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22255\Desktop\精算\"/>
    </mc:Choice>
  </mc:AlternateContent>
  <xr:revisionPtr revIDLastSave="0" documentId="13_ncr:1_{0084C7D5-7920-417A-BE80-8C75A9ADFE1D}" xr6:coauthVersionLast="47" xr6:coauthVersionMax="47" xr10:uidLastSave="{00000000-0000-0000-0000-000000000000}"/>
  <bookViews>
    <workbookView xWindow="-110" yWindow="-110" windowWidth="19420" windowHeight="10560" tabRatio="940" firstSheet="2" activeTab="7" xr2:uid="{00000000-000D-0000-FFFF-FFFF00000000}"/>
  </bookViews>
  <sheets>
    <sheet name="様式３_契約金額精算報告書内訳書" sheetId="13" r:id="rId1"/>
    <sheet name="様式４（旅費宿泊費－１）" sheetId="10" state="hidden" r:id="rId2"/>
    <sheet name="様式４_（旅費）" sheetId="19" r:id="rId3"/>
    <sheet name="様式４_（旅費） (特例)" sheetId="20" r:id="rId4"/>
    <sheet name="様式５_事例１" sheetId="3" r:id="rId5"/>
    <sheet name="様式５_事例2" sheetId="4" r:id="rId6"/>
    <sheet name="様式６_証書張付台紙" sheetId="11" r:id="rId7"/>
    <sheet name="★様式７_証拠書類附属書（航空賃）" sheetId="9" r:id="rId8"/>
    <sheet name="★様式８（直接人件費）" sheetId="14" r:id="rId9"/>
    <sheet name="様式９ その他原価及び一般管理費等" sheetId="15" r:id="rId10"/>
    <sheet name="様式１０" sheetId="21" r:id="rId11"/>
    <sheet name="★【参考】その他原価と一般管理費計算" sheetId="23" r:id="rId12"/>
    <sheet name="変更の内容" sheetId="25" r:id="rId13"/>
    <sheet name="単価表" sheetId="2" r:id="rId14"/>
    <sheet name="Table1" sheetId="2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ftn1" localSheetId="7">'★様式７_証拠書類附属書（航空賃）'!$A$38</definedName>
    <definedName name="_ftn2" localSheetId="7">'★様式７_証拠書類附属書（航空賃）'!$A$40</definedName>
    <definedName name="_ftn3" localSheetId="7">'★様式７_証拠書類附属書（航空賃）'!$A$41</definedName>
    <definedName name="_ftn4" localSheetId="7">'★様式７_証拠書類附属書（航空賃）'!$A$42</definedName>
    <definedName name="_ftn5" localSheetId="7">'★様式７_証拠書類附属書（航空賃）'!$A$43</definedName>
    <definedName name="_ftn6" localSheetId="7">'★様式７_証拠書類附属書（航空賃）'!$A$44</definedName>
    <definedName name="_ftnref1" localSheetId="7">'★様式７_証拠書類附属書（航空賃）'!$A$3</definedName>
    <definedName name="_ftnref2" localSheetId="7">'★様式７_証拠書類附属書（航空賃）'!$A$4</definedName>
    <definedName name="_ftnref3" localSheetId="7">'★様式７_証拠書類附属書（航空賃）'!$A$9</definedName>
    <definedName name="_ftnref4" localSheetId="7">'★様式７_証拠書類附属書（航空賃）'!$A$10</definedName>
    <definedName name="DATA" localSheetId="11">#REF!</definedName>
    <definedName name="DATA" localSheetId="14">#REF!</definedName>
    <definedName name="DATA">#REF!</definedName>
    <definedName name="_xlnm.Print_Area" localSheetId="11">★【参考】その他原価と一般管理費計算!$A$1:$M$70</definedName>
    <definedName name="_xlnm.Print_Area" localSheetId="7">'★様式７_証拠書類附属書（航空賃）'!$A$1:$J$54</definedName>
    <definedName name="_xlnm.Print_Area" localSheetId="8">'★様式８（直接人件費）'!$B$1:$K$19</definedName>
    <definedName name="_xlnm.Print_Area" localSheetId="10">様式１０!$A$1:$L$21</definedName>
    <definedName name="_xlnm.Print_Area" localSheetId="0">様式３_契約金額精算報告書内訳書!$A$1:$M$19</definedName>
    <definedName name="_xlnm.Print_Area" localSheetId="1">'様式４（旅費宿泊費－１）'!$A$1:$AF$16</definedName>
    <definedName name="_xlnm.Print_Area" localSheetId="2">'様式４_（旅費）'!$B$1:$AG$26</definedName>
    <definedName name="_xlnm.Print_Area" localSheetId="3">'様式４_（旅費） (特例)'!$B$1:$AG$26</definedName>
    <definedName name="_xlnm.Print_Area" localSheetId="5">様式５_事例2!$A$1:$BL$39</definedName>
    <definedName name="_xlnm.Print_Area" localSheetId="9">'様式９ その他原価及び一般管理費等'!$A$1:$M$51</definedName>
    <definedName name="コンサルタントによる見積" localSheetId="11">#REF!</definedName>
    <definedName name="コンサルタントによる見積">#REF!</definedName>
    <definedName name="ドルレート" localSheetId="11">#REF!</definedName>
    <definedName name="ドルレート" localSheetId="14">#REF!</definedName>
    <definedName name="ドルレート">#REF!</definedName>
    <definedName name="一般業務費合計" localSheetId="11">'[1]一般業務費（２）'!$F$60</definedName>
    <definedName name="一般業務費合計">'[2]一般業務費（２）'!$F$60</definedName>
    <definedName name="一般業務費地域分類" localSheetId="11">#REF!</definedName>
    <definedName name="一般業務費地域分類">#REF!</definedName>
    <definedName name="課税区分A">'★様式８（直接人件費）'!$M$5:$M$5</definedName>
    <definedName name="課税区分B">'★様式８（直接人件費）'!$M$6:$M$7</definedName>
    <definedName name="間接費合計" localSheetId="11">#REF!</definedName>
    <definedName name="間接費合計" localSheetId="14">#REF!</definedName>
    <definedName name="間接費合計">#REF!</definedName>
    <definedName name="基盤整備費合計" localSheetId="11">'[3]一般業務費（２）'!#REF!</definedName>
    <definedName name="基盤整備費合計" localSheetId="14">'[4]3.一般業務費（２）'!#REF!</definedName>
    <definedName name="基盤整備費合計">'[3]一般業務費（２）'!#REF!</definedName>
    <definedName name="基本人件費" localSheetId="11">#REF!</definedName>
    <definedName name="基本人件費" localSheetId="14">#REF!</definedName>
    <definedName name="基本人件費">#REF!</definedName>
    <definedName name="技術交換費合計" localSheetId="11">#REF!</definedName>
    <definedName name="技術交換費合計" localSheetId="14">#REF!</definedName>
    <definedName name="技術交換費合計">#REF!</definedName>
    <definedName name="業務分類" localSheetId="11">#REF!</definedName>
    <definedName name="業務分類">#REF!</definedName>
    <definedName name="勤務地" localSheetId="14">[5]月報2!$X$2:$X$4</definedName>
    <definedName name="勤務地" localSheetId="10">[6]月報2!$X$2:$X$4</definedName>
    <definedName name="勤務地">[7]月報2!$X$2:$X$4</definedName>
    <definedName name="契約" localSheetId="14">[8]様式1!$O$4:$O$6</definedName>
    <definedName name="契約" localSheetId="10">[9]様式1!$O$4:$O$6</definedName>
    <definedName name="契約">[10]様式1!$O$4:$O$6</definedName>
    <definedName name="契約年度" localSheetId="11">#REF!</definedName>
    <definedName name="契約年度" localSheetId="14">#REF!</definedName>
    <definedName name="契約年度">#REF!</definedName>
    <definedName name="経路" localSheetId="14">[8]様式2_4旅費!$C$26:$C$29</definedName>
    <definedName name="経路" localSheetId="10">[9]様式2_4旅費!$C$26:$C$29</definedName>
    <definedName name="経路">[10]様式2_4旅費!$C$26:$C$29</definedName>
    <definedName name="現地業務費合計" localSheetId="11">'[3]一般業務費（１）'!#REF!</definedName>
    <definedName name="現地業務費合計" localSheetId="14">'[4]3.一般業務費（１）'!#REF!</definedName>
    <definedName name="現地業務費合計">'[3]一般業務費（１）'!#REF!</definedName>
    <definedName name="現地調査人月" localSheetId="11">#REF!</definedName>
    <definedName name="現地調査人月">#REF!</definedName>
    <definedName name="現地通貨">[11]LookUp!$B$3</definedName>
    <definedName name="現地通貨レート" localSheetId="11">#REF!</definedName>
    <definedName name="現地通貨レート" localSheetId="14">#REF!</definedName>
    <definedName name="現地通貨レート">#REF!</definedName>
    <definedName name="口座種別" localSheetId="14">[5]入力シート!$G$2:$G$4</definedName>
    <definedName name="口座種別" localSheetId="10">[6]入力シート!$G$2:$G$4</definedName>
    <definedName name="口座種別">[7]入力シート!$G$2:$G$4</definedName>
    <definedName name="航空運賃" localSheetId="11">#REF!</definedName>
    <definedName name="航空運賃">#REF!</definedName>
    <definedName name="航空賃C" localSheetId="11">#REF!</definedName>
    <definedName name="航空賃C" localSheetId="14">#REF!</definedName>
    <definedName name="航空賃C">#REF!</definedName>
    <definedName name="航空賃Y" localSheetId="11">#REF!</definedName>
    <definedName name="航空賃Y" localSheetId="14">#REF!</definedName>
    <definedName name="航空賃Y">#REF!</definedName>
    <definedName name="国一覧" localSheetId="11">#REF!</definedName>
    <definedName name="国一覧">#REF!</definedName>
    <definedName name="国内旅費" localSheetId="11">#REF!</definedName>
    <definedName name="国内旅費" localSheetId="14">#REF!</definedName>
    <definedName name="国内旅費">#REF!</definedName>
    <definedName name="国別地域分類表" localSheetId="11">#REF!</definedName>
    <definedName name="国別地域分類表">#REF!</definedName>
    <definedName name="資機材費合計" localSheetId="11">#REF!</definedName>
    <definedName name="資機材費合計" localSheetId="14">#REF!</definedName>
    <definedName name="資機材費合計">#REF!</definedName>
    <definedName name="従業員基礎情報">[12]単価表!#REF!</definedName>
    <definedName name="従事者基礎情報" localSheetId="7">[13]従事者基礎情報!$A$4:$G$23</definedName>
    <definedName name="従事者基礎情報" localSheetId="14">[14]従事者基礎情報!$A$4:$G$23</definedName>
    <definedName name="従事者基礎情報" localSheetId="0">[15]従事者基礎情報!$A$4:$G$23</definedName>
    <definedName name="従事者基礎情報" localSheetId="1">単価表!#REF!</definedName>
    <definedName name="従事者基礎情報">[16]従事者基礎情報!$A$4:$G$23</definedName>
    <definedName name="処理" localSheetId="14">[17]単価!$G$3:$G$6</definedName>
    <definedName name="処理" localSheetId="10">[18]単価!$G$3:$G$6</definedName>
    <definedName name="処理">[19]単価!$G$3:$G$6</definedName>
    <definedName name="前払" localSheetId="14">'[5]別紙前払請求内訳 '!$K$2:$K$3</definedName>
    <definedName name="前払" localSheetId="10">'[6]別紙前払請求内訳 '!$K$2:$K$3</definedName>
    <definedName name="前払">'[7]別紙前払請求内訳 '!$K$2:$K$3</definedName>
    <definedName name="打合簿" localSheetId="7">[20]単価・従事者明細!$X$4:$X$5</definedName>
    <definedName name="打合簿" localSheetId="1">#REF!</definedName>
    <definedName name="打合簿">#REF!</definedName>
    <definedName name="単価表" localSheetId="14">[14]従事者基礎情報!$I$6:$L$11</definedName>
    <definedName name="単価表" localSheetId="10">[16]従事者基礎情報!$J$6:$M$11</definedName>
    <definedName name="単価表">単価表!$A$5:$D$10</definedName>
    <definedName name="地域" localSheetId="11">#REF!</definedName>
    <definedName name="地域" localSheetId="14">#REF!</definedName>
    <definedName name="地域">#REF!</definedName>
    <definedName name="地域分類" localSheetId="11">#REF!</definedName>
    <definedName name="地域分類">#REF!</definedName>
    <definedName name="地域毎一般業務費単価" localSheetId="11">#REF!</definedName>
    <definedName name="地域毎一般業務費単価">#REF!</definedName>
    <definedName name="調査旅費合計" localSheetId="11">#REF!</definedName>
    <definedName name="調査旅費合計" localSheetId="14">#REF!</definedName>
    <definedName name="調査旅費合計">#REF!</definedName>
    <definedName name="直人費コンサル" localSheetId="11">#REF!</definedName>
    <definedName name="直人費コンサル" localSheetId="14">#REF!</definedName>
    <definedName name="直人費コンサル">#REF!</definedName>
    <definedName name="直人費合計" localSheetId="11">#REF!</definedName>
    <definedName name="直人費合計" localSheetId="14">#REF!</definedName>
    <definedName name="直人費合計">#REF!</definedName>
    <definedName name="直接経費" localSheetId="11">#REF!</definedName>
    <definedName name="直接経費">#REF!</definedName>
    <definedName name="直接費" localSheetId="11">#REF!</definedName>
    <definedName name="直接費">#REF!</definedName>
    <definedName name="通訳単価" localSheetId="11">#REF!</definedName>
    <definedName name="通訳単価" localSheetId="14">#REF!</definedName>
    <definedName name="通訳単価">#REF!</definedName>
    <definedName name="定率化" localSheetId="11">#REF!</definedName>
    <definedName name="定率化">'[21](4)一般業務費-定率化'!$F$7:$H$16</definedName>
    <definedName name="内外選択" localSheetId="14">[17]単価!$F$3:$F$4</definedName>
    <definedName name="内外選択" localSheetId="10">[18]単価!$F$3:$F$4</definedName>
    <definedName name="内外選択">[19]単価!$F$3:$F$4</definedName>
    <definedName name="年度毎月額単価表" localSheetId="10">[16]従事者基礎情報!$J$14:$O$20</definedName>
    <definedName name="年度毎月額単価表">単価表!#REF!</definedName>
    <definedName name="分類" localSheetId="14">[8]従事者明細!$K$4:$K$7</definedName>
    <definedName name="分類" localSheetId="10">[9]従事者明細!$K$4:$K$7</definedName>
    <definedName name="分類">[10]従事者明細!$K$4:$K$7</definedName>
    <definedName name="報告書作成費合計" localSheetId="11">#REF!</definedName>
    <definedName name="報告書作成費合計" localSheetId="14">#REF!</definedName>
    <definedName name="報告書作成費合計">#REF!</definedName>
    <definedName name="無償以外単価" localSheetId="11">#REF!</definedName>
    <definedName name="無償以外単価">#REF!</definedName>
    <definedName name="無償単価" localSheetId="11">#REF!</definedName>
    <definedName name="無償単価">#REF!</definedName>
    <definedName name="様式番号" localSheetId="7">[20]単価・従事者明細!$V$4:$V$31</definedName>
    <definedName name="様式番号" localSheetId="1">#REF!</definedName>
    <definedName name="様式番号">#REF!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13" l="1"/>
  <c r="H6" i="13"/>
  <c r="I7" i="13"/>
  <c r="H7" i="13"/>
  <c r="E7" i="13"/>
  <c r="F7" i="13"/>
  <c r="G8" i="13" l="1"/>
  <c r="G9" i="13"/>
  <c r="G10" i="13"/>
  <c r="G11" i="13"/>
  <c r="G12" i="13"/>
  <c r="G13" i="13"/>
  <c r="G14" i="13"/>
  <c r="D8" i="13"/>
  <c r="D9" i="13"/>
  <c r="D10" i="13"/>
  <c r="D11" i="13"/>
  <c r="D12" i="13"/>
  <c r="D13" i="13"/>
  <c r="D14" i="13"/>
  <c r="I15" i="13"/>
  <c r="G10" i="9"/>
  <c r="G9" i="9"/>
  <c r="I17" i="13" l="1"/>
  <c r="D7" i="13"/>
  <c r="F6" i="13"/>
  <c r="G16" i="13" l="1"/>
  <c r="F15" i="13"/>
  <c r="F17" i="13" s="1"/>
  <c r="C34" i="23"/>
  <c r="I10" i="15"/>
  <c r="I8" i="15"/>
  <c r="I6" i="15"/>
  <c r="J10" i="19"/>
  <c r="E25" i="23"/>
  <c r="D8" i="14"/>
  <c r="D16" i="23" l="1"/>
  <c r="D17" i="23" s="1"/>
  <c r="E35" i="23" s="1"/>
  <c r="E16" i="23"/>
  <c r="E17" i="23" s="1"/>
  <c r="E18" i="23" s="1"/>
  <c r="G38" i="23" s="1"/>
  <c r="F16" i="23"/>
  <c r="F17" i="23" s="1"/>
  <c r="G16" i="23"/>
  <c r="G17" i="23" s="1"/>
  <c r="H16" i="23"/>
  <c r="H17" i="23" s="1"/>
  <c r="E47" i="23" s="1"/>
  <c r="I16" i="23"/>
  <c r="I17" i="23" s="1"/>
  <c r="L16" i="23"/>
  <c r="L17" i="23" s="1"/>
  <c r="G27" i="23" s="1"/>
  <c r="I27" i="23" s="1"/>
  <c r="E53" i="23" s="1"/>
  <c r="L18" i="23"/>
  <c r="G53" i="23"/>
  <c r="F6" i="23"/>
  <c r="G64" i="23" s="1"/>
  <c r="G67" i="23" s="1"/>
  <c r="I29" i="23"/>
  <c r="G21" i="23" s="1"/>
  <c r="I56" i="23"/>
  <c r="G52" i="23"/>
  <c r="C49" i="23"/>
  <c r="C46" i="23"/>
  <c r="C43" i="23"/>
  <c r="C40" i="23"/>
  <c r="C37" i="23"/>
  <c r="I26" i="23"/>
  <c r="G6" i="20"/>
  <c r="Z8" i="20" s="1"/>
  <c r="E15" i="21"/>
  <c r="K15" i="21" s="1"/>
  <c r="D15" i="21"/>
  <c r="J15" i="21" s="1"/>
  <c r="D14" i="21"/>
  <c r="D13" i="21"/>
  <c r="J13" i="21" s="1"/>
  <c r="D12" i="21"/>
  <c r="J12" i="21" s="1"/>
  <c r="D11" i="21"/>
  <c r="J11" i="21" s="1"/>
  <c r="D10" i="21"/>
  <c r="J10" i="21" s="1"/>
  <c r="E14" i="21"/>
  <c r="K14" i="21" s="1"/>
  <c r="E13" i="21"/>
  <c r="E12" i="21"/>
  <c r="K12" i="21" s="1"/>
  <c r="E11" i="21"/>
  <c r="E10" i="21"/>
  <c r="K10" i="21" s="1"/>
  <c r="E9" i="21"/>
  <c r="K9" i="21" s="1"/>
  <c r="D9" i="21"/>
  <c r="I15" i="21"/>
  <c r="I14" i="21"/>
  <c r="I13" i="21"/>
  <c r="I12" i="21"/>
  <c r="I11" i="21"/>
  <c r="I10" i="21"/>
  <c r="I9" i="21"/>
  <c r="H8" i="21"/>
  <c r="H7" i="21" s="1"/>
  <c r="H16" i="21" s="1"/>
  <c r="G8" i="21"/>
  <c r="D18" i="20"/>
  <c r="J10" i="20"/>
  <c r="J9" i="20"/>
  <c r="U8" i="20"/>
  <c r="N8" i="20"/>
  <c r="G8" i="20"/>
  <c r="X8" i="20" s="1"/>
  <c r="U7" i="20"/>
  <c r="N7" i="20"/>
  <c r="P7" i="20" s="1"/>
  <c r="G7" i="20"/>
  <c r="U6" i="20"/>
  <c r="S6" i="20"/>
  <c r="N6" i="20"/>
  <c r="X7" i="20"/>
  <c r="Q7" i="20"/>
  <c r="C31" i="15"/>
  <c r="G6" i="19"/>
  <c r="Q6" i="19" s="1"/>
  <c r="D18" i="19"/>
  <c r="E6" i="13"/>
  <c r="U8" i="19"/>
  <c r="U7" i="19"/>
  <c r="U6" i="19"/>
  <c r="N8" i="19"/>
  <c r="N7" i="19"/>
  <c r="N6" i="19"/>
  <c r="BL13" i="4"/>
  <c r="BL9" i="4"/>
  <c r="BF14" i="3"/>
  <c r="BF9" i="3"/>
  <c r="J9" i="19"/>
  <c r="J11" i="19" s="1"/>
  <c r="G8" i="19"/>
  <c r="V8" i="19" s="1"/>
  <c r="G7" i="19"/>
  <c r="Z7" i="19" s="1"/>
  <c r="X8" i="19"/>
  <c r="C20" i="15"/>
  <c r="I20" i="15" s="1"/>
  <c r="C22" i="15"/>
  <c r="I22" i="15" s="1"/>
  <c r="I12" i="15"/>
  <c r="M7" i="14"/>
  <c r="M5" i="14"/>
  <c r="U8" i="10"/>
  <c r="W8" i="10"/>
  <c r="G9" i="10"/>
  <c r="G10" i="10"/>
  <c r="AB8" i="10"/>
  <c r="R8" i="10"/>
  <c r="K8" i="10"/>
  <c r="D8" i="10"/>
  <c r="AB7" i="10"/>
  <c r="R7" i="10"/>
  <c r="K7" i="10"/>
  <c r="D7" i="10"/>
  <c r="AB6" i="10"/>
  <c r="R6" i="10"/>
  <c r="K6" i="10"/>
  <c r="D6" i="10"/>
  <c r="U6" i="10" s="1"/>
  <c r="N8" i="10"/>
  <c r="L7" i="10"/>
  <c r="P8" i="10"/>
  <c r="I9" i="14"/>
  <c r="F14" i="21" l="1"/>
  <c r="L14" i="21" s="1"/>
  <c r="G7" i="13"/>
  <c r="E15" i="13"/>
  <c r="D6" i="13"/>
  <c r="D15" i="13"/>
  <c r="J14" i="21"/>
  <c r="F10" i="21"/>
  <c r="L10" i="21" s="1"/>
  <c r="F12" i="21"/>
  <c r="L12" i="21" s="1"/>
  <c r="S8" i="20"/>
  <c r="Q6" i="20"/>
  <c r="X6" i="20"/>
  <c r="Q8" i="20"/>
  <c r="X6" i="19"/>
  <c r="X7" i="19"/>
  <c r="Q7" i="19"/>
  <c r="Q8" i="19"/>
  <c r="Y7" i="20"/>
  <c r="R8" i="20"/>
  <c r="M7" i="10"/>
  <c r="R6" i="19"/>
  <c r="I8" i="21"/>
  <c r="G7" i="21"/>
  <c r="G16" i="21" s="1"/>
  <c r="G18" i="21" s="1"/>
  <c r="J11" i="20"/>
  <c r="W6" i="20"/>
  <c r="P6" i="20"/>
  <c r="O7" i="20"/>
  <c r="W7" i="19"/>
  <c r="S7" i="19"/>
  <c r="V7" i="19"/>
  <c r="P7" i="19"/>
  <c r="Y7" i="19"/>
  <c r="O7" i="19"/>
  <c r="W6" i="19"/>
  <c r="E67" i="23"/>
  <c r="F31" i="15"/>
  <c r="L31" i="15" s="1"/>
  <c r="I16" i="15"/>
  <c r="I17" i="15" s="1"/>
  <c r="F15" i="21"/>
  <c r="L15" i="21" s="1"/>
  <c r="Y6" i="20"/>
  <c r="O7" i="10"/>
  <c r="R8" i="19"/>
  <c r="V6" i="20"/>
  <c r="O8" i="20"/>
  <c r="L8" i="10"/>
  <c r="S6" i="19"/>
  <c r="Y8" i="20"/>
  <c r="R6" i="20"/>
  <c r="Z6" i="20"/>
  <c r="M6" i="10"/>
  <c r="S6" i="10"/>
  <c r="Z6" i="19"/>
  <c r="W8" i="19"/>
  <c r="F11" i="21"/>
  <c r="L11" i="21" s="1"/>
  <c r="L6" i="10"/>
  <c r="W6" i="10"/>
  <c r="I24" i="15"/>
  <c r="I27" i="15" s="1"/>
  <c r="O6" i="19"/>
  <c r="Z7" i="20"/>
  <c r="N7" i="10"/>
  <c r="P8" i="19"/>
  <c r="Z8" i="19"/>
  <c r="S8" i="19"/>
  <c r="N6" i="10"/>
  <c r="P6" i="10"/>
  <c r="V6" i="10"/>
  <c r="V8" i="10"/>
  <c r="R7" i="19"/>
  <c r="Y8" i="19"/>
  <c r="O6" i="20"/>
  <c r="G63" i="23"/>
  <c r="G66" i="23" s="1"/>
  <c r="D18" i="23"/>
  <c r="G35" i="23" s="1"/>
  <c r="I35" i="23" s="1"/>
  <c r="J16" i="23"/>
  <c r="J17" i="23" s="1"/>
  <c r="G25" i="23" s="1"/>
  <c r="I25" i="23" s="1"/>
  <c r="I28" i="23" s="1"/>
  <c r="F10" i="14"/>
  <c r="I10" i="14"/>
  <c r="O6" i="10"/>
  <c r="I8" i="14"/>
  <c r="K15" i="14" s="1"/>
  <c r="T6" i="10"/>
  <c r="E44" i="23"/>
  <c r="G18" i="23"/>
  <c r="G44" i="23" s="1"/>
  <c r="H18" i="23"/>
  <c r="G47" i="23" s="1"/>
  <c r="I47" i="23" s="1"/>
  <c r="I53" i="23"/>
  <c r="F8" i="14"/>
  <c r="F9" i="14"/>
  <c r="K9" i="14" s="1"/>
  <c r="I18" i="23"/>
  <c r="E50" i="23"/>
  <c r="E41" i="23"/>
  <c r="F18" i="23"/>
  <c r="J9" i="21"/>
  <c r="J8" i="21" s="1"/>
  <c r="D8" i="21"/>
  <c r="R7" i="20"/>
  <c r="V7" i="20"/>
  <c r="K13" i="21"/>
  <c r="F13" i="21"/>
  <c r="L13" i="21" s="1"/>
  <c r="G37" i="23"/>
  <c r="K11" i="21"/>
  <c r="K8" i="21" s="1"/>
  <c r="E8" i="21"/>
  <c r="E7" i="21" s="1"/>
  <c r="E16" i="21" s="1"/>
  <c r="W7" i="10"/>
  <c r="S7" i="10"/>
  <c r="U7" i="10"/>
  <c r="V7" i="10"/>
  <c r="T7" i="10"/>
  <c r="O8" i="10"/>
  <c r="T8" i="10"/>
  <c r="S8" i="10"/>
  <c r="M8" i="10"/>
  <c r="P7" i="10"/>
  <c r="P6" i="19"/>
  <c r="Y6" i="19"/>
  <c r="V6" i="19"/>
  <c r="O8" i="19"/>
  <c r="W7" i="20"/>
  <c r="S7" i="20"/>
  <c r="W8" i="20"/>
  <c r="P8" i="20"/>
  <c r="V8" i="20"/>
  <c r="F9" i="21"/>
  <c r="L9" i="21" s="1"/>
  <c r="E38" i="23"/>
  <c r="I38" i="23" s="1"/>
  <c r="H15" i="13" l="1"/>
  <c r="G6" i="13"/>
  <c r="AA6" i="20"/>
  <c r="Q7" i="10"/>
  <c r="X8" i="10"/>
  <c r="T6" i="20"/>
  <c r="T7" i="20"/>
  <c r="AA7" i="20"/>
  <c r="AA8" i="20"/>
  <c r="AA7" i="19"/>
  <c r="AA8" i="19"/>
  <c r="AA6" i="19"/>
  <c r="T8" i="20"/>
  <c r="T6" i="19"/>
  <c r="AF6" i="19" s="1"/>
  <c r="G43" i="23"/>
  <c r="K7" i="21"/>
  <c r="K16" i="21" s="1"/>
  <c r="J17" i="21" s="1"/>
  <c r="K18" i="21" s="1"/>
  <c r="I7" i="21"/>
  <c r="I16" i="21" s="1"/>
  <c r="T8" i="19"/>
  <c r="T7" i="19"/>
  <c r="I30" i="23"/>
  <c r="G22" i="23" s="1"/>
  <c r="F39" i="15"/>
  <c r="L39" i="15" s="1"/>
  <c r="I35" i="15"/>
  <c r="G34" i="23"/>
  <c r="X6" i="10"/>
  <c r="Q6" i="10"/>
  <c r="G46" i="23"/>
  <c r="I44" i="23"/>
  <c r="K10" i="14"/>
  <c r="I11" i="14"/>
  <c r="X7" i="10"/>
  <c r="AE7" i="10" s="1"/>
  <c r="K8" i="14"/>
  <c r="F11" i="14"/>
  <c r="L8" i="21"/>
  <c r="J7" i="21"/>
  <c r="G50" i="23"/>
  <c r="I50" i="23" s="1"/>
  <c r="G49" i="23"/>
  <c r="E18" i="21"/>
  <c r="H18" i="21"/>
  <c r="I18" i="21" s="1"/>
  <c r="G40" i="23"/>
  <c r="G41" i="23"/>
  <c r="I41" i="23" s="1"/>
  <c r="F8" i="21"/>
  <c r="D7" i="21"/>
  <c r="Q8" i="10"/>
  <c r="I67" i="23"/>
  <c r="G15" i="13" l="1"/>
  <c r="G17" i="13" s="1"/>
  <c r="M17" i="13" s="1"/>
  <c r="H17" i="13"/>
  <c r="AF8" i="19"/>
  <c r="S15" i="19" s="1"/>
  <c r="AF8" i="20"/>
  <c r="S15" i="20" s="1"/>
  <c r="AF7" i="19"/>
  <c r="AF7" i="20"/>
  <c r="AF6" i="20"/>
  <c r="AE6" i="10"/>
  <c r="AE9" i="10" s="1"/>
  <c r="AE10" i="10" s="1"/>
  <c r="AE8" i="10"/>
  <c r="I36" i="15"/>
  <c r="L42" i="15"/>
  <c r="K11" i="14"/>
  <c r="I55" i="23"/>
  <c r="L7" i="21"/>
  <c r="L16" i="21" s="1"/>
  <c r="J16" i="21"/>
  <c r="J18" i="21" s="1"/>
  <c r="L18" i="21" s="1"/>
  <c r="F7" i="21"/>
  <c r="F16" i="21" s="1"/>
  <c r="D16" i="21"/>
  <c r="D18" i="21" s="1"/>
  <c r="F18" i="21" s="1"/>
  <c r="AF9" i="20" l="1"/>
  <c r="S14" i="20" s="1"/>
  <c r="S16" i="20" s="1"/>
  <c r="AF9" i="19"/>
  <c r="S14" i="19"/>
  <c r="S16" i="19" s="1"/>
  <c r="K13" i="14"/>
  <c r="K16" i="14" s="1"/>
  <c r="E64" i="23"/>
  <c r="I64" i="23" s="1"/>
  <c r="I57" i="23"/>
  <c r="I70" i="23" l="1"/>
  <c r="D16" i="13" l="1"/>
  <c r="D17" i="13" s="1"/>
  <c r="E1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槙田 めい</author>
    <author>JICA</author>
    <author>加藤 理恵</author>
  </authors>
  <commentList>
    <comment ref="R5" authorId="0" shapeId="0" xr:uid="{00000000-0006-0000-0200-000001000000}">
      <text>
        <r>
          <rPr>
            <b/>
            <sz val="9"/>
            <color indexed="81"/>
            <rFont val="ＭＳ Ｐゴシック"/>
            <family val="3"/>
            <charset val="128"/>
          </rPr>
          <t>槙田 めい:</t>
        </r>
        <r>
          <rPr>
            <sz val="9"/>
            <color indexed="81"/>
            <rFont val="ＭＳ Ｐゴシック"/>
            <family val="3"/>
            <charset val="128"/>
          </rPr>
          <t xml:space="preserve">
＜宿泊数について＞
国によってマイナス1泊となりますが、そちらについての記載等は不要でしょうか。</t>
        </r>
      </text>
    </comment>
    <comment ref="Z5" authorId="0" shapeId="0" xr:uid="{00000000-0006-0000-0200-000002000000}">
      <text>
        <r>
          <rPr>
            <b/>
            <sz val="9"/>
            <color indexed="81"/>
            <rFont val="ＭＳ Ｐゴシック"/>
            <family val="3"/>
            <charset val="128"/>
          </rPr>
          <t>槙田 めい:</t>
        </r>
        <r>
          <rPr>
            <sz val="9"/>
            <color indexed="81"/>
            <rFont val="ＭＳ Ｐゴシック"/>
            <family val="3"/>
            <charset val="128"/>
          </rPr>
          <t xml:space="preserve">
単価×日数を入れるようにしました。</t>
        </r>
      </text>
    </comment>
    <comment ref="A6" authorId="1" shapeId="0" xr:uid="{00000000-0006-0000-0200-000003000000}">
      <text>
        <r>
          <rPr>
            <b/>
            <sz val="11"/>
            <color indexed="81"/>
            <rFont val="ＭＳ Ｐゴシック"/>
            <family val="3"/>
            <charset val="128"/>
          </rPr>
          <t>黄色セル内のみを入力してください。その他セルには関数が入っております。</t>
        </r>
      </text>
    </comment>
    <comment ref="B6" authorId="0" shapeId="0" xr:uid="{00000000-0006-0000-0200-000004000000}">
      <text>
        <r>
          <rPr>
            <b/>
            <sz val="9"/>
            <color indexed="81"/>
            <rFont val="ＭＳ Ｐゴシック"/>
            <family val="3"/>
            <charset val="128"/>
          </rPr>
          <t>槙田 めい:</t>
        </r>
        <r>
          <rPr>
            <sz val="9"/>
            <color indexed="81"/>
            <rFont val="ＭＳ Ｐゴシック"/>
            <family val="3"/>
            <charset val="128"/>
          </rPr>
          <t xml:space="preserve">
データの入力規則が入っていましたので、削除し、yyyy/mm/ddで入力できるようにしました（日付すべて）</t>
        </r>
      </text>
    </comment>
    <comment ref="E6" authorId="2" shapeId="0" xr:uid="{00000000-0006-0000-0200-000005000000}">
      <text>
        <r>
          <rPr>
            <b/>
            <sz val="9"/>
            <color indexed="81"/>
            <rFont val="ＭＳ Ｐゴシック"/>
            <family val="3"/>
            <charset val="128"/>
          </rPr>
          <t>加藤 理恵:</t>
        </r>
        <r>
          <rPr>
            <sz val="9"/>
            <color indexed="81"/>
            <rFont val="ＭＳ Ｐゴシック"/>
            <family val="3"/>
            <charset val="128"/>
          </rPr>
          <t xml:space="preserve">
航空券クラス（実績）と契約額に罫線をお願いします。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B6" authorId="0" shapeId="0" xr:uid="{00000000-0006-0000-0300-000001000000}">
      <text>
        <r>
          <rPr>
            <b/>
            <sz val="11"/>
            <color indexed="81"/>
            <rFont val="ＭＳ Ｐゴシック"/>
            <family val="3"/>
            <charset val="128"/>
          </rPr>
          <t>黄色セル内のみを入力してください。その他セルには関数が入っています。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B6" authorId="0" shapeId="0" xr:uid="{00000000-0006-0000-0400-000001000000}">
      <text>
        <r>
          <rPr>
            <b/>
            <sz val="11"/>
            <color indexed="81"/>
            <rFont val="ＭＳ Ｐゴシック"/>
            <family val="3"/>
            <charset val="128"/>
          </rPr>
          <t>黄色セル内のみを入力してください。その他セルには関数が入っています。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Shimodaira</author>
  </authors>
  <commentList>
    <comment ref="I1" authorId="0" shapeId="0" xr:uid="{00000000-0006-0000-0800-000001000000}">
      <text>
        <r>
          <rPr>
            <b/>
            <sz val="9"/>
            <color indexed="81"/>
            <rFont val="ＭＳ Ｐゴシック"/>
            <family val="3"/>
            <charset val="128"/>
          </rPr>
          <t>航空賃の証拠書類は「様式6証書貼付台紙」に貼付し、本「証書番号」欄に「証書貼付台紙」の証書番号を記入の上、本紙を当該証書貼付台紙に添付してください。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C6" authorId="0" shapeId="0" xr:uid="{00000000-0006-0000-0A00-000001000000}">
      <text>
        <r>
          <rPr>
            <b/>
            <sz val="11"/>
            <color indexed="81"/>
            <rFont val="ＭＳ Ｐゴシック"/>
            <family val="3"/>
            <charset val="128"/>
          </rPr>
          <t>黄色セル内のみを入力してください。その他セルには関数が入っています。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kmn</author>
  </authors>
  <commentList>
    <comment ref="B4" authorId="0" shapeId="0" xr:uid="{00000000-0006-0000-0000-000001000000}">
      <text>
        <r>
          <rPr>
            <b/>
            <sz val="9"/>
            <color indexed="81"/>
            <rFont val="MS P ゴシック"/>
            <family val="3"/>
            <charset val="128"/>
          </rPr>
          <t>月額単価を入力下さい。各シートに自動で単価が反映されます。</t>
        </r>
      </text>
    </comment>
  </commentList>
</comments>
</file>

<file path=xl/sharedStrings.xml><?xml version="1.0" encoding="utf-8"?>
<sst xmlns="http://schemas.openxmlformats.org/spreadsheetml/2006/main" count="708" uniqueCount="389">
  <si>
    <t>様式３</t>
    <rPh sb="0" eb="2">
      <t>ヨウシキ</t>
    </rPh>
    <phoneticPr fontId="1"/>
  </si>
  <si>
    <t>契約金額精算報告内訳書</t>
    <rPh sb="0" eb="2">
      <t>ケイヤク</t>
    </rPh>
    <rPh sb="2" eb="4">
      <t>キンガク</t>
    </rPh>
    <rPh sb="4" eb="6">
      <t>セイサン</t>
    </rPh>
    <phoneticPr fontId="1"/>
  </si>
  <si>
    <t>（単位：円）</t>
  </si>
  <si>
    <r>
      <t>費　目</t>
    </r>
    <r>
      <rPr>
        <vertAlign val="superscript"/>
        <sz val="10.5"/>
        <color rgb="FF080808"/>
        <rFont val="ＭＳ ゴシック"/>
        <family val="3"/>
        <charset val="128"/>
      </rPr>
      <t>注1</t>
    </r>
    <phoneticPr fontId="1"/>
  </si>
  <si>
    <t>契約金額(A)注2</t>
  </si>
  <si>
    <t>精算額(B)</t>
    <phoneticPr fontId="1"/>
  </si>
  <si>
    <r>
      <t>前払額(C)</t>
    </r>
    <r>
      <rPr>
        <vertAlign val="superscript"/>
        <sz val="12"/>
        <color rgb="FF080808"/>
        <rFont val="ＭＳ ゴシック"/>
        <family val="3"/>
        <charset val="128"/>
      </rPr>
      <t>注3</t>
    </r>
    <rPh sb="0" eb="1">
      <t>マエ</t>
    </rPh>
    <phoneticPr fontId="1"/>
  </si>
  <si>
    <r>
      <t>部分払額(D)</t>
    </r>
    <r>
      <rPr>
        <vertAlign val="superscript"/>
        <sz val="12"/>
        <color rgb="FF080808"/>
        <rFont val="ＭＳ ゴシック"/>
        <family val="3"/>
        <charset val="128"/>
      </rPr>
      <t>注3</t>
    </r>
    <phoneticPr fontId="1"/>
  </si>
  <si>
    <t>概算払額(E)</t>
    <phoneticPr fontId="1"/>
  </si>
  <si>
    <r>
      <t>請求額(F)=(B)-(C)-(D)-(E)</t>
    </r>
    <r>
      <rPr>
        <vertAlign val="superscript"/>
        <sz val="12"/>
        <color rgb="FF080808"/>
        <rFont val="ＭＳ ゴシック"/>
        <family val="3"/>
        <charset val="128"/>
      </rPr>
      <t>注4</t>
    </r>
    <rPh sb="2" eb="3">
      <t>ガク</t>
    </rPh>
    <rPh sb="22" eb="23">
      <t>チュウ</t>
    </rPh>
    <phoneticPr fontId="1"/>
  </si>
  <si>
    <t>合計</t>
    <rPh sb="0" eb="2">
      <t>ゴウケイ</t>
    </rPh>
    <phoneticPr fontId="1"/>
  </si>
  <si>
    <t>課税対象額</t>
    <rPh sb="0" eb="2">
      <t>カゼイ</t>
    </rPh>
    <rPh sb="2" eb="4">
      <t>タイショウ</t>
    </rPh>
    <rPh sb="4" eb="5">
      <t>ガク</t>
    </rPh>
    <phoneticPr fontId="1"/>
  </si>
  <si>
    <t>不課税対象額</t>
    <rPh sb="0" eb="1">
      <t>フ</t>
    </rPh>
    <rPh sb="1" eb="3">
      <t>カゼイ</t>
    </rPh>
    <rPh sb="3" eb="5">
      <t>タイショウ</t>
    </rPh>
    <rPh sb="5" eb="6">
      <t>ガク</t>
    </rPh>
    <phoneticPr fontId="1"/>
  </si>
  <si>
    <t>Ⅰ．業務原価</t>
    <rPh sb="2" eb="4">
      <t>ギョウム</t>
    </rPh>
    <rPh sb="4" eb="6">
      <t>ゲンカ</t>
    </rPh>
    <phoneticPr fontId="1"/>
  </si>
  <si>
    <t>１．直接経費</t>
    <rPh sb="2" eb="4">
      <t>チョクセツ</t>
    </rPh>
    <rPh sb="4" eb="6">
      <t>ケイヒ</t>
    </rPh>
    <phoneticPr fontId="1"/>
  </si>
  <si>
    <t>(1)旅費（航空賃）</t>
    <rPh sb="3" eb="5">
      <t>リョヒ</t>
    </rPh>
    <rPh sb="6" eb="8">
      <t>コウクウ</t>
    </rPh>
    <rPh sb="8" eb="9">
      <t>チン</t>
    </rPh>
    <phoneticPr fontId="1"/>
  </si>
  <si>
    <t>(2)旅費 （その他）</t>
    <rPh sb="3" eb="5">
      <t>リョヒ</t>
    </rPh>
    <rPh sb="9" eb="10">
      <t>タ</t>
    </rPh>
    <phoneticPr fontId="1"/>
  </si>
  <si>
    <t>(3)一般業務費</t>
    <rPh sb="3" eb="5">
      <t>イッパン</t>
    </rPh>
    <rPh sb="5" eb="7">
      <t>ギョウム</t>
    </rPh>
    <rPh sb="7" eb="8">
      <t>ヒ</t>
    </rPh>
    <phoneticPr fontId="1"/>
  </si>
  <si>
    <t>(4)機材費</t>
    <rPh sb="3" eb="5">
      <t>キザイ</t>
    </rPh>
    <rPh sb="5" eb="6">
      <t>ヒ</t>
    </rPh>
    <phoneticPr fontId="1"/>
  </si>
  <si>
    <t>２．直接人件費</t>
    <rPh sb="2" eb="4">
      <t>チョクセツ</t>
    </rPh>
    <rPh sb="4" eb="7">
      <t>ジンケンヒ</t>
    </rPh>
    <phoneticPr fontId="1"/>
  </si>
  <si>
    <t>３．その他原価</t>
    <rPh sb="4" eb="5">
      <t>タ</t>
    </rPh>
    <rPh sb="5" eb="7">
      <t>ゲンカ</t>
    </rPh>
    <phoneticPr fontId="1"/>
  </si>
  <si>
    <t>Ⅱ.一般管理費等</t>
    <rPh sb="2" eb="4">
      <t>イッパン</t>
    </rPh>
    <rPh sb="4" eb="7">
      <t>カンリヒ</t>
    </rPh>
    <rPh sb="7" eb="8">
      <t>ラ</t>
    </rPh>
    <phoneticPr fontId="1"/>
  </si>
  <si>
    <t>Ⅲ.小計(I.＋II.)</t>
    <rPh sb="2" eb="4">
      <t>ショウケイ</t>
    </rPh>
    <phoneticPr fontId="1"/>
  </si>
  <si>
    <t>Ⅳ．消費税及び地方消費税の合計金額</t>
    <phoneticPr fontId="1"/>
  </si>
  <si>
    <t>合　計(Ⅲ.＋Ⅳ.)</t>
    <phoneticPr fontId="1"/>
  </si>
  <si>
    <t>千円未満切捨て廃止により、契約金額を超える精算額となる場合は、コロナ関連経費なども含めて超過額が契約金額（税込）の50万円以内において打合簿不要で精算対象となります。該当する場合は、左記のチェックボックスに「レ」を入れてください。なお、50万円を超える場合は変更契約が必要となりますので予めご注意ください。</t>
  </si>
  <si>
    <t>注１）費目については、契約締結時期により、別の費目構成となっている場合があります。契約金額内訳書に記載されている費目を使用してください。
注２）契約変更している場合は、最終契約変更後の契約金額内訳を記載してください。
注３）複数の前払、複数の部分払がある場合はその合計額を記載してください。
注４）請求額には、精算額から前払額、部分払額及び概算払額を控除した数字を記載してください。ただし、消費税等の額については、注５）を参照して下さい。
注５）消費税等の額（消費税及び地方消費税の合計額）は、支払請求時期（正確には成果品の引渡し時期）等に応じて異なる消費税率を適応する必要がありますので、留意してください。
注６）請求額における消費税等の額は、精算額の小計から直近の部分払に係る「契約金相当額（税抜）」を控除した課税対象額に適用すべき消費税率を乗じて算出することになります。
   　 部分払を利用していない場合は、請求額の小計の課税対象額に適用すべき消費税率を乗じて算出してください。
注７）現地・国内の業務人月の振替えを原因とする増額については、業務実施契約（単独型）約款第13条の規定に基づき監督職員と調達部契約担当課長が打合簿で承諾した範囲内で、契約金額を超えた精算額を確定することができます。
   　 対象は、旅費（その他）のうち、日当・宿泊料、特別手当及び戦争特約保険料並びにその他原価、一般管理費等です。
注８）黄色で着色されたセルに直接入力してください。</t>
    <rPh sb="357" eb="359">
      <t>カゼイ</t>
    </rPh>
    <rPh sb="359" eb="361">
      <t>タイショウ</t>
    </rPh>
    <rPh sb="416" eb="418">
      <t>カゼイ</t>
    </rPh>
    <rPh sb="418" eb="420">
      <t>タイショウ</t>
    </rPh>
    <rPh sb="420" eb="421">
      <t>ガク</t>
    </rPh>
    <rPh sb="612" eb="613">
      <t>チュウ</t>
    </rPh>
    <rPh sb="615" eb="617">
      <t>キイロ</t>
    </rPh>
    <rPh sb="618" eb="620">
      <t>チャクショク</t>
    </rPh>
    <rPh sb="626" eb="628">
      <t>チョクセツ</t>
    </rPh>
    <rPh sb="628" eb="630">
      <t>ニュウリョク</t>
    </rPh>
    <phoneticPr fontId="1"/>
  </si>
  <si>
    <t>精算報告明細書（旅費）</t>
    <rPh sb="0" eb="2">
      <t>セイサン</t>
    </rPh>
    <rPh sb="2" eb="4">
      <t>ホウコク</t>
    </rPh>
    <rPh sb="4" eb="7">
      <t>メイサイショ</t>
    </rPh>
    <rPh sb="8" eb="10">
      <t>リョヒ</t>
    </rPh>
    <phoneticPr fontId="1"/>
  </si>
  <si>
    <t>氏名</t>
    <rPh sb="0" eb="2">
      <t>シメイ</t>
    </rPh>
    <phoneticPr fontId="1"/>
  </si>
  <si>
    <t>現地業務期間　注1,2,3</t>
    <rPh sb="4" eb="6">
      <t>キカン</t>
    </rPh>
    <phoneticPr fontId="1"/>
  </si>
  <si>
    <t>航空券
クラス
（実績）</t>
    <rPh sb="0" eb="3">
      <t>コウクウケン</t>
    </rPh>
    <rPh sb="9" eb="11">
      <t>ジッセキ</t>
    </rPh>
    <phoneticPr fontId="1"/>
  </si>
  <si>
    <t>旅費（航空賃）</t>
    <rPh sb="0" eb="2">
      <t>リョヒ</t>
    </rPh>
    <rPh sb="3" eb="5">
      <t>コウクウ</t>
    </rPh>
    <rPh sb="5" eb="6">
      <t>チン</t>
    </rPh>
    <phoneticPr fontId="1"/>
  </si>
  <si>
    <t>証書
番号</t>
    <rPh sb="0" eb="2">
      <t>ショウショ</t>
    </rPh>
    <rPh sb="3" eb="5">
      <t>バンゴウ</t>
    </rPh>
    <phoneticPr fontId="1"/>
  </si>
  <si>
    <t>格付</t>
    <rPh sb="0" eb="1">
      <t>カク</t>
    </rPh>
    <rPh sb="1" eb="2">
      <t>ヅ</t>
    </rPh>
    <phoneticPr fontId="1"/>
  </si>
  <si>
    <t>旅費（その他）</t>
    <rPh sb="0" eb="2">
      <t>リョヒ</t>
    </rPh>
    <rPh sb="5" eb="6">
      <t>タ</t>
    </rPh>
    <phoneticPr fontId="1"/>
  </si>
  <si>
    <t>小　計</t>
    <rPh sb="0" eb="1">
      <t>ショウ</t>
    </rPh>
    <rPh sb="2" eb="3">
      <t>ケイ</t>
    </rPh>
    <phoneticPr fontId="1"/>
  </si>
  <si>
    <t>備　考</t>
    <rPh sb="0" eb="1">
      <t>ソナエ</t>
    </rPh>
    <rPh sb="2" eb="3">
      <t>コウ</t>
    </rPh>
    <phoneticPr fontId="1"/>
  </si>
  <si>
    <t>開始日</t>
    <rPh sb="0" eb="2">
      <t>カイシ</t>
    </rPh>
    <rPh sb="2" eb="3">
      <t>ビ</t>
    </rPh>
    <phoneticPr fontId="1"/>
  </si>
  <si>
    <t>終了日</t>
    <rPh sb="0" eb="2">
      <t>シュウリョウ</t>
    </rPh>
    <rPh sb="2" eb="3">
      <t>ヒ</t>
    </rPh>
    <phoneticPr fontId="1"/>
  </si>
  <si>
    <t>日数</t>
    <rPh sb="0" eb="2">
      <t>ニッスウ</t>
    </rPh>
    <phoneticPr fontId="1"/>
  </si>
  <si>
    <t>契約額</t>
    <rPh sb="0" eb="2">
      <t>ケイヤク</t>
    </rPh>
    <rPh sb="2" eb="3">
      <t>ガク</t>
    </rPh>
    <phoneticPr fontId="1"/>
  </si>
  <si>
    <t>精算額</t>
    <rPh sb="0" eb="3">
      <t>セイサンガク</t>
    </rPh>
    <phoneticPr fontId="1"/>
  </si>
  <si>
    <t>　日　当</t>
    <phoneticPr fontId="1"/>
  </si>
  <si>
    <t>宿泊料</t>
    <phoneticPr fontId="1"/>
  </si>
  <si>
    <t>内国
旅費</t>
    <rPh sb="0" eb="2">
      <t>ナイコク</t>
    </rPh>
    <rPh sb="3" eb="5">
      <t>リョヒ</t>
    </rPh>
    <phoneticPr fontId="1"/>
  </si>
  <si>
    <r>
      <t>特別手当</t>
    </r>
    <r>
      <rPr>
        <vertAlign val="superscript"/>
        <sz val="11"/>
        <color theme="1"/>
        <rFont val="ＭＳ ゴシック"/>
        <family val="3"/>
        <charset val="128"/>
      </rPr>
      <t>注4</t>
    </r>
    <rPh sb="0" eb="2">
      <t>トクベツ</t>
    </rPh>
    <rPh sb="2" eb="4">
      <t>テアテ</t>
    </rPh>
    <rPh sb="4" eb="5">
      <t>チュウ</t>
    </rPh>
    <phoneticPr fontId="1"/>
  </si>
  <si>
    <r>
      <t>戦争特約
保険料</t>
    </r>
    <r>
      <rPr>
        <vertAlign val="superscript"/>
        <sz val="11"/>
        <color theme="1"/>
        <rFont val="ＭＳ ゴシック"/>
        <family val="3"/>
        <charset val="128"/>
      </rPr>
      <t>注5</t>
    </r>
    <rPh sb="8" eb="9">
      <t>チュウ</t>
    </rPh>
    <phoneticPr fontId="1"/>
  </si>
  <si>
    <t>証書
番号</t>
    <phoneticPr fontId="1"/>
  </si>
  <si>
    <t>合計額</t>
    <phoneticPr fontId="1"/>
  </si>
  <si>
    <t>合計額</t>
    <rPh sb="0" eb="2">
      <t>ゴウケイ</t>
    </rPh>
    <rPh sb="2" eb="3">
      <t>ガク</t>
    </rPh>
    <phoneticPr fontId="1"/>
  </si>
  <si>
    <t>合計額（千円未満切捨て）</t>
    <phoneticPr fontId="1"/>
  </si>
  <si>
    <t>合計額（千円未満切捨て）</t>
    <rPh sb="0" eb="2">
      <t>ゴウケイ</t>
    </rPh>
    <rPh sb="2" eb="3">
      <t>ガク</t>
    </rPh>
    <phoneticPr fontId="1"/>
  </si>
  <si>
    <t>注１）現地業務期間については、渡航ごとに記載願います。</t>
    <rPh sb="0" eb="1">
      <t>チュウ</t>
    </rPh>
    <rPh sb="3" eb="5">
      <t>ゲンチ</t>
    </rPh>
    <rPh sb="5" eb="7">
      <t>ギョウム</t>
    </rPh>
    <rPh sb="7" eb="9">
      <t>キカン</t>
    </rPh>
    <rPh sb="15" eb="17">
      <t>トコウ</t>
    </rPh>
    <rPh sb="20" eb="22">
      <t>キサイ</t>
    </rPh>
    <rPh sb="22" eb="23">
      <t>ネガ</t>
    </rPh>
    <phoneticPr fontId="1"/>
  </si>
  <si>
    <t>注２）現地業務日数には、原則、自社負担業務の日数を含まないものとします。ただし、打合簿により、日当・宿泊料等の支出を監督職員が承諾している場合は、承諾された日数を含んで現地業務日数を記載するとともに当該打合簿の写を添付してください。</t>
    <rPh sb="0" eb="1">
      <t>チュウ</t>
    </rPh>
    <rPh sb="3" eb="5">
      <t>ゲンチ</t>
    </rPh>
    <rPh sb="5" eb="7">
      <t>ギョウム</t>
    </rPh>
    <rPh sb="7" eb="9">
      <t>ニッスウ</t>
    </rPh>
    <rPh sb="12" eb="14">
      <t>ゲンソク</t>
    </rPh>
    <rPh sb="15" eb="17">
      <t>ジシャ</t>
    </rPh>
    <rPh sb="17" eb="19">
      <t>フタン</t>
    </rPh>
    <rPh sb="19" eb="21">
      <t>ギョウム</t>
    </rPh>
    <rPh sb="22" eb="24">
      <t>ニッスウ</t>
    </rPh>
    <rPh sb="25" eb="26">
      <t>フク</t>
    </rPh>
    <rPh sb="40" eb="42">
      <t>ウチアワ</t>
    </rPh>
    <rPh sb="42" eb="43">
      <t>ボ</t>
    </rPh>
    <rPh sb="47" eb="49">
      <t>ニットウ</t>
    </rPh>
    <rPh sb="50" eb="53">
      <t>シュクハクリョウ</t>
    </rPh>
    <rPh sb="53" eb="54">
      <t>トウ</t>
    </rPh>
    <rPh sb="55" eb="57">
      <t>シシュツ</t>
    </rPh>
    <rPh sb="58" eb="60">
      <t>カントク</t>
    </rPh>
    <rPh sb="60" eb="62">
      <t>ショクイン</t>
    </rPh>
    <rPh sb="63" eb="65">
      <t>ショウダク</t>
    </rPh>
    <rPh sb="69" eb="71">
      <t>バアイ</t>
    </rPh>
    <rPh sb="73" eb="75">
      <t>ショウダク</t>
    </rPh>
    <rPh sb="78" eb="80">
      <t>ニッスウ</t>
    </rPh>
    <rPh sb="81" eb="82">
      <t>フク</t>
    </rPh>
    <rPh sb="84" eb="86">
      <t>ゲンチ</t>
    </rPh>
    <rPh sb="86" eb="88">
      <t>ギョウム</t>
    </rPh>
    <rPh sb="88" eb="90">
      <t>ニッスウ</t>
    </rPh>
    <rPh sb="91" eb="93">
      <t>キサイ</t>
    </rPh>
    <rPh sb="99" eb="101">
      <t>トウガイ</t>
    </rPh>
    <rPh sb="101" eb="103">
      <t>ウチアワ</t>
    </rPh>
    <rPh sb="103" eb="104">
      <t>ボ</t>
    </rPh>
    <rPh sb="105" eb="106">
      <t>ウツ</t>
    </rPh>
    <rPh sb="107" eb="109">
      <t>テンプ</t>
    </rPh>
    <phoneticPr fontId="1"/>
  </si>
  <si>
    <t>注３）現地業務期間中に他の業務や自社負担による業務が含まれる場合、日当・宿泊料等をどのように折半するかについての打合簿の写を添付してください。</t>
    <rPh sb="0" eb="1">
      <t>チュウ</t>
    </rPh>
    <rPh sb="5" eb="7">
      <t>ギョウム</t>
    </rPh>
    <rPh sb="33" eb="35">
      <t>ニットウ</t>
    </rPh>
    <rPh sb="36" eb="39">
      <t>シュクハクリョウ</t>
    </rPh>
    <rPh sb="39" eb="40">
      <t>トウ</t>
    </rPh>
    <rPh sb="60" eb="61">
      <t>ウツ</t>
    </rPh>
    <rPh sb="62" eb="64">
      <t>テンプ</t>
    </rPh>
    <phoneticPr fontId="1"/>
  </si>
  <si>
    <t>注４）特別手当については、アフガニスタン案件のみが対象であるため、その他案件では欄そのものを削除して差支えありません。</t>
    <rPh sb="0" eb="1">
      <t>チュウ</t>
    </rPh>
    <rPh sb="3" eb="5">
      <t>トクベツ</t>
    </rPh>
    <rPh sb="5" eb="7">
      <t>テアテ</t>
    </rPh>
    <rPh sb="20" eb="22">
      <t>アンケン</t>
    </rPh>
    <rPh sb="25" eb="27">
      <t>タイショウ</t>
    </rPh>
    <rPh sb="35" eb="36">
      <t>タ</t>
    </rPh>
    <rPh sb="36" eb="38">
      <t>アンケン</t>
    </rPh>
    <rPh sb="40" eb="41">
      <t>ラン</t>
    </rPh>
    <rPh sb="46" eb="48">
      <t>サクジョ</t>
    </rPh>
    <rPh sb="50" eb="52">
      <t>サシツカ</t>
    </rPh>
    <phoneticPr fontId="1"/>
  </si>
  <si>
    <t>注５）戦争特約保険料の期間と現地業務期間の平仄が合わない場合、その理由を備考に記載願います。（例：年間５回の渡航を予定しているので、個別の渡航ではなく、１年間で通して付保している。）</t>
    <rPh sb="0" eb="1">
      <t>チュウ</t>
    </rPh>
    <rPh sb="41" eb="42">
      <t>ネガ</t>
    </rPh>
    <phoneticPr fontId="1"/>
  </si>
  <si>
    <t>様式4</t>
    <phoneticPr fontId="1"/>
  </si>
  <si>
    <t>（１）旅費（航空賃）</t>
    <rPh sb="3" eb="5">
      <t>リョヒ</t>
    </rPh>
    <rPh sb="6" eb="8">
      <t>コウクウ</t>
    </rPh>
    <rPh sb="8" eb="9">
      <t>チン</t>
    </rPh>
    <phoneticPr fontId="1"/>
  </si>
  <si>
    <t>（２）-1）旅費（その他）　日当、宿泊料等</t>
    <rPh sb="11" eb="12">
      <t>タ</t>
    </rPh>
    <rPh sb="14" eb="16">
      <t>ニットウ</t>
    </rPh>
    <rPh sb="17" eb="20">
      <t>シュクハクリョウ</t>
    </rPh>
    <rPh sb="20" eb="21">
      <t>トウ</t>
    </rPh>
    <phoneticPr fontId="1"/>
  </si>
  <si>
    <r>
      <t xml:space="preserve">課税
区分
</t>
    </r>
    <r>
      <rPr>
        <sz val="9"/>
        <color rgb="FF080808"/>
        <rFont val="ＭＳ ゴシック"/>
        <family val="3"/>
        <charset val="128"/>
      </rPr>
      <t>注7</t>
    </r>
    <r>
      <rPr>
        <sz val="12"/>
        <color rgb="FF080808"/>
        <rFont val="ＭＳ ゴシック"/>
        <family val="3"/>
        <charset val="128"/>
      </rPr>
      <t>）</t>
    </r>
    <rPh sb="0" eb="2">
      <t>カゼイ</t>
    </rPh>
    <rPh sb="3" eb="5">
      <t>クブン</t>
    </rPh>
    <rPh sb="6" eb="7">
      <t>チュウ</t>
    </rPh>
    <phoneticPr fontId="9"/>
  </si>
  <si>
    <r>
      <t>現地業務期間</t>
    </r>
    <r>
      <rPr>
        <vertAlign val="superscript"/>
        <sz val="12"/>
        <color rgb="FF080808"/>
        <rFont val="ＭＳ ゴシック"/>
        <family val="3"/>
        <charset val="128"/>
      </rPr>
      <t>注1,2,3</t>
    </r>
    <rPh sb="4" eb="6">
      <t>キカン</t>
    </rPh>
    <phoneticPr fontId="1"/>
  </si>
  <si>
    <t>旅費（その他）</t>
    <phoneticPr fontId="1"/>
  </si>
  <si>
    <r>
      <t>宿泊料</t>
    </r>
    <r>
      <rPr>
        <vertAlign val="superscript"/>
        <sz val="12"/>
        <color rgb="FF080808"/>
        <rFont val="ＭＳ ゴシック"/>
        <family val="3"/>
        <charset val="128"/>
      </rPr>
      <t>注4</t>
    </r>
    <rPh sb="3" eb="4">
      <t>チュウ</t>
    </rPh>
    <phoneticPr fontId="1"/>
  </si>
  <si>
    <r>
      <t>特別手当</t>
    </r>
    <r>
      <rPr>
        <vertAlign val="superscript"/>
        <sz val="12"/>
        <color rgb="FF080808"/>
        <rFont val="ＭＳ ゴシック"/>
        <family val="3"/>
        <charset val="128"/>
      </rPr>
      <t>注5</t>
    </r>
    <rPh sb="0" eb="2">
      <t>トクベツ</t>
    </rPh>
    <rPh sb="2" eb="4">
      <t>テアテ</t>
    </rPh>
    <rPh sb="4" eb="5">
      <t>チュウ</t>
    </rPh>
    <phoneticPr fontId="1"/>
  </si>
  <si>
    <t>a</t>
    <phoneticPr fontId="1"/>
  </si>
  <si>
    <t>　</t>
  </si>
  <si>
    <t>課税</t>
  </si>
  <si>
    <t>課税
合計</t>
    <rPh sb="0" eb="2">
      <t>カゼイ</t>
    </rPh>
    <rPh sb="3" eb="5">
      <t>ゴウケイ</t>
    </rPh>
    <phoneticPr fontId="1"/>
  </si>
  <si>
    <t>（２）-2）旅費（その他）戦争特約保険料)</t>
    <rPh sb="13" eb="15">
      <t>センソウ</t>
    </rPh>
    <rPh sb="15" eb="17">
      <t>トクヤク</t>
    </rPh>
    <rPh sb="17" eb="19">
      <t>ホケン</t>
    </rPh>
    <rPh sb="19" eb="20">
      <t>リョウ</t>
    </rPh>
    <phoneticPr fontId="1"/>
  </si>
  <si>
    <t>（２）旅費（その他）　合計</t>
    <rPh sb="11" eb="13">
      <t>ゴウケイ</t>
    </rPh>
    <phoneticPr fontId="1"/>
  </si>
  <si>
    <t>課税
区分</t>
    <rPh sb="0" eb="2">
      <t>カゼイ</t>
    </rPh>
    <rPh sb="3" eb="5">
      <t>クブン</t>
    </rPh>
    <phoneticPr fontId="1"/>
  </si>
  <si>
    <t>証書
番号</t>
  </si>
  <si>
    <r>
      <t>戦争特約
保険料</t>
    </r>
    <r>
      <rPr>
        <vertAlign val="superscript"/>
        <sz val="11"/>
        <color rgb="FF080808"/>
        <rFont val="ＭＳ ゴシック"/>
        <family val="3"/>
        <charset val="128"/>
      </rPr>
      <t>注6</t>
    </r>
    <rPh sb="8" eb="9">
      <t>チュウ</t>
    </rPh>
    <phoneticPr fontId="1"/>
  </si>
  <si>
    <t xml:space="preserve">合計額 </t>
  </si>
  <si>
    <t>不課税</t>
    <rPh sb="0" eb="1">
      <t>フ</t>
    </rPh>
    <rPh sb="1" eb="3">
      <t>カゼイ</t>
    </rPh>
    <phoneticPr fontId="1"/>
  </si>
  <si>
    <t>課税対象額</t>
    <phoneticPr fontId="1"/>
  </si>
  <si>
    <t>不課税対象額</t>
    <phoneticPr fontId="1"/>
  </si>
  <si>
    <t>合計額</t>
  </si>
  <si>
    <t>注１）現地業務期間については、渡航ごと（複数国にまたがる業務の場合は国ごと）に記載してください。</t>
    <rPh sb="0" eb="1">
      <t>チュウ</t>
    </rPh>
    <rPh sb="3" eb="5">
      <t>ゲンチ</t>
    </rPh>
    <rPh sb="5" eb="7">
      <t>ギョウム</t>
    </rPh>
    <rPh sb="7" eb="9">
      <t>キカン</t>
    </rPh>
    <rPh sb="15" eb="17">
      <t>トコウ</t>
    </rPh>
    <rPh sb="39" eb="41">
      <t>キサイ</t>
    </rPh>
    <phoneticPr fontId="1"/>
  </si>
  <si>
    <t>注４）宿泊数は現地業務期間から２日を引いた泊数を計上しますが、中国、韓国、モンゴル、フィリピン、ブルネイ、ミクロネシア、マーシャル諸島への渡航は１日のみ引きます。その場合は様式５_(旅費)(特例)をご利用ください。</t>
    <rPh sb="83" eb="85">
      <t>バアイ</t>
    </rPh>
    <rPh sb="86" eb="88">
      <t>ヨウシキ</t>
    </rPh>
    <rPh sb="91" eb="93">
      <t>リョヒ</t>
    </rPh>
    <rPh sb="95" eb="97">
      <t>トクレイ</t>
    </rPh>
    <rPh sb="100" eb="102">
      <t>リヨウ</t>
    </rPh>
    <phoneticPr fontId="1"/>
  </si>
  <si>
    <t>注５）特別手当については、アフガニスタン案件のみが対象であるため、その他案件では欄そのものを削除して差支えありません。</t>
    <rPh sb="0" eb="1">
      <t>チュウ</t>
    </rPh>
    <rPh sb="3" eb="5">
      <t>トクベツ</t>
    </rPh>
    <rPh sb="5" eb="7">
      <t>テアテ</t>
    </rPh>
    <rPh sb="20" eb="22">
      <t>アンケン</t>
    </rPh>
    <rPh sb="25" eb="27">
      <t>タイショウ</t>
    </rPh>
    <rPh sb="35" eb="36">
      <t>タ</t>
    </rPh>
    <rPh sb="36" eb="38">
      <t>アンケン</t>
    </rPh>
    <rPh sb="40" eb="41">
      <t>ラン</t>
    </rPh>
    <rPh sb="46" eb="48">
      <t>サクジョ</t>
    </rPh>
    <rPh sb="50" eb="52">
      <t>サシツカ</t>
    </rPh>
    <phoneticPr fontId="1"/>
  </si>
  <si>
    <t>注６）戦争特約保険料の期間と現地業務期間の平仄が合わない場合、その理由を備考に記載してください。（例：年間５回の渡航を予定しているので、個別の渡航ではなく、１年間で通して付保している。）</t>
    <rPh sb="0" eb="1">
      <t>チュウ</t>
    </rPh>
    <phoneticPr fontId="1"/>
  </si>
  <si>
    <t xml:space="preserve">注７) 本邦外に居住する従事者が本邦で行った業務について「課税」を選択ください。
 </t>
    <rPh sb="0" eb="1">
      <t>チュウ</t>
    </rPh>
    <rPh sb="6" eb="7">
      <t>ガイ</t>
    </rPh>
    <rPh sb="8" eb="10">
      <t>キョジュウ</t>
    </rPh>
    <rPh sb="12" eb="15">
      <t>ジュウジシャ</t>
    </rPh>
    <rPh sb="16" eb="18">
      <t>ホンポウ</t>
    </rPh>
    <phoneticPr fontId="1"/>
  </si>
  <si>
    <t>注４）中国、韓国、モンゴル、フィリピン、ブルネイ、ミクロネシア、マーシャル諸島への渡航は１日のみ引きます。その場合はこのシートをご利用ください。</t>
    <rPh sb="55" eb="57">
      <t>バアイ</t>
    </rPh>
    <rPh sb="65" eb="67">
      <t>リヨウ</t>
    </rPh>
    <phoneticPr fontId="1"/>
  </si>
  <si>
    <t>様式５</t>
    <phoneticPr fontId="1"/>
  </si>
  <si>
    <t>業務実施工程計画・実績対比表　(事例１)</t>
    <phoneticPr fontId="1"/>
  </si>
  <si>
    <t>業務名称：</t>
    <rPh sb="0" eb="2">
      <t>ギョウム</t>
    </rPh>
    <rPh sb="2" eb="4">
      <t>メイショウ</t>
    </rPh>
    <phoneticPr fontId="1"/>
  </si>
  <si>
    <t>○○○</t>
    <phoneticPr fontId="1"/>
  </si>
  <si>
    <t>対象国　：</t>
    <rPh sb="0" eb="2">
      <t>タイショウ</t>
    </rPh>
    <rPh sb="2" eb="3">
      <t>コク</t>
    </rPh>
    <phoneticPr fontId="1"/>
  </si>
  <si>
    <t>□□□</t>
    <phoneticPr fontId="1"/>
  </si>
  <si>
    <t>(3MM以下）</t>
    <rPh sb="4" eb="6">
      <t>イカ</t>
    </rPh>
    <phoneticPr fontId="1"/>
  </si>
  <si>
    <t>担当</t>
    <rPh sb="0" eb="2">
      <t>タントウ</t>
    </rPh>
    <phoneticPr fontId="1"/>
  </si>
  <si>
    <t>2014年</t>
    <rPh sb="4" eb="5">
      <t>ネン</t>
    </rPh>
    <phoneticPr fontId="1"/>
  </si>
  <si>
    <t>人月</t>
    <rPh sb="0" eb="1">
      <t>ヒト</t>
    </rPh>
    <rPh sb="1" eb="2">
      <t>ツキ</t>
    </rPh>
    <phoneticPr fontId="1"/>
  </si>
  <si>
    <t>2月</t>
    <rPh sb="1" eb="2">
      <t>ガツ</t>
    </rPh>
    <phoneticPr fontId="1"/>
  </si>
  <si>
    <t>3月</t>
    <rPh sb="1" eb="2">
      <t>ガツ</t>
    </rPh>
    <phoneticPr fontId="1"/>
  </si>
  <si>
    <t>現地計</t>
    <rPh sb="0" eb="2">
      <t>ゲンチ</t>
    </rPh>
    <rPh sb="2" eb="3">
      <t>ケイ</t>
    </rPh>
    <phoneticPr fontId="1"/>
  </si>
  <si>
    <t>国内計</t>
    <rPh sb="0" eb="2">
      <t>コクナイ</t>
    </rPh>
    <rPh sb="2" eb="3">
      <t>ケイ</t>
    </rPh>
    <phoneticPr fontId="1"/>
  </si>
  <si>
    <t>○○○
(○号)</t>
    <rPh sb="6" eb="7">
      <t>ゴウ</t>
    </rPh>
    <phoneticPr fontId="1"/>
  </si>
  <si>
    <t>△△△</t>
    <phoneticPr fontId="1"/>
  </si>
  <si>
    <t>計画</t>
    <rPh sb="0" eb="2">
      <t>ケイカク</t>
    </rPh>
    <phoneticPr fontId="1"/>
  </si>
  <si>
    <t>3</t>
    <phoneticPr fontId="1"/>
  </si>
  <si>
    <t>22</t>
    <phoneticPr fontId="1"/>
  </si>
  <si>
    <t>5</t>
    <phoneticPr fontId="1"/>
  </si>
  <si>
    <t>実績</t>
    <rPh sb="0" eb="2">
      <t>ジッセキ</t>
    </rPh>
    <phoneticPr fontId="1"/>
  </si>
  <si>
    <t>17-19</t>
    <phoneticPr fontId="1"/>
  </si>
  <si>
    <t>23</t>
    <phoneticPr fontId="1"/>
  </si>
  <si>
    <t>17-20,24</t>
    <phoneticPr fontId="1"/>
  </si>
  <si>
    <t>:現地作業</t>
    <rPh sb="1" eb="3">
      <t>ゲンチ</t>
    </rPh>
    <rPh sb="3" eb="5">
      <t>サギョウ</t>
    </rPh>
    <phoneticPr fontId="1"/>
  </si>
  <si>
    <t>:国内作業</t>
    <rPh sb="1" eb="3">
      <t>コクナイ</t>
    </rPh>
    <rPh sb="3" eb="5">
      <t>サギョウ</t>
    </rPh>
    <phoneticPr fontId="1"/>
  </si>
  <si>
    <t>検査確認</t>
    <rPh sb="0" eb="2">
      <t>ケンサ</t>
    </rPh>
    <rPh sb="2" eb="4">
      <t>カクニン</t>
    </rPh>
    <phoneticPr fontId="1"/>
  </si>
  <si>
    <t>検査職員役職</t>
    <rPh sb="0" eb="2">
      <t>ケンサ</t>
    </rPh>
    <rPh sb="2" eb="4">
      <t>ショクイン</t>
    </rPh>
    <rPh sb="4" eb="6">
      <t>ヤクショク</t>
    </rPh>
    <phoneticPr fontId="1"/>
  </si>
  <si>
    <t>検査職員氏名：</t>
    <rPh sb="0" eb="2">
      <t>ケンサ</t>
    </rPh>
    <rPh sb="2" eb="4">
      <t>ショクイン</t>
    </rPh>
    <rPh sb="4" eb="6">
      <t>シメイ</t>
    </rPh>
    <phoneticPr fontId="1"/>
  </si>
  <si>
    <t>印</t>
    <rPh sb="0" eb="1">
      <t>イン</t>
    </rPh>
    <phoneticPr fontId="1"/>
  </si>
  <si>
    <t>検査日：</t>
    <rPh sb="0" eb="2">
      <t>ケンサ</t>
    </rPh>
    <rPh sb="2" eb="3">
      <t>ヒ</t>
    </rPh>
    <phoneticPr fontId="1"/>
  </si>
  <si>
    <t>様式５</t>
    <rPh sb="0" eb="2">
      <t>ヨウシキ</t>
    </rPh>
    <phoneticPr fontId="1"/>
  </si>
  <si>
    <t>業務実施工程計画・実績対比表(事例２)</t>
    <phoneticPr fontId="1"/>
  </si>
  <si>
    <t>2013年</t>
    <rPh sb="4" eb="5">
      <t>ネン</t>
    </rPh>
    <phoneticPr fontId="1"/>
  </si>
  <si>
    <t>2014年</t>
  </si>
  <si>
    <t>4
月</t>
    <rPh sb="2" eb="3">
      <t>ガツ</t>
    </rPh>
    <phoneticPr fontId="1"/>
  </si>
  <si>
    <t>5
月</t>
    <rPh sb="2" eb="3">
      <t>ガツ</t>
    </rPh>
    <phoneticPr fontId="1"/>
  </si>
  <si>
    <t>6
月</t>
    <rPh sb="2" eb="3">
      <t>ガツ</t>
    </rPh>
    <phoneticPr fontId="1"/>
  </si>
  <si>
    <t>7
月</t>
    <rPh sb="2" eb="3">
      <t>ガツ</t>
    </rPh>
    <phoneticPr fontId="1"/>
  </si>
  <si>
    <t>8
月</t>
    <rPh sb="2" eb="3">
      <t>ガツ</t>
    </rPh>
    <phoneticPr fontId="1"/>
  </si>
  <si>
    <t>9
月</t>
    <rPh sb="2" eb="3">
      <t>ガツ</t>
    </rPh>
    <phoneticPr fontId="1"/>
  </si>
  <si>
    <t>10
月</t>
    <rPh sb="3" eb="4">
      <t>ガツ</t>
    </rPh>
    <phoneticPr fontId="1"/>
  </si>
  <si>
    <t>11
月</t>
    <rPh sb="3" eb="4">
      <t>ガツ</t>
    </rPh>
    <phoneticPr fontId="1"/>
  </si>
  <si>
    <t>12
月</t>
    <rPh sb="3" eb="4">
      <t>ガツ</t>
    </rPh>
    <phoneticPr fontId="1"/>
  </si>
  <si>
    <t>1
月</t>
    <rPh sb="2" eb="3">
      <t>ガツ</t>
    </rPh>
    <phoneticPr fontId="1"/>
  </si>
  <si>
    <t>2
月</t>
    <rPh sb="2" eb="3">
      <t>ガツ</t>
    </rPh>
    <phoneticPr fontId="1"/>
  </si>
  <si>
    <t>3
月</t>
    <rPh sb="2" eb="3">
      <t>ガツ</t>
    </rPh>
    <phoneticPr fontId="1"/>
  </si>
  <si>
    <t>(10)</t>
    <phoneticPr fontId="1"/>
  </si>
  <si>
    <t>(35)</t>
    <phoneticPr fontId="1"/>
  </si>
  <si>
    <t>(4)</t>
    <phoneticPr fontId="1"/>
  </si>
  <si>
    <t>(3)</t>
    <phoneticPr fontId="1"/>
  </si>
  <si>
    <t>(23)</t>
    <phoneticPr fontId="1"/>
  </si>
  <si>
    <t>(41)</t>
    <phoneticPr fontId="1"/>
  </si>
  <si>
    <t>(42)</t>
    <phoneticPr fontId="1"/>
  </si>
  <si>
    <t>(6)</t>
    <phoneticPr fontId="1"/>
  </si>
  <si>
    <t>(2)</t>
    <phoneticPr fontId="1"/>
  </si>
  <si>
    <t>(30)</t>
    <phoneticPr fontId="1"/>
  </si>
  <si>
    <t>(5)</t>
    <phoneticPr fontId="1"/>
  </si>
  <si>
    <r>
      <t xml:space="preserve">実績
</t>
    </r>
    <r>
      <rPr>
        <sz val="8"/>
        <color indexed="8"/>
        <rFont val="ＭＳ ゴシック"/>
        <family val="3"/>
        <charset val="128"/>
      </rPr>
      <t>注 実働日</t>
    </r>
    <rPh sb="0" eb="2">
      <t>ジッセキ</t>
    </rPh>
    <rPh sb="4" eb="5">
      <t>チュウ</t>
    </rPh>
    <rPh sb="6" eb="8">
      <t>ジツドウ</t>
    </rPh>
    <rPh sb="8" eb="9">
      <t>ビ</t>
    </rPh>
    <phoneticPr fontId="1"/>
  </si>
  <si>
    <t>(25)</t>
    <phoneticPr fontId="1"/>
  </si>
  <si>
    <t>1</t>
    <phoneticPr fontId="1"/>
  </si>
  <si>
    <t>2</t>
    <phoneticPr fontId="1"/>
  </si>
  <si>
    <t>4</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</si>
  <si>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</si>
  <si>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</si>
  <si>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</si>
  <si>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</si>
  <si>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</si>
  <si>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</si>
  <si>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</si>
  <si>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</si>
  <si>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</si>
  <si>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</si>
  <si>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</si>
  <si>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</si>
  <si>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</si>
  <si>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t>
    <phoneticPr fontId="1"/>
  </si>
  <si>
    <t>現地作業</t>
    <rPh sb="0" eb="2">
      <t>ゲンチ</t>
    </rPh>
    <rPh sb="2" eb="4">
      <t>サギョウ</t>
    </rPh>
    <phoneticPr fontId="1"/>
  </si>
  <si>
    <t>国内作業</t>
    <rPh sb="0" eb="2">
      <t>コクナイ</t>
    </rPh>
    <rPh sb="2" eb="4">
      <t>サギョウ</t>
    </rPh>
    <phoneticPr fontId="1"/>
  </si>
  <si>
    <t>注　実働日</t>
    <rPh sb="0" eb="1">
      <t>チュウ</t>
    </rPh>
    <rPh sb="2" eb="4">
      <t>ジツドウ</t>
    </rPh>
    <rPh sb="4" eb="5">
      <t>ビ</t>
    </rPh>
    <phoneticPr fontId="1"/>
  </si>
  <si>
    <t>10日間</t>
    <rPh sb="2" eb="4">
      <t>ニチカン</t>
    </rPh>
    <phoneticPr fontId="1"/>
  </si>
  <si>
    <t>国内作業(2013年4月11～4月20日）</t>
    <rPh sb="0" eb="2">
      <t>コクナイ</t>
    </rPh>
    <rPh sb="2" eb="4">
      <t>サギョウ</t>
    </rPh>
    <rPh sb="9" eb="10">
      <t>ネン</t>
    </rPh>
    <rPh sb="11" eb="12">
      <t>ガツ</t>
    </rPh>
    <rPh sb="16" eb="17">
      <t>ガツ</t>
    </rPh>
    <rPh sb="19" eb="20">
      <t>ニチ</t>
    </rPh>
    <phoneticPr fontId="1"/>
  </si>
  <si>
    <t>35日間</t>
    <rPh sb="2" eb="3">
      <t>ニチ</t>
    </rPh>
    <rPh sb="3" eb="4">
      <t>カン</t>
    </rPh>
    <phoneticPr fontId="1"/>
  </si>
  <si>
    <t>現地作業(2013年4月21日～5月25日）</t>
    <rPh sb="0" eb="2">
      <t>ゲンチ</t>
    </rPh>
    <rPh sb="2" eb="4">
      <t>サギョウ</t>
    </rPh>
    <rPh sb="11" eb="12">
      <t>ガツ</t>
    </rPh>
    <rPh sb="14" eb="15">
      <t>ニチ</t>
    </rPh>
    <rPh sb="17" eb="18">
      <t>ガツ</t>
    </rPh>
    <rPh sb="20" eb="21">
      <t>ニチ</t>
    </rPh>
    <phoneticPr fontId="1"/>
  </si>
  <si>
    <t>4日間</t>
    <phoneticPr fontId="1"/>
  </si>
  <si>
    <t>国内作業(2013年6月1日～6月4日)</t>
    <rPh sb="0" eb="2">
      <t>コクナイ</t>
    </rPh>
    <rPh sb="2" eb="4">
      <t>サギョウ</t>
    </rPh>
    <rPh sb="11" eb="12">
      <t>ガツ</t>
    </rPh>
    <rPh sb="13" eb="14">
      <t>ニチ</t>
    </rPh>
    <rPh sb="16" eb="17">
      <t>ガツ</t>
    </rPh>
    <rPh sb="18" eb="19">
      <t>ニチ</t>
    </rPh>
    <phoneticPr fontId="1"/>
  </si>
  <si>
    <t>3日間</t>
    <phoneticPr fontId="1"/>
  </si>
  <si>
    <t>国内作業(2013年7月13日～7月17日)</t>
    <rPh sb="0" eb="2">
      <t>コクナイ</t>
    </rPh>
    <rPh sb="2" eb="4">
      <t>サギョウ</t>
    </rPh>
    <rPh sb="9" eb="10">
      <t>ネン</t>
    </rPh>
    <rPh sb="11" eb="12">
      <t>ガツ</t>
    </rPh>
    <rPh sb="14" eb="15">
      <t>ニチ</t>
    </rPh>
    <rPh sb="17" eb="18">
      <t>ガツ</t>
    </rPh>
    <rPh sb="20" eb="21">
      <t>ニチ</t>
    </rPh>
    <phoneticPr fontId="1"/>
  </si>
  <si>
    <t>23日間</t>
    <phoneticPr fontId="1"/>
  </si>
  <si>
    <t>現地作業(2013年7月18日～8月9日)</t>
    <rPh sb="11" eb="12">
      <t>ガツ</t>
    </rPh>
    <rPh sb="14" eb="15">
      <t>ニチ</t>
    </rPh>
    <rPh sb="17" eb="18">
      <t>ガツ</t>
    </rPh>
    <rPh sb="19" eb="20">
      <t>ニチ</t>
    </rPh>
    <phoneticPr fontId="1"/>
  </si>
  <si>
    <t>国内作業(2013年8月12日～8月21日)</t>
    <rPh sb="0" eb="2">
      <t>コクナイ</t>
    </rPh>
    <rPh sb="2" eb="4">
      <t>サギョウ</t>
    </rPh>
    <rPh sb="11" eb="12">
      <t>ガツ</t>
    </rPh>
    <rPh sb="14" eb="15">
      <t>ニチ</t>
    </rPh>
    <rPh sb="17" eb="18">
      <t>ガツ</t>
    </rPh>
    <rPh sb="20" eb="21">
      <t>ニチ</t>
    </rPh>
    <phoneticPr fontId="1"/>
  </si>
  <si>
    <t>国内作業(2013年8月29日～8月31日)</t>
    <rPh sb="0" eb="2">
      <t>コクナイ</t>
    </rPh>
    <rPh sb="2" eb="4">
      <t>サギョウ</t>
    </rPh>
    <rPh sb="11" eb="12">
      <t>ガツ</t>
    </rPh>
    <rPh sb="14" eb="15">
      <t>ニチ</t>
    </rPh>
    <rPh sb="17" eb="18">
      <t>ガツ</t>
    </rPh>
    <rPh sb="20" eb="21">
      <t>ニチ</t>
    </rPh>
    <phoneticPr fontId="1"/>
  </si>
  <si>
    <t>41日間</t>
    <phoneticPr fontId="1"/>
  </si>
  <si>
    <t>現地作業(2013年9月1日～10月11日)</t>
    <rPh sb="11" eb="12">
      <t>ガツ</t>
    </rPh>
    <rPh sb="13" eb="14">
      <t>ニチ</t>
    </rPh>
    <rPh sb="17" eb="18">
      <t>ガツ</t>
    </rPh>
    <rPh sb="20" eb="21">
      <t>ニチ</t>
    </rPh>
    <phoneticPr fontId="1"/>
  </si>
  <si>
    <t>国内作業(2013年10月12日～10月26日)</t>
    <rPh sb="0" eb="2">
      <t>コクナイ</t>
    </rPh>
    <rPh sb="2" eb="4">
      <t>サギョウ</t>
    </rPh>
    <rPh sb="12" eb="13">
      <t>ガツ</t>
    </rPh>
    <rPh sb="15" eb="16">
      <t>ニチ</t>
    </rPh>
    <rPh sb="19" eb="20">
      <t>ガツ</t>
    </rPh>
    <rPh sb="22" eb="23">
      <t>ニチ</t>
    </rPh>
    <phoneticPr fontId="1"/>
  </si>
  <si>
    <t>国内作業(2013年11月13日～11月15日)</t>
    <rPh sb="0" eb="2">
      <t>コクナイ</t>
    </rPh>
    <rPh sb="2" eb="4">
      <t>サギョウ</t>
    </rPh>
    <rPh sb="12" eb="13">
      <t>ガツ</t>
    </rPh>
    <rPh sb="15" eb="16">
      <t>ニチ</t>
    </rPh>
    <rPh sb="19" eb="20">
      <t>ガツ</t>
    </rPh>
    <rPh sb="22" eb="23">
      <t>ニチ</t>
    </rPh>
    <phoneticPr fontId="1"/>
  </si>
  <si>
    <t>42日間</t>
    <phoneticPr fontId="1"/>
  </si>
  <si>
    <t>現地作業(2013年11月20日～12月30日)</t>
    <rPh sb="12" eb="13">
      <t>ガツ</t>
    </rPh>
    <rPh sb="15" eb="16">
      <t>ニチ</t>
    </rPh>
    <rPh sb="19" eb="20">
      <t>ガツ</t>
    </rPh>
    <rPh sb="22" eb="23">
      <t>ニチ</t>
    </rPh>
    <phoneticPr fontId="1"/>
  </si>
  <si>
    <t>6日間</t>
    <phoneticPr fontId="1"/>
  </si>
  <si>
    <t>国内作業(2014年1月7日～1月12日)</t>
    <rPh sb="0" eb="2">
      <t>コクナイ</t>
    </rPh>
    <rPh sb="2" eb="4">
      <t>サギョウ</t>
    </rPh>
    <rPh sb="9" eb="10">
      <t>ネン</t>
    </rPh>
    <rPh sb="11" eb="12">
      <t>ガツ</t>
    </rPh>
    <rPh sb="13" eb="14">
      <t>ニチ</t>
    </rPh>
    <rPh sb="16" eb="17">
      <t>ガツ</t>
    </rPh>
    <rPh sb="19" eb="20">
      <t>ニチ</t>
    </rPh>
    <phoneticPr fontId="1"/>
  </si>
  <si>
    <t>2日間</t>
    <phoneticPr fontId="1"/>
  </si>
  <si>
    <t>国内作業(2014年1月16日～1月17日)</t>
    <rPh sb="0" eb="2">
      <t>コクナイ</t>
    </rPh>
    <rPh sb="2" eb="4">
      <t>サギョウ</t>
    </rPh>
    <rPh sb="9" eb="10">
      <t>ネン</t>
    </rPh>
    <rPh sb="11" eb="12">
      <t>ガツ</t>
    </rPh>
    <rPh sb="14" eb="15">
      <t>ニチ</t>
    </rPh>
    <rPh sb="17" eb="18">
      <t>ガツ</t>
    </rPh>
    <rPh sb="20" eb="21">
      <t>ニチ</t>
    </rPh>
    <phoneticPr fontId="1"/>
  </si>
  <si>
    <t>35日間</t>
    <phoneticPr fontId="1"/>
  </si>
  <si>
    <t>現地作業(2014年1月20日～2月23日)</t>
    <rPh sb="11" eb="12">
      <t>ガツ</t>
    </rPh>
    <rPh sb="14" eb="15">
      <t>ニチ</t>
    </rPh>
    <rPh sb="17" eb="18">
      <t>ガツ</t>
    </rPh>
    <rPh sb="20" eb="21">
      <t>ニチ</t>
    </rPh>
    <phoneticPr fontId="1"/>
  </si>
  <si>
    <t>5日間</t>
    <phoneticPr fontId="1"/>
  </si>
  <si>
    <t>国内作業(2014年2月24日～2月28日)</t>
    <rPh sb="11" eb="12">
      <t>ガツ</t>
    </rPh>
    <rPh sb="14" eb="15">
      <t>ニチ</t>
    </rPh>
    <rPh sb="17" eb="18">
      <t>ガツ</t>
    </rPh>
    <rPh sb="20" eb="21">
      <t>ニチ</t>
    </rPh>
    <phoneticPr fontId="1"/>
  </si>
  <si>
    <t>国内作業(2014年4月8日～4月10日)</t>
    <rPh sb="11" eb="12">
      <t>ガツ</t>
    </rPh>
    <rPh sb="13" eb="14">
      <t>ニチ</t>
    </rPh>
    <rPh sb="16" eb="17">
      <t>ガツ</t>
    </rPh>
    <rPh sb="19" eb="20">
      <t>ニチ</t>
    </rPh>
    <phoneticPr fontId="1"/>
  </si>
  <si>
    <t>25日間</t>
    <phoneticPr fontId="1"/>
  </si>
  <si>
    <t>現地作業(2014年4月14日～5月8日)</t>
    <rPh sb="0" eb="2">
      <t>ゲンチ</t>
    </rPh>
    <rPh sb="2" eb="4">
      <t>サギョウ</t>
    </rPh>
    <rPh sb="11" eb="12">
      <t>ガツ</t>
    </rPh>
    <rPh sb="14" eb="15">
      <t>ニチ</t>
    </rPh>
    <rPh sb="17" eb="18">
      <t>ガツ</t>
    </rPh>
    <rPh sb="19" eb="20">
      <t>ニチ</t>
    </rPh>
    <phoneticPr fontId="1"/>
  </si>
  <si>
    <t>国内作業(2014年5月12日～5月15日)</t>
    <rPh sb="11" eb="12">
      <t>ガツ</t>
    </rPh>
    <rPh sb="14" eb="15">
      <t>ニチ</t>
    </rPh>
    <rPh sb="17" eb="18">
      <t>ガツ</t>
    </rPh>
    <rPh sb="20" eb="21">
      <t>ニチ</t>
    </rPh>
    <phoneticPr fontId="1"/>
  </si>
  <si>
    <t>様式６</t>
    <rPh sb="0" eb="2">
      <t>ヨウシキ</t>
    </rPh>
    <phoneticPr fontId="1"/>
  </si>
  <si>
    <t>証書張付台紙</t>
    <phoneticPr fontId="1"/>
  </si>
  <si>
    <t>証書番号</t>
    <rPh sb="0" eb="2">
      <t>ショウショ</t>
    </rPh>
    <rPh sb="2" eb="4">
      <t>バンゴウ</t>
    </rPh>
    <phoneticPr fontId="1"/>
  </si>
  <si>
    <t>備考</t>
    <rPh sb="0" eb="2">
      <t>ビコウ</t>
    </rPh>
    <phoneticPr fontId="1"/>
  </si>
  <si>
    <t>様式７</t>
    <phoneticPr fontId="1"/>
  </si>
  <si>
    <t>証拠書類附属書（航空賃）</t>
    <rPh sb="0" eb="2">
      <t>ショウコ</t>
    </rPh>
    <rPh sb="2" eb="4">
      <t>ショルイ</t>
    </rPh>
    <rPh sb="4" eb="7">
      <t>フゾクショ</t>
    </rPh>
    <rPh sb="10" eb="11">
      <t>チン</t>
    </rPh>
    <phoneticPr fontId="1"/>
  </si>
  <si>
    <t>　　</t>
    <phoneticPr fontId="1"/>
  </si>
  <si>
    <r>
      <t>航空賃精算額（税抜）</t>
    </r>
    <r>
      <rPr>
        <vertAlign val="superscript"/>
        <sz val="12"/>
        <color indexed="8"/>
        <rFont val="ＭＳ ゴシック"/>
        <family val="3"/>
        <charset val="128"/>
      </rPr>
      <t>注1</t>
    </r>
    <rPh sb="0" eb="2">
      <t>コウクウ</t>
    </rPh>
    <rPh sb="2" eb="3">
      <t>チン</t>
    </rPh>
    <rPh sb="3" eb="5">
      <t>セイサン</t>
    </rPh>
    <rPh sb="5" eb="6">
      <t>ガク</t>
    </rPh>
    <rPh sb="7" eb="9">
      <t>ゼイヌキ</t>
    </rPh>
    <rPh sb="10" eb="11">
      <t>チュウ</t>
    </rPh>
    <phoneticPr fontId="1"/>
  </si>
  <si>
    <t>税抜対象額内訳注2</t>
  </si>
  <si>
    <t>＜使用空港選択＞</t>
    <rPh sb="1" eb="5">
      <t>シヨウクウコウ</t>
    </rPh>
    <rPh sb="5" eb="7">
      <t>センタク</t>
    </rPh>
    <phoneticPr fontId="1"/>
  </si>
  <si>
    <t xml:space="preserve">成田空港T1,T2
</t>
  </si>
  <si>
    <t>旅客サービス施設使用料（税抜）</t>
    <phoneticPr fontId="1"/>
  </si>
  <si>
    <t xml:space="preserve">成田空港
</t>
  </si>
  <si>
    <t>旅客サービス保安料（税抜）</t>
    <rPh sb="6" eb="8">
      <t>ホアン</t>
    </rPh>
    <phoneticPr fontId="1"/>
  </si>
  <si>
    <t>発券手数料（税抜）</t>
    <rPh sb="0" eb="2">
      <t>ハッケン</t>
    </rPh>
    <rPh sb="2" eb="5">
      <t>テスウリョウ</t>
    </rPh>
    <rPh sb="6" eb="8">
      <t>ゼイヌキ</t>
    </rPh>
    <phoneticPr fontId="1"/>
  </si>
  <si>
    <r>
      <t>支払年月日</t>
    </r>
    <r>
      <rPr>
        <vertAlign val="superscript"/>
        <sz val="12"/>
        <color indexed="8"/>
        <rFont val="ＭＳ ゴシック"/>
        <family val="3"/>
        <charset val="128"/>
      </rPr>
      <t>注3</t>
    </r>
    <rPh sb="5" eb="6">
      <t>チュウ</t>
    </rPh>
    <phoneticPr fontId="1"/>
  </si>
  <si>
    <t>20○○年○○月○○日</t>
    <rPh sb="4" eb="5">
      <t>ネン</t>
    </rPh>
    <rPh sb="7" eb="8">
      <t>ガツ</t>
    </rPh>
    <rPh sb="10" eb="11">
      <t>ニチ</t>
    </rPh>
    <phoneticPr fontId="1"/>
  </si>
  <si>
    <r>
      <t>（自社負担期間・当該案件以外の業務の業務期間</t>
    </r>
    <r>
      <rPr>
        <vertAlign val="superscript"/>
        <sz val="10"/>
        <rFont val="ＭＳ ゴシック"/>
        <family val="3"/>
        <charset val="128"/>
      </rPr>
      <t>注４</t>
    </r>
    <r>
      <rPr>
        <sz val="10"/>
        <rFont val="ＭＳ ゴシック"/>
        <family val="3"/>
        <charset val="128"/>
      </rPr>
      <t>）</t>
    </r>
    <rPh sb="22" eb="23">
      <t>チュウ</t>
    </rPh>
    <phoneticPr fontId="1"/>
  </si>
  <si>
    <t>20○○年○月○○日</t>
    <phoneticPr fontId="1"/>
  </si>
  <si>
    <t>～</t>
    <phoneticPr fontId="1"/>
  </si>
  <si>
    <t>20○○年○○月○○日</t>
    <phoneticPr fontId="1"/>
  </si>
  <si>
    <t>契約金額超過の
有無</t>
    <rPh sb="0" eb="2">
      <t>ケイヤク</t>
    </rPh>
    <rPh sb="2" eb="4">
      <t>キンガク</t>
    </rPh>
    <rPh sb="4" eb="6">
      <t>チョウカ</t>
    </rPh>
    <rPh sb="8" eb="9">
      <t>ユウ</t>
    </rPh>
    <rPh sb="9" eb="10">
      <t>ム</t>
    </rPh>
    <phoneticPr fontId="1"/>
  </si>
  <si>
    <t>（有の場合、その理由（契約券種売り切れの場合は早期購入不実施の理由））</t>
    <phoneticPr fontId="1"/>
  </si>
  <si>
    <t>経路変更の有無
（出発地／帰着地 の変更を含む）</t>
    <rPh sb="0" eb="2">
      <t>ケイロ</t>
    </rPh>
    <rPh sb="2" eb="4">
      <t>ヘンコウ</t>
    </rPh>
    <rPh sb="5" eb="7">
      <t>ウム</t>
    </rPh>
    <rPh sb="13" eb="15">
      <t>キチャク</t>
    </rPh>
    <phoneticPr fontId="1"/>
  </si>
  <si>
    <r>
      <t>（有の場合、変更後経路</t>
    </r>
    <r>
      <rPr>
        <vertAlign val="superscript"/>
        <sz val="10"/>
        <color indexed="8"/>
        <rFont val="ＭＳ ゴシック"/>
        <family val="3"/>
        <charset val="128"/>
      </rPr>
      <t>注５</t>
    </r>
    <r>
      <rPr>
        <sz val="12"/>
        <color theme="1"/>
        <rFont val="ＭＳ ゴシック"/>
        <family val="3"/>
        <charset val="128"/>
      </rPr>
      <t>および変更理由）</t>
    </r>
    <rPh sb="11" eb="12">
      <t>チュウ</t>
    </rPh>
    <phoneticPr fontId="1"/>
  </si>
  <si>
    <t>　　　　　　　　</t>
    <phoneticPr fontId="1"/>
  </si>
  <si>
    <t>予約変更による追加経費発生の有無</t>
    <phoneticPr fontId="1"/>
  </si>
  <si>
    <t>（有の場合、変更理由，）</t>
    <phoneticPr fontId="1"/>
  </si>
  <si>
    <t>他業務との航空賃分担の
有無</t>
    <phoneticPr fontId="1"/>
  </si>
  <si>
    <t>受注者による経費一部／差額負担の有無</t>
    <phoneticPr fontId="1"/>
  </si>
  <si>
    <t>（有の場合、全体金額が確認できる運賃証明書を添付）</t>
    <phoneticPr fontId="1"/>
  </si>
  <si>
    <r>
      <t xml:space="preserve">（有の場合、その内容）　
</t>
    </r>
    <r>
      <rPr>
        <i/>
        <sz val="12"/>
        <color indexed="8"/>
        <rFont val="ＭＳ ゴシック"/>
        <family val="3"/>
        <charset val="128"/>
      </rPr>
      <t>例：社内規定によるビジネスクラスの利用　</t>
    </r>
    <r>
      <rPr>
        <sz val="12"/>
        <color theme="1"/>
        <rFont val="ＭＳ ゴシック"/>
        <family val="3"/>
        <charset val="128"/>
      </rPr>
      <t>　　</t>
    </r>
    <phoneticPr fontId="1"/>
  </si>
  <si>
    <t>注１）航空券代、週末・特定曜日料金加算、航空保険料、燃油特別付加運賃、現地空港諸税、旅客サービス施設使用料（税抜）、旅客サービス保安料（税抜）、発券手数料（税抜）、航空会社規定の変更手数料/取消料、旅行代理店の取扱変更手数料/取扱取消手数料（税抜）の合計額を記載してください。
　＊発券手数料は、税抜で航空券代の5％までを上限とします。
　＊旅行代理店の取扱変更手数料/取扱取消料は、1件につき5,000円（税抜）を上限とします。</t>
    <rPh sb="0" eb="1">
      <t>チュウ</t>
    </rPh>
    <phoneticPr fontId="1"/>
  </si>
  <si>
    <t>注２）税抜の精算額を検算するため、提示されている３つの経費の内訳額を記載してください。</t>
    <rPh sb="0" eb="1">
      <t>チュウ</t>
    </rPh>
    <rPh sb="3" eb="5">
      <t>ゼイヌキ</t>
    </rPh>
    <phoneticPr fontId="1"/>
  </si>
  <si>
    <t>注３）支出年月日は、領収書の日付あるいは振込み実行の日付です。契約履行期間内の日付である必要があります。</t>
    <rPh sb="0" eb="1">
      <t>チュウ</t>
    </rPh>
    <phoneticPr fontId="1"/>
  </si>
  <si>
    <t>注４）自社負担期間・当該案件以外の業務に従事する期間がある場合は、その期間も括弧書きで記載してください。</t>
    <rPh sb="0" eb="1">
      <t>チュウ</t>
    </rPh>
    <phoneticPr fontId="1"/>
  </si>
  <si>
    <t>注５）発着地及び経由地を記載してください。</t>
    <rPh sb="0" eb="1">
      <t>チュウ</t>
    </rPh>
    <phoneticPr fontId="1"/>
  </si>
  <si>
    <t>精算報告明細書（直接人件費）</t>
    <rPh sb="0" eb="2">
      <t>セイサン</t>
    </rPh>
    <rPh sb="2" eb="4">
      <t>ホウコク</t>
    </rPh>
    <rPh sb="4" eb="7">
      <t>メイサイショ</t>
    </rPh>
    <rPh sb="8" eb="10">
      <t>チョクセツ</t>
    </rPh>
    <rPh sb="10" eb="13">
      <t>ジンケンヒ</t>
    </rPh>
    <phoneticPr fontId="1"/>
  </si>
  <si>
    <t>様式８</t>
    <rPh sb="0" eb="2">
      <t>ヨウシキ</t>
    </rPh>
    <phoneticPr fontId="1"/>
  </si>
  <si>
    <t>↓人月だけど小数点になっていない</t>
    <rPh sb="1" eb="2">
      <t>ヒト</t>
    </rPh>
    <rPh sb="2" eb="3">
      <t>ツキ</t>
    </rPh>
    <rPh sb="6" eb="9">
      <t>ショウスウテン</t>
    </rPh>
    <phoneticPr fontId="1"/>
  </si>
  <si>
    <t>月額単価</t>
    <rPh sb="0" eb="2">
      <t>ゲツガク</t>
    </rPh>
    <rPh sb="2" eb="4">
      <t>タンカ</t>
    </rPh>
    <phoneticPr fontId="1"/>
  </si>
  <si>
    <t>現地業務</t>
    <rPh sb="0" eb="2">
      <t>ゲンチ</t>
    </rPh>
    <rPh sb="2" eb="4">
      <t>ギョウム</t>
    </rPh>
    <phoneticPr fontId="1"/>
  </si>
  <si>
    <t>国内業務</t>
    <rPh sb="0" eb="2">
      <t>コクナイ</t>
    </rPh>
    <rPh sb="2" eb="4">
      <t>ギョウム</t>
    </rPh>
    <phoneticPr fontId="1"/>
  </si>
  <si>
    <t>合計金額</t>
    <rPh sb="0" eb="2">
      <t>ゴウケイ</t>
    </rPh>
    <rPh sb="2" eb="4">
      <t>キンガク</t>
    </rPh>
    <phoneticPr fontId="1"/>
  </si>
  <si>
    <t>人月</t>
    <rPh sb="0" eb="2">
      <t>ニンゲツ</t>
    </rPh>
    <phoneticPr fontId="1"/>
  </si>
  <si>
    <t>金額</t>
    <rPh sb="0" eb="2">
      <t>キンガク</t>
    </rPh>
    <phoneticPr fontId="1"/>
  </si>
  <si>
    <r>
      <t>課税
区分</t>
    </r>
    <r>
      <rPr>
        <vertAlign val="superscript"/>
        <sz val="12"/>
        <color rgb="FF080808"/>
        <rFont val="ＭＳ ゴシック"/>
        <family val="3"/>
        <charset val="128"/>
      </rPr>
      <t>注</t>
    </r>
    <rPh sb="0" eb="2">
      <t>カゼイ</t>
    </rPh>
    <rPh sb="3" eb="5">
      <t>クブン</t>
    </rPh>
    <rPh sb="5" eb="6">
      <t>チュウ</t>
    </rPh>
    <phoneticPr fontId="1"/>
  </si>
  <si>
    <t>契約金額</t>
    <rPh sb="0" eb="2">
      <t>ケイヤク</t>
    </rPh>
    <rPh sb="2" eb="4">
      <t>キンガク</t>
    </rPh>
    <phoneticPr fontId="1"/>
  </si>
  <si>
    <t>実績額</t>
    <rPh sb="0" eb="3">
      <t>ジッセキガク</t>
    </rPh>
    <phoneticPr fontId="1"/>
  </si>
  <si>
    <t>注１）実績額については、上表で算出された合計額を記載しています。</t>
  </si>
  <si>
    <t>注２）精算額については、契約金額と実績額のいずれか低い方を精算額として記載してください。なお、実績額が契約金額を上回った場合、課税対象額については精算額＝実績額とし、不課税対象額については契約金額から課税対象額を減じた額とします。</t>
    <rPh sb="0" eb="1">
      <t>チュウ</t>
    </rPh>
    <rPh sb="3" eb="6">
      <t>セイサンガク</t>
    </rPh>
    <rPh sb="12" eb="14">
      <t>ケイヤク</t>
    </rPh>
    <rPh sb="14" eb="16">
      <t>キンガク</t>
    </rPh>
    <rPh sb="17" eb="20">
      <t>ジッセキガク</t>
    </rPh>
    <rPh sb="25" eb="26">
      <t>ヒク</t>
    </rPh>
    <rPh sb="27" eb="28">
      <t>ホウ</t>
    </rPh>
    <rPh sb="29" eb="32">
      <t>セイサンガク</t>
    </rPh>
    <rPh sb="35" eb="37">
      <t>キサイ</t>
    </rPh>
    <phoneticPr fontId="1"/>
  </si>
  <si>
    <t>注３）現地業務、国内業務ともに、課税区分には本邦で行った業務について「課税」を選択ください。現地業務の中に本邦で行った業務と本邦外で行った業務の両方が含まれる場合は、行を分けて記載ください。</t>
    <rPh sb="0" eb="1">
      <t>チュウ</t>
    </rPh>
    <rPh sb="16" eb="18">
      <t>カゼイ</t>
    </rPh>
    <rPh sb="18" eb="20">
      <t>クブン</t>
    </rPh>
    <phoneticPr fontId="1"/>
  </si>
  <si>
    <t>様式９</t>
    <phoneticPr fontId="1"/>
  </si>
  <si>
    <r>
      <t>精算報告明細書（その他原価及び一般管理費等</t>
    </r>
    <r>
      <rPr>
        <b/>
        <vertAlign val="superscript"/>
        <sz val="16"/>
        <color rgb="FF080808"/>
        <rFont val="ＭＳ Ｐゴシック"/>
        <family val="3"/>
        <charset val="128"/>
      </rPr>
      <t>注1</t>
    </r>
    <r>
      <rPr>
        <b/>
        <sz val="16"/>
        <color rgb="FF080808"/>
        <rFont val="ＭＳ Ｐゴシック"/>
        <family val="3"/>
        <charset val="128"/>
      </rPr>
      <t>）</t>
    </r>
    <rPh sb="0" eb="2">
      <t>セイサン</t>
    </rPh>
    <rPh sb="2" eb="4">
      <t>ホウコク</t>
    </rPh>
    <rPh sb="4" eb="7">
      <t>メイサイショ</t>
    </rPh>
    <rPh sb="10" eb="11">
      <t>タ</t>
    </rPh>
    <rPh sb="11" eb="13">
      <t>ゲンカ</t>
    </rPh>
    <rPh sb="13" eb="14">
      <t>オヨ</t>
    </rPh>
    <rPh sb="15" eb="17">
      <t>イッパン</t>
    </rPh>
    <rPh sb="17" eb="20">
      <t>カンリヒ</t>
    </rPh>
    <rPh sb="20" eb="21">
      <t>トウ</t>
    </rPh>
    <rPh sb="21" eb="22">
      <t>チュウ</t>
    </rPh>
    <phoneticPr fontId="9"/>
  </si>
  <si>
    <t>１．その他原価</t>
    <rPh sb="4" eb="5">
      <t>タ</t>
    </rPh>
    <rPh sb="5" eb="7">
      <t>ゲンカ</t>
    </rPh>
    <phoneticPr fontId="9"/>
  </si>
  <si>
    <t>1-1.合計</t>
    <rPh sb="4" eb="6">
      <t>ゴウケイ</t>
    </rPh>
    <phoneticPr fontId="1"/>
  </si>
  <si>
    <r>
      <t>課税区分</t>
    </r>
    <r>
      <rPr>
        <vertAlign val="superscript"/>
        <sz val="12"/>
        <color rgb="FF080808"/>
        <rFont val="ＭＳ Ｐゴシック"/>
        <family val="3"/>
        <charset val="128"/>
      </rPr>
      <t>注6</t>
    </r>
    <rPh sb="0" eb="2">
      <t>カゼイ</t>
    </rPh>
    <rPh sb="2" eb="4">
      <t>クブン</t>
    </rPh>
    <rPh sb="4" eb="5">
      <t>チュウ</t>
    </rPh>
    <phoneticPr fontId="1"/>
  </si>
  <si>
    <r>
      <t>(1)直接人件費(現地)</t>
    </r>
    <r>
      <rPr>
        <vertAlign val="superscript"/>
        <sz val="12"/>
        <color rgb="FF080808"/>
        <rFont val="ＭＳ Ｐゴシック"/>
        <family val="3"/>
        <charset val="128"/>
      </rPr>
      <t>注2</t>
    </r>
    <rPh sb="3" eb="5">
      <t>チョクセツ</t>
    </rPh>
    <rPh sb="5" eb="8">
      <t>ジンケンヒ</t>
    </rPh>
    <rPh sb="9" eb="11">
      <t>ゲンチ</t>
    </rPh>
    <rPh sb="12" eb="13">
      <t>チュウ</t>
    </rPh>
    <phoneticPr fontId="9"/>
  </si>
  <si>
    <t>円　×</t>
    <rPh sb="0" eb="1">
      <t>エン</t>
    </rPh>
    <phoneticPr fontId="9"/>
  </si>
  <si>
    <t>現地業務のその他原価率</t>
    <phoneticPr fontId="9"/>
  </si>
  <si>
    <t>％＝</t>
    <phoneticPr fontId="9"/>
  </si>
  <si>
    <t>円</t>
    <rPh sb="0" eb="1">
      <t>エン</t>
    </rPh>
    <phoneticPr fontId="9"/>
  </si>
  <si>
    <r>
      <t>(2)直接人件費(現地)</t>
    </r>
    <r>
      <rPr>
        <vertAlign val="superscript"/>
        <sz val="12"/>
        <color rgb="FF080808"/>
        <rFont val="ＭＳ Ｐゴシック"/>
        <family val="3"/>
        <charset val="128"/>
      </rPr>
      <t>注3</t>
    </r>
    <rPh sb="3" eb="5">
      <t>チョクセツ</t>
    </rPh>
    <rPh sb="5" eb="8">
      <t>ジンケンヒ</t>
    </rPh>
    <rPh sb="9" eb="11">
      <t>ゲンチ</t>
    </rPh>
    <rPh sb="12" eb="13">
      <t>チュウ</t>
    </rPh>
    <phoneticPr fontId="9"/>
  </si>
  <si>
    <t>国内業務のその他原価率</t>
    <rPh sb="0" eb="2">
      <t>コクナイ</t>
    </rPh>
    <phoneticPr fontId="9"/>
  </si>
  <si>
    <r>
      <t>(3)直接人件費(国内)</t>
    </r>
    <r>
      <rPr>
        <vertAlign val="superscript"/>
        <sz val="12"/>
        <color rgb="FF080808"/>
        <rFont val="ＭＳ Ｐゴシック"/>
        <family val="3"/>
        <charset val="128"/>
      </rPr>
      <t>注3</t>
    </r>
    <rPh sb="3" eb="5">
      <t>チョクセツ</t>
    </rPh>
    <rPh sb="5" eb="8">
      <t>ジンケンヒ</t>
    </rPh>
    <rPh sb="9" eb="11">
      <t>コクナイ</t>
    </rPh>
    <rPh sb="12" eb="13">
      <t>チュウ</t>
    </rPh>
    <phoneticPr fontId="9"/>
  </si>
  <si>
    <t>合計((1)＋(2)+(3))</t>
    <rPh sb="0" eb="2">
      <t>ゴウケイ</t>
    </rPh>
    <phoneticPr fontId="9"/>
  </si>
  <si>
    <t>契約金額</t>
    <rPh sb="0" eb="2">
      <t>ケイヤク</t>
    </rPh>
    <rPh sb="2" eb="4">
      <t>キンガク</t>
    </rPh>
    <phoneticPr fontId="9"/>
  </si>
  <si>
    <t>実績額</t>
  </si>
  <si>
    <r>
      <t>精算額</t>
    </r>
    <r>
      <rPr>
        <b/>
        <vertAlign val="superscript"/>
        <sz val="14"/>
        <color rgb="FF080808"/>
        <rFont val="ＭＳ Ｐゴシック"/>
        <family val="3"/>
        <charset val="128"/>
      </rPr>
      <t>注4</t>
    </r>
    <rPh sb="0" eb="3">
      <t>セイサンガク</t>
    </rPh>
    <rPh sb="3" eb="4">
      <t>チュウ</t>
    </rPh>
    <phoneticPr fontId="9"/>
  </si>
  <si>
    <t>1-2.課税対象額</t>
    <rPh sb="4" eb="6">
      <t>カゼイ</t>
    </rPh>
    <rPh sb="6" eb="8">
      <t>タイショウ</t>
    </rPh>
    <rPh sb="8" eb="9">
      <t>ガク</t>
    </rPh>
    <phoneticPr fontId="1"/>
  </si>
  <si>
    <t>(1)直接人件費(現地)</t>
    <rPh sb="3" eb="5">
      <t>チョクセツ</t>
    </rPh>
    <rPh sb="5" eb="8">
      <t>ジンケンヒ</t>
    </rPh>
    <rPh sb="9" eb="11">
      <t>ゲンチ</t>
    </rPh>
    <phoneticPr fontId="9"/>
  </si>
  <si>
    <t>(2)直接人件費(国内)</t>
    <rPh sb="3" eb="5">
      <t>チョクセツ</t>
    </rPh>
    <rPh sb="5" eb="8">
      <t>ジンケンヒ</t>
    </rPh>
    <rPh sb="9" eb="11">
      <t>コクナイ</t>
    </rPh>
    <phoneticPr fontId="9"/>
  </si>
  <si>
    <t>合計((1)＋(2))</t>
    <rPh sb="0" eb="2">
      <t>ゴウケイ</t>
    </rPh>
    <phoneticPr fontId="9"/>
  </si>
  <si>
    <t>1-3.不課税対象額</t>
    <rPh sb="4" eb="5">
      <t>フ</t>
    </rPh>
    <rPh sb="5" eb="7">
      <t>カゼイ</t>
    </rPh>
    <rPh sb="7" eb="9">
      <t>タイショウ</t>
    </rPh>
    <rPh sb="9" eb="10">
      <t>ガク</t>
    </rPh>
    <phoneticPr fontId="1"/>
  </si>
  <si>
    <t>円</t>
    <rPh sb="0" eb="1">
      <t>エン</t>
    </rPh>
    <phoneticPr fontId="1"/>
  </si>
  <si>
    <t>２．一般管理費等</t>
    <rPh sb="2" eb="4">
      <t>イッパン</t>
    </rPh>
    <rPh sb="4" eb="7">
      <t>カンリヒ</t>
    </rPh>
    <rPh sb="7" eb="8">
      <t>トウ</t>
    </rPh>
    <phoneticPr fontId="9"/>
  </si>
  <si>
    <t>2-1.合計</t>
    <rPh sb="4" eb="6">
      <t>ゴウケイ</t>
    </rPh>
    <phoneticPr fontId="1"/>
  </si>
  <si>
    <t>（１）　（直接人件費）</t>
    <rPh sb="5" eb="7">
      <t>チョクセツ</t>
    </rPh>
    <rPh sb="7" eb="10">
      <t>ジンケンヒ</t>
    </rPh>
    <phoneticPr fontId="9"/>
  </si>
  <si>
    <t>円　＋</t>
    <rPh sb="0" eb="1">
      <t>エン</t>
    </rPh>
    <phoneticPr fontId="9"/>
  </si>
  <si>
    <t>その他原価</t>
    <rPh sb="2" eb="3">
      <t>タ</t>
    </rPh>
    <rPh sb="3" eb="5">
      <t>ゲンカ</t>
    </rPh>
    <phoneticPr fontId="9"/>
  </si>
  <si>
    <t>円）×</t>
    <rPh sb="0" eb="1">
      <t>エン</t>
    </rPh>
    <phoneticPr fontId="9"/>
  </si>
  <si>
    <t>一般管理費等率</t>
    <rPh sb="0" eb="2">
      <t>イッパン</t>
    </rPh>
    <rPh sb="2" eb="5">
      <t>カンリヒ</t>
    </rPh>
    <rPh sb="5" eb="6">
      <t>トウ</t>
    </rPh>
    <rPh sb="6" eb="7">
      <t>リツ</t>
    </rPh>
    <phoneticPr fontId="9"/>
  </si>
  <si>
    <t>精算額</t>
    <rPh sb="0" eb="3">
      <t>セイサンガク</t>
    </rPh>
    <phoneticPr fontId="9"/>
  </si>
  <si>
    <t>2-2.課税対象額</t>
    <rPh sb="4" eb="6">
      <t>カゼイ</t>
    </rPh>
    <rPh sb="6" eb="8">
      <t>タイショウ</t>
    </rPh>
    <rPh sb="8" eb="9">
      <t>ガク</t>
    </rPh>
    <phoneticPr fontId="1"/>
  </si>
  <si>
    <r>
      <t>（１）　（直接人件費）</t>
    </r>
    <r>
      <rPr>
        <vertAlign val="superscript"/>
        <sz val="12"/>
        <color rgb="FF080808"/>
        <rFont val="ＭＳ Ｐゴシック"/>
        <family val="3"/>
        <charset val="128"/>
      </rPr>
      <t>注５</t>
    </r>
    <rPh sb="5" eb="7">
      <t>チョクセツ</t>
    </rPh>
    <rPh sb="7" eb="10">
      <t>ジンケンヒ</t>
    </rPh>
    <rPh sb="11" eb="12">
      <t>チュウ</t>
    </rPh>
    <phoneticPr fontId="9"/>
  </si>
  <si>
    <t>2-3. 不課税対象額</t>
    <rPh sb="5" eb="6">
      <t>フ</t>
    </rPh>
    <rPh sb="6" eb="8">
      <t>カゼイ</t>
    </rPh>
    <rPh sb="8" eb="10">
      <t>タイショウ</t>
    </rPh>
    <rPh sb="10" eb="11">
      <t>ガク</t>
    </rPh>
    <phoneticPr fontId="1"/>
  </si>
  <si>
    <t>注１）契約時の費目名が異なる場合は、契約書に合わせた費目名（諸経費、技術経費）に修正のうえ、記載してください。</t>
    <rPh sb="0" eb="1">
      <t>チュウ</t>
    </rPh>
    <rPh sb="3" eb="5">
      <t>ケイヤク</t>
    </rPh>
    <rPh sb="5" eb="6">
      <t>ジ</t>
    </rPh>
    <rPh sb="7" eb="9">
      <t>ヒモク</t>
    </rPh>
    <rPh sb="9" eb="10">
      <t>メイ</t>
    </rPh>
    <rPh sb="11" eb="12">
      <t>コト</t>
    </rPh>
    <rPh sb="14" eb="16">
      <t>バアイ</t>
    </rPh>
    <rPh sb="18" eb="21">
      <t>ケイヤクショ</t>
    </rPh>
    <rPh sb="22" eb="23">
      <t>ア</t>
    </rPh>
    <rPh sb="26" eb="28">
      <t>ヒモク</t>
    </rPh>
    <rPh sb="28" eb="29">
      <t>メイ</t>
    </rPh>
    <rPh sb="30" eb="33">
      <t>ショケイヒ</t>
    </rPh>
    <rPh sb="34" eb="36">
      <t>ギジュツ</t>
    </rPh>
    <rPh sb="36" eb="38">
      <t>ケイヒ</t>
    </rPh>
    <rPh sb="40" eb="42">
      <t>シュウセイ</t>
    </rPh>
    <rPh sb="46" eb="48">
      <t>キサイ</t>
    </rPh>
    <phoneticPr fontId="9"/>
  </si>
  <si>
    <t>　なお、諸経費及び技術経費の算定方法は、現行のその他原価、一般管理費等の算定方法と異なるところがありますので、契約時の条件に基づいて算定してください。</t>
  </si>
  <si>
    <t>注２）「様式８　精算報告明細書(直接人件費)」の「現地業務」の金額を記載してください。</t>
  </si>
  <si>
    <t>注３）現地・国内の業務人月の振替えを原因とする増額については、業務実施契約（単独型）約款第13条の規定に基づき　　　監督職員が打合簿で承諾した範囲内で、契約金額を超えた精算額を確定することができます。対象は、旅費（その他）のうち、日当・宿泊料、特別手当及び戦争特約保険料並びにその他原価、一般管理費等です。</t>
    <rPh sb="0" eb="1">
      <t>チュウ</t>
    </rPh>
    <phoneticPr fontId="9"/>
  </si>
  <si>
    <t>注４）「様式８　精算報告明細書(直接人件費)」の「実績額」の金額を記載してください。</t>
  </si>
  <si>
    <t>注５）「様式８　精算報告明細書(直接人件費)」の「課税対象額」の金額を記載してください。</t>
  </si>
  <si>
    <t>注６）該当行の直接人件費が課税対象になるときは「課税」を選択してください。</t>
    <rPh sb="0" eb="1">
      <t>チュウ</t>
    </rPh>
    <rPh sb="3" eb="5">
      <t>ガイトウ</t>
    </rPh>
    <rPh sb="5" eb="6">
      <t>ギョウ</t>
    </rPh>
    <rPh sb="7" eb="9">
      <t>チョクセツ</t>
    </rPh>
    <rPh sb="9" eb="12">
      <t>ジンケンヒ</t>
    </rPh>
    <rPh sb="13" eb="15">
      <t>カゼイ</t>
    </rPh>
    <rPh sb="15" eb="17">
      <t>タイショウ</t>
    </rPh>
    <rPh sb="24" eb="26">
      <t>カゼイ</t>
    </rPh>
    <rPh sb="28" eb="30">
      <t>センタク</t>
    </rPh>
    <phoneticPr fontId="1"/>
  </si>
  <si>
    <t>様式１０</t>
    <rPh sb="0" eb="2">
      <t>ヨウシキ</t>
    </rPh>
    <phoneticPr fontId="1"/>
  </si>
  <si>
    <t>中間及び精算段階における役務提供額の確定について</t>
    <rPh sb="0" eb="2">
      <t>チュウカン</t>
    </rPh>
    <rPh sb="2" eb="3">
      <t>オヨ</t>
    </rPh>
    <rPh sb="4" eb="6">
      <t>セイサン</t>
    </rPh>
    <rPh sb="6" eb="8">
      <t>ダンカイ</t>
    </rPh>
    <rPh sb="12" eb="14">
      <t>エキム</t>
    </rPh>
    <rPh sb="14" eb="16">
      <t>テイキョウ</t>
    </rPh>
    <rPh sb="16" eb="17">
      <t>ガク</t>
    </rPh>
    <rPh sb="18" eb="20">
      <t>カクテイ</t>
    </rPh>
    <phoneticPr fontId="1"/>
  </si>
  <si>
    <t>精算額(A)</t>
    <rPh sb="0" eb="2">
      <t>セイサン</t>
    </rPh>
    <rPh sb="2" eb="3">
      <t>ガク</t>
    </rPh>
    <phoneticPr fontId="1"/>
  </si>
  <si>
    <r>
      <t>中間確定額（合計）(B)</t>
    </r>
    <r>
      <rPr>
        <vertAlign val="superscript"/>
        <sz val="10.5"/>
        <color rgb="FF080808"/>
        <rFont val="ＭＳ ゴシック"/>
        <family val="3"/>
        <charset val="128"/>
      </rPr>
      <t>注</t>
    </r>
    <rPh sb="0" eb="2">
      <t>チュウカン</t>
    </rPh>
    <rPh sb="2" eb="4">
      <t>カクテイ</t>
    </rPh>
    <rPh sb="4" eb="5">
      <t>ガク</t>
    </rPh>
    <rPh sb="6" eb="8">
      <t>ゴウケイ</t>
    </rPh>
    <rPh sb="12" eb="13">
      <t>チュウ</t>
    </rPh>
    <phoneticPr fontId="1"/>
  </si>
  <si>
    <t>最終確定額(C)：（A)-（B)　</t>
    <rPh sb="0" eb="2">
      <t>サイシュウ</t>
    </rPh>
    <rPh sb="2" eb="4">
      <t>カクテイ</t>
    </rPh>
    <rPh sb="4" eb="5">
      <t>ガク</t>
    </rPh>
    <phoneticPr fontId="1"/>
  </si>
  <si>
    <t>注：費目ごとに中間における役務提供額の確定に基づいた契約金相当額（≠支払金額）の合計額を記載ください。消費税についても同様に中間における役務提供額の確定に基づいた契約金相当額の合計額に対する消費税額の合計金額を記載ください。また、契約金相当額計算書を添付ください。</t>
    <rPh sb="0" eb="1">
      <t>チュウ</t>
    </rPh>
    <rPh sb="2" eb="4">
      <t>ヒモク</t>
    </rPh>
    <rPh sb="7" eb="9">
      <t>チュウカン</t>
    </rPh>
    <rPh sb="13" eb="15">
      <t>エキム</t>
    </rPh>
    <rPh sb="15" eb="17">
      <t>テイキョウ</t>
    </rPh>
    <rPh sb="17" eb="18">
      <t>ガク</t>
    </rPh>
    <rPh sb="19" eb="21">
      <t>カクテイ</t>
    </rPh>
    <rPh sb="22" eb="23">
      <t>モト</t>
    </rPh>
    <rPh sb="26" eb="29">
      <t>ケイヤクキン</t>
    </rPh>
    <rPh sb="29" eb="31">
      <t>ソウトウ</t>
    </rPh>
    <rPh sb="31" eb="32">
      <t>ガク</t>
    </rPh>
    <rPh sb="34" eb="36">
      <t>シハライ</t>
    </rPh>
    <rPh sb="36" eb="38">
      <t>キンガク</t>
    </rPh>
    <rPh sb="40" eb="42">
      <t>ゴウケイ</t>
    </rPh>
    <rPh sb="42" eb="43">
      <t>ガク</t>
    </rPh>
    <rPh sb="44" eb="46">
      <t>キサイ</t>
    </rPh>
    <rPh sb="51" eb="54">
      <t>ショウヒゼイ</t>
    </rPh>
    <rPh sb="59" eb="61">
      <t>ドウヨウ</t>
    </rPh>
    <rPh sb="62" eb="64">
      <t>チュウカン</t>
    </rPh>
    <rPh sb="68" eb="70">
      <t>エキム</t>
    </rPh>
    <rPh sb="70" eb="72">
      <t>テイキョウ</t>
    </rPh>
    <rPh sb="72" eb="73">
      <t>ガク</t>
    </rPh>
    <rPh sb="74" eb="76">
      <t>カクテイ</t>
    </rPh>
    <rPh sb="77" eb="78">
      <t>モト</t>
    </rPh>
    <rPh sb="81" eb="84">
      <t>ケイヤクキン</t>
    </rPh>
    <rPh sb="84" eb="86">
      <t>ソウトウ</t>
    </rPh>
    <rPh sb="86" eb="87">
      <t>ガク</t>
    </rPh>
    <rPh sb="88" eb="90">
      <t>ゴウケイ</t>
    </rPh>
    <rPh sb="90" eb="91">
      <t>ガク</t>
    </rPh>
    <rPh sb="92" eb="93">
      <t>タイ</t>
    </rPh>
    <rPh sb="95" eb="98">
      <t>ショウヒゼイ</t>
    </rPh>
    <rPh sb="98" eb="99">
      <t>ガク</t>
    </rPh>
    <rPh sb="100" eb="102">
      <t>ゴウケイ</t>
    </rPh>
    <rPh sb="102" eb="104">
      <t>キンガク</t>
    </rPh>
    <rPh sb="105" eb="107">
      <t>キサイ</t>
    </rPh>
    <rPh sb="115" eb="118">
      <t>ケイヤクキン</t>
    </rPh>
    <rPh sb="118" eb="120">
      <t>ソウトウ</t>
    </rPh>
    <rPh sb="120" eb="121">
      <t>ガク</t>
    </rPh>
    <rPh sb="121" eb="124">
      <t>ケイサンショ</t>
    </rPh>
    <rPh sb="125" eb="127">
      <t>テンプ</t>
    </rPh>
    <phoneticPr fontId="1"/>
  </si>
  <si>
    <r>
      <t>1-2　直接人件費、1-3　その他原価、２　一般管理費等　</t>
    </r>
    <r>
      <rPr>
        <b/>
        <u/>
        <sz val="10"/>
        <color indexed="10"/>
        <rFont val="ＭＳ Ｐゴシック"/>
        <family val="3"/>
        <charset val="128"/>
      </rPr>
      <t>＜複数国での業務に対応＞　　</t>
    </r>
    <rPh sb="30" eb="32">
      <t>フクスウ</t>
    </rPh>
    <rPh sb="32" eb="33">
      <t>コク</t>
    </rPh>
    <rPh sb="35" eb="37">
      <t>ギョウム</t>
    </rPh>
    <rPh sb="38" eb="40">
      <t>タイオウ</t>
    </rPh>
    <phoneticPr fontId="9"/>
  </si>
  <si>
    <t>法人/個人の区別</t>
    <rPh sb="0" eb="2">
      <t>ホウジン</t>
    </rPh>
    <rPh sb="3" eb="5">
      <t>コジン</t>
    </rPh>
    <rPh sb="6" eb="8">
      <t>クベツ</t>
    </rPh>
    <phoneticPr fontId="9"/>
  </si>
  <si>
    <t>法人</t>
  </si>
  <si>
    <t>紛争影響地域・国の区別</t>
    <rPh sb="0" eb="2">
      <t>フンソウ</t>
    </rPh>
    <rPh sb="2" eb="4">
      <t>エイキョウ</t>
    </rPh>
    <rPh sb="4" eb="6">
      <t>チイキ</t>
    </rPh>
    <rPh sb="7" eb="8">
      <t>クニ</t>
    </rPh>
    <rPh sb="9" eb="11">
      <t>クベツ</t>
    </rPh>
    <phoneticPr fontId="9"/>
  </si>
  <si>
    <t>非該当</t>
  </si>
  <si>
    <t>作業日数</t>
    <rPh sb="0" eb="2">
      <t>サギョウ</t>
    </rPh>
    <rPh sb="2" eb="3">
      <t>ニチ</t>
    </rPh>
    <rPh sb="3" eb="4">
      <t>スウ</t>
    </rPh>
    <phoneticPr fontId="9"/>
  </si>
  <si>
    <t>現地</t>
    <rPh sb="0" eb="2">
      <t>ゲンチ</t>
    </rPh>
    <phoneticPr fontId="9"/>
  </si>
  <si>
    <t>国内</t>
    <rPh sb="0" eb="2">
      <t>コクナイ</t>
    </rPh>
    <phoneticPr fontId="9"/>
  </si>
  <si>
    <t>国　名</t>
    <rPh sb="0" eb="1">
      <t>クニ</t>
    </rPh>
    <rPh sb="2" eb="3">
      <t>メイ</t>
    </rPh>
    <phoneticPr fontId="9"/>
  </si>
  <si>
    <t>合計</t>
    <rPh sb="0" eb="2">
      <t>ゴウケイ</t>
    </rPh>
    <phoneticPr fontId="9"/>
  </si>
  <si>
    <t>第１次</t>
    <rPh sb="0" eb="1">
      <t>ダイ</t>
    </rPh>
    <rPh sb="2" eb="3">
      <t>ジ</t>
    </rPh>
    <phoneticPr fontId="9"/>
  </si>
  <si>
    <t>第２次</t>
    <rPh sb="0" eb="1">
      <t>ダイ</t>
    </rPh>
    <rPh sb="2" eb="3">
      <t>ジ</t>
    </rPh>
    <phoneticPr fontId="9"/>
  </si>
  <si>
    <t>第３次</t>
    <rPh sb="0" eb="1">
      <t>ダイ</t>
    </rPh>
    <rPh sb="2" eb="3">
      <t>ジ</t>
    </rPh>
    <phoneticPr fontId="9"/>
  </si>
  <si>
    <t>第４次</t>
    <rPh sb="0" eb="1">
      <t>ダイ</t>
    </rPh>
    <rPh sb="2" eb="3">
      <t>ジ</t>
    </rPh>
    <phoneticPr fontId="9"/>
  </si>
  <si>
    <t>第５次</t>
    <rPh sb="0" eb="1">
      <t>ダイ</t>
    </rPh>
    <rPh sb="2" eb="3">
      <t>ジ</t>
    </rPh>
    <phoneticPr fontId="9"/>
  </si>
  <si>
    <t>第６次</t>
    <rPh sb="0" eb="1">
      <t>ダイ</t>
    </rPh>
    <rPh sb="2" eb="3">
      <t>ジ</t>
    </rPh>
    <phoneticPr fontId="9"/>
  </si>
  <si>
    <t>合計日数</t>
    <rPh sb="0" eb="2">
      <t>ゴウケイ</t>
    </rPh>
    <rPh sb="2" eb="3">
      <t>ニチ</t>
    </rPh>
    <rPh sb="3" eb="4">
      <t>スウ</t>
    </rPh>
    <phoneticPr fontId="9"/>
  </si>
  <si>
    <t>合計人月</t>
    <rPh sb="0" eb="2">
      <t>ゴウケイ</t>
    </rPh>
    <rPh sb="2" eb="4">
      <t>ニンゲツ</t>
    </rPh>
    <phoneticPr fontId="9"/>
  </si>
  <si>
    <t>その他原価率</t>
    <rPh sb="2" eb="3">
      <t>タ</t>
    </rPh>
    <rPh sb="3" eb="5">
      <t>ゲンカ</t>
    </rPh>
    <rPh sb="5" eb="6">
      <t>リツ</t>
    </rPh>
    <phoneticPr fontId="9"/>
  </si>
  <si>
    <t>1-2　直接人件費</t>
    <phoneticPr fontId="9"/>
  </si>
  <si>
    <t>合　計</t>
    <rPh sb="0" eb="1">
      <t>ア</t>
    </rPh>
    <rPh sb="2" eb="3">
      <t>ケイ</t>
    </rPh>
    <phoneticPr fontId="9"/>
  </si>
  <si>
    <t>課税対象額</t>
    <rPh sb="0" eb="2">
      <t>カゼイ</t>
    </rPh>
    <rPh sb="2" eb="4">
      <t>タイショウ</t>
    </rPh>
    <rPh sb="4" eb="5">
      <t>ガク</t>
    </rPh>
    <phoneticPr fontId="9"/>
  </si>
  <si>
    <t>不課税対象額</t>
    <rPh sb="0" eb="1">
      <t>フ</t>
    </rPh>
    <rPh sb="1" eb="3">
      <t>カゼイ</t>
    </rPh>
    <rPh sb="3" eb="5">
      <t>タイショウ</t>
    </rPh>
    <rPh sb="5" eb="6">
      <t>ガク</t>
    </rPh>
    <phoneticPr fontId="9"/>
  </si>
  <si>
    <t>氏　　名</t>
    <rPh sb="0" eb="4">
      <t>シメイ</t>
    </rPh>
    <phoneticPr fontId="9"/>
  </si>
  <si>
    <t>担当業務</t>
    <rPh sb="0" eb="2">
      <t>タントウ</t>
    </rPh>
    <rPh sb="2" eb="4">
      <t>ギョウム</t>
    </rPh>
    <phoneticPr fontId="9"/>
  </si>
  <si>
    <t>格付</t>
    <rPh sb="0" eb="1">
      <t>カク</t>
    </rPh>
    <rPh sb="1" eb="2">
      <t>ヅ</t>
    </rPh>
    <phoneticPr fontId="9"/>
  </si>
  <si>
    <t>月額（円）</t>
    <rPh sb="0" eb="1">
      <t>ツキ</t>
    </rPh>
    <rPh sb="1" eb="2">
      <t>ガク</t>
    </rPh>
    <rPh sb="3" eb="4">
      <t>エン</t>
    </rPh>
    <phoneticPr fontId="9"/>
  </si>
  <si>
    <t>従事人月（M/M）</t>
    <rPh sb="0" eb="4">
      <t>ジュウジニンゲツ</t>
    </rPh>
    <phoneticPr fontId="9"/>
  </si>
  <si>
    <t>　金額（円）</t>
    <rPh sb="1" eb="3">
      <t>キンガク</t>
    </rPh>
    <rPh sb="4" eb="5">
      <t>エン</t>
    </rPh>
    <phoneticPr fontId="9"/>
  </si>
  <si>
    <t>課税区分</t>
    <rPh sb="0" eb="2">
      <t>カゼイ</t>
    </rPh>
    <rPh sb="2" eb="4">
      <t>クブン</t>
    </rPh>
    <phoneticPr fontId="9"/>
  </si>
  <si>
    <t>合　　計</t>
  </si>
  <si>
    <t>1-3　その他原価</t>
    <rPh sb="6" eb="7">
      <t>タ</t>
    </rPh>
    <rPh sb="7" eb="9">
      <t>ゲンカ</t>
    </rPh>
    <phoneticPr fontId="9"/>
  </si>
  <si>
    <t>国名</t>
    <rPh sb="0" eb="1">
      <t>クニ</t>
    </rPh>
    <rPh sb="1" eb="2">
      <t>メイ</t>
    </rPh>
    <phoneticPr fontId="9"/>
  </si>
  <si>
    <t>（直接人件費（現地））</t>
    <rPh sb="1" eb="3">
      <t>チョクセツ</t>
    </rPh>
    <rPh sb="3" eb="6">
      <t>ジンケンヒ</t>
    </rPh>
    <rPh sb="7" eb="9">
      <t>ゲンチ</t>
    </rPh>
    <phoneticPr fontId="9"/>
  </si>
  <si>
    <t>×</t>
    <phoneticPr fontId="9"/>
  </si>
  <si>
    <t>　</t>
    <phoneticPr fontId="9"/>
  </si>
  <si>
    <t>＝</t>
    <phoneticPr fontId="9"/>
  </si>
  <si>
    <t>（直接人件費（国内））</t>
    <rPh sb="1" eb="3">
      <t>チョクセツ</t>
    </rPh>
    <rPh sb="3" eb="6">
      <t>ジンケンヒ</t>
    </rPh>
    <rPh sb="7" eb="9">
      <t>コクナイ</t>
    </rPh>
    <phoneticPr fontId="9"/>
  </si>
  <si>
    <t>合　　計</t>
    <rPh sb="0" eb="1">
      <t>ア</t>
    </rPh>
    <rPh sb="3" eb="4">
      <t>ケイ</t>
    </rPh>
    <phoneticPr fontId="9"/>
  </si>
  <si>
    <t>２　一般管理費等</t>
    <rPh sb="2" eb="4">
      <t>イッパン</t>
    </rPh>
    <rPh sb="4" eb="7">
      <t>カンリヒ</t>
    </rPh>
    <rPh sb="7" eb="8">
      <t>トウ</t>
    </rPh>
    <phoneticPr fontId="9"/>
  </si>
  <si>
    <t>（直接人件費＋その他原価）</t>
    <rPh sb="9" eb="10">
      <t>タ</t>
    </rPh>
    <rPh sb="10" eb="12">
      <t>ゲンカ</t>
    </rPh>
    <phoneticPr fontId="9"/>
  </si>
  <si>
    <t>　合計　</t>
    <rPh sb="1" eb="3">
      <t>ゴウケイ</t>
    </rPh>
    <phoneticPr fontId="9"/>
  </si>
  <si>
    <t>－</t>
    <phoneticPr fontId="9"/>
  </si>
  <si>
    <t>様式一式</t>
    <rPh sb="0" eb="2">
      <t>ヨウシキ</t>
    </rPh>
    <rPh sb="2" eb="4">
      <t>イッシキ</t>
    </rPh>
    <phoneticPr fontId="1"/>
  </si>
  <si>
    <t>千円未満切捨てを削除しました。</t>
    <rPh sb="0" eb="4">
      <t>センエンミマン</t>
    </rPh>
    <rPh sb="4" eb="6">
      <t>キリス</t>
    </rPh>
    <rPh sb="8" eb="10">
      <t>サクジョ</t>
    </rPh>
    <phoneticPr fontId="1"/>
  </si>
  <si>
    <t>消費税を小数点第一位を切捨てに修正しました。</t>
    <rPh sb="0" eb="3">
      <t>ショウヒゼイ</t>
    </rPh>
    <rPh sb="4" eb="10">
      <t>ショウスウテンダイイチイ</t>
    </rPh>
    <rPh sb="11" eb="13">
      <t>キリス</t>
    </rPh>
    <rPh sb="15" eb="17">
      <t>シュウセイ</t>
    </rPh>
    <phoneticPr fontId="1"/>
  </si>
  <si>
    <t>様式９</t>
  </si>
  <si>
    <t>その他原価、一般管理費等を小数点第一位を切捨てに修正しました。</t>
    <rPh sb="2" eb="5">
      <t>タゲンカ</t>
    </rPh>
    <rPh sb="6" eb="12">
      <t>イッパンカンリヒナド</t>
    </rPh>
    <rPh sb="13" eb="19">
      <t>ショウスウテンダイイチイ</t>
    </rPh>
    <rPh sb="20" eb="22">
      <t>キリス</t>
    </rPh>
    <rPh sb="24" eb="26">
      <t>シュウセイ</t>
    </rPh>
    <phoneticPr fontId="1"/>
  </si>
  <si>
    <t>直接人件費月額単価</t>
    <rPh sb="0" eb="2">
      <t>チョクセツ</t>
    </rPh>
    <rPh sb="2" eb="5">
      <t>ジンケンヒ</t>
    </rPh>
    <rPh sb="5" eb="7">
      <t>ゲツガク</t>
    </rPh>
    <rPh sb="7" eb="9">
      <t>タンカ</t>
    </rPh>
    <phoneticPr fontId="1"/>
  </si>
  <si>
    <t>号数</t>
    <rPh sb="0" eb="2">
      <t>ゴウスウ</t>
    </rPh>
    <phoneticPr fontId="9"/>
  </si>
  <si>
    <t>月額単価</t>
    <rPh sb="0" eb="4">
      <t>ゲツガクタンカ</t>
    </rPh>
    <phoneticPr fontId="9"/>
  </si>
  <si>
    <r>
      <rPr>
        <sz val="12"/>
        <color theme="1"/>
        <rFont val="ＭＳ ゴシック"/>
        <family val="3"/>
        <charset val="128"/>
      </rPr>
      <t>日当</t>
    </r>
    <rPh sb="0" eb="2">
      <t>ニットウ</t>
    </rPh>
    <phoneticPr fontId="9"/>
  </si>
  <si>
    <r>
      <rPr>
        <sz val="12"/>
        <color theme="1"/>
        <rFont val="ＭＳ ゴシック"/>
        <family val="3"/>
        <charset val="128"/>
      </rPr>
      <t>宿泊費</t>
    </r>
    <rPh sb="0" eb="3">
      <t>シュクハクヒ</t>
    </rPh>
    <phoneticPr fontId="9"/>
  </si>
  <si>
    <t xml:space="preserve">注)数字や日にちなどに関しては、黄色ハイライト部分のみに入力してください。それ以外の部分には計算式や他のシートなどからリンクした値が入っているので、ご注意ください。
</t>
    <rPh sb="0" eb="1">
      <t>チュウ</t>
    </rPh>
    <phoneticPr fontId="1"/>
  </si>
  <si>
    <t>※このシートは様式4旅費、様式8直接人件費明細書の入力を省略するものであり、印刷は不要です。</t>
    <rPh sb="13" eb="15">
      <t>ヨウシキ</t>
    </rPh>
    <rPh sb="16" eb="18">
      <t>チョクセツ</t>
    </rPh>
    <rPh sb="18" eb="21">
      <t>ジンケンヒ</t>
    </rPh>
    <rPh sb="21" eb="24">
      <t>メイサイショ</t>
    </rPh>
    <rPh sb="25" eb="27">
      <t>ニュウリョク</t>
    </rPh>
    <rPh sb="28" eb="30">
      <t>ショウリャク</t>
    </rPh>
    <rPh sb="38" eb="40">
      <t>インサツ</t>
    </rPh>
    <rPh sb="41" eb="43">
      <t>フヨウ</t>
    </rPh>
    <phoneticPr fontId="1"/>
  </si>
  <si>
    <t>項       目</t>
    <phoneticPr fontId="1"/>
  </si>
  <si>
    <r>
      <rPr>
        <b/>
        <sz val="8.5"/>
        <rFont val="游ゴシック"/>
        <family val="3"/>
      </rPr>
      <t>コード</t>
    </r>
  </si>
  <si>
    <r>
      <rPr>
        <b/>
        <sz val="8.5"/>
        <rFont val="游ゴシック"/>
        <family val="3"/>
      </rPr>
      <t>料金（円）</t>
    </r>
  </si>
  <si>
    <r>
      <rPr>
        <b/>
        <sz val="8.5"/>
        <rFont val="游ゴシック"/>
        <family val="3"/>
      </rPr>
      <t>合計</t>
    </r>
  </si>
  <si>
    <r>
      <rPr>
        <b/>
        <sz val="8.5"/>
        <rFont val="游ゴシック"/>
        <family val="3"/>
      </rPr>
      <t>本体価格</t>
    </r>
  </si>
  <si>
    <r>
      <rPr>
        <b/>
        <sz val="8.5"/>
        <rFont val="游ゴシック"/>
        <family val="3"/>
      </rPr>
      <t>消費税</t>
    </r>
  </si>
  <si>
    <t xml:space="preserve">成田空港T1,T2
</t>
    <phoneticPr fontId="94"/>
  </si>
  <si>
    <r>
      <rPr>
        <sz val="8.5"/>
        <rFont val="游ゴシック"/>
        <family val="3"/>
      </rPr>
      <t>旅客サービス施設使用料（T1、T2）    大人</t>
    </r>
  </si>
  <si>
    <r>
      <rPr>
        <sz val="8.5"/>
        <rFont val="游ゴシック"/>
        <family val="3"/>
      </rPr>
      <t>SW</t>
    </r>
  </si>
  <si>
    <t xml:space="preserve">成田空港
</t>
    <phoneticPr fontId="94"/>
  </si>
  <si>
    <r>
      <rPr>
        <sz val="8.5"/>
        <rFont val="游ゴシック"/>
        <family val="3"/>
      </rPr>
      <t>旅客保安サービス料（T1、T2、T3共通）    大人・小人</t>
    </r>
  </si>
  <si>
    <r>
      <rPr>
        <sz val="8.5"/>
        <rFont val="游ゴシック"/>
        <family val="3"/>
      </rPr>
      <t>OI</t>
    </r>
  </si>
  <si>
    <t xml:space="preserve">成田空港T3
</t>
    <phoneticPr fontId="94"/>
  </si>
  <si>
    <r>
      <rPr>
        <sz val="8.5"/>
        <rFont val="游ゴシック"/>
        <family val="3"/>
      </rPr>
      <t>旅客サービス施設使用料（T3）    大人</t>
    </r>
  </si>
  <si>
    <t xml:space="preserve">羽田空港
</t>
    <rPh sb="0" eb="2">
      <t>ハネダ</t>
    </rPh>
    <phoneticPr fontId="94"/>
  </si>
  <si>
    <r>
      <rPr>
        <sz val="8.5"/>
        <rFont val="游ゴシック"/>
        <family val="3"/>
      </rPr>
      <t>旅客保安サービス料       大人・小人</t>
    </r>
  </si>
  <si>
    <t xml:space="preserve">羽田空港(2022/3/26以前発券)
</t>
    <rPh sb="14" eb="16">
      <t>イゼン</t>
    </rPh>
    <rPh sb="16" eb="18">
      <t>ハッケン</t>
    </rPh>
    <phoneticPr fontId="1"/>
  </si>
  <si>
    <t>旅客サービス施設使用料       大人    ＊3/26発券分まで</t>
    <phoneticPr fontId="94"/>
  </si>
  <si>
    <t xml:space="preserve">関西空港
</t>
    <phoneticPr fontId="1"/>
  </si>
  <si>
    <r>
      <rPr>
        <sz val="8.5"/>
        <rFont val="游ゴシック"/>
        <family val="3"/>
      </rPr>
      <t>旅客保安サービス料（T1、T2共通）    大人・小人</t>
    </r>
  </si>
  <si>
    <t xml:space="preserve">羽田空港(2022/3/27以降発券)
</t>
    <rPh sb="14" eb="16">
      <t>イコウ</t>
    </rPh>
    <rPh sb="16" eb="18">
      <t>ハッケン</t>
    </rPh>
    <phoneticPr fontId="1"/>
  </si>
  <si>
    <r>
      <rPr>
        <sz val="8.5"/>
        <rFont val="游ゴシック"/>
        <family val="3"/>
      </rPr>
      <t>旅客サービス施設使用料       大人    ＊3/27発券分より</t>
    </r>
  </si>
  <si>
    <t xml:space="preserve">中部 ｾﾝﾄﾚｱ空港
</t>
    <phoneticPr fontId="1"/>
  </si>
  <si>
    <t xml:space="preserve">関西空港T1
</t>
    <phoneticPr fontId="1"/>
  </si>
  <si>
    <r>
      <rPr>
        <sz val="8.5"/>
        <rFont val="游ゴシック"/>
        <family val="3"/>
      </rPr>
      <t>旅客サービス施設使用料（T1）    大人</t>
    </r>
  </si>
  <si>
    <t xml:space="preserve">仙台空港
</t>
    <phoneticPr fontId="1"/>
  </si>
  <si>
    <t xml:space="preserve">関西空港T2
</t>
    <phoneticPr fontId="1"/>
  </si>
  <si>
    <r>
      <rPr>
        <sz val="8.5"/>
        <rFont val="游ゴシック"/>
        <family val="3"/>
      </rPr>
      <t>旅客サービス施設使用料（T2）    大人・小人</t>
    </r>
  </si>
  <si>
    <t xml:space="preserve">中部 ｾﾝﾄﾚｱ空港T1
</t>
    <phoneticPr fontId="1"/>
  </si>
  <si>
    <t xml:space="preserve">中部 ｾﾝﾄﾚｱ空港T2
</t>
    <phoneticPr fontId="1"/>
  </si>
  <si>
    <r>
      <rPr>
        <sz val="8.5"/>
        <rFont val="游ゴシック"/>
        <family val="3"/>
      </rPr>
      <t>旅客サービス施設使用料（T2）    大人</t>
    </r>
  </si>
  <si>
    <t xml:space="preserve">福岡空港
</t>
    <phoneticPr fontId="1"/>
  </si>
  <si>
    <r>
      <rPr>
        <sz val="8.5"/>
        <rFont val="游ゴシック"/>
        <family val="3"/>
      </rPr>
      <t>旅客サービス施設使用料       大人</t>
    </r>
  </si>
  <si>
    <t xml:space="preserve">那覇空港
</t>
    <phoneticPr fontId="1"/>
  </si>
  <si>
    <t xml:space="preserve">新千歳空港
</t>
    <phoneticPr fontId="1"/>
  </si>
  <si>
    <t>有無を選択</t>
  </si>
  <si>
    <t>注７）外貨建ての航空券を購入した場合・現地空港利用税を徴収された場合は、この欄にその旨を記し、あわせて
     円換算額算出式を記載してください。</t>
    <rPh sb="0" eb="1">
      <t>チュウ</t>
    </rPh>
    <phoneticPr fontId="1"/>
  </si>
  <si>
    <r>
      <t>備考</t>
    </r>
    <r>
      <rPr>
        <vertAlign val="superscript"/>
        <sz val="12"/>
        <color indexed="8"/>
        <rFont val="ＭＳ ゴシック"/>
        <family val="3"/>
        <charset val="128"/>
      </rPr>
      <t>注7</t>
    </r>
    <rPh sb="0" eb="2">
      <t>ビコウ</t>
    </rPh>
    <rPh sb="2" eb="3">
      <t>チュウ</t>
    </rPh>
    <phoneticPr fontId="1"/>
  </si>
  <si>
    <t>注６）「別業務に従事する際の旅費の分担にかかる報告」でも可です。</t>
    <rPh sb="0" eb="1">
      <t>チュウ</t>
    </rPh>
    <rPh sb="4" eb="5">
      <t>ベツ</t>
    </rPh>
    <rPh sb="5" eb="7">
      <t>ギョウム</t>
    </rPh>
    <rPh sb="8" eb="10">
      <t>ジュウジ</t>
    </rPh>
    <rPh sb="12" eb="13">
      <t>サイ</t>
    </rPh>
    <rPh sb="14" eb="16">
      <t>リョヒ</t>
    </rPh>
    <rPh sb="17" eb="19">
      <t>ブンタン</t>
    </rPh>
    <rPh sb="23" eb="25">
      <t>ホウコク</t>
    </rPh>
    <rPh sb="28" eb="29">
      <t>カ</t>
    </rPh>
    <phoneticPr fontId="1"/>
  </si>
  <si>
    <r>
      <t>（有の場合、打合簿</t>
    </r>
    <r>
      <rPr>
        <vertAlign val="superscript"/>
        <sz val="12"/>
        <color rgb="FFFF0000"/>
        <rFont val="ＭＳ ゴシック"/>
        <family val="3"/>
        <charset val="128"/>
      </rPr>
      <t>注6</t>
    </r>
    <r>
      <rPr>
        <sz val="12"/>
        <color theme="1"/>
        <rFont val="ＭＳ ゴシック"/>
        <family val="3"/>
        <charset val="128"/>
      </rPr>
      <t>を添付）</t>
    </r>
    <rPh sb="1" eb="2">
      <t>アリ</t>
    </rPh>
    <rPh sb="3" eb="5">
      <t>バアイ</t>
    </rPh>
    <rPh sb="6" eb="8">
      <t>ウチアワ</t>
    </rPh>
    <rPh sb="8" eb="9">
      <t>ボ</t>
    </rPh>
    <rPh sb="12" eb="14">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</si>
</sst>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quot;旅-&quot;@"/>
    <numFmt numFmtId="177" formatCode="\x#,##0;[Red]\-#,##0"/>
    <numFmt numFmtId="178" formatCode="\+#,##0\x;[Red]\+\-#,##0\x"/>
    <numFmt numFmtId="179" formatCode="\x#,##0\=;[Red]\-#,##0"/>
    <numFmt numFmtId="180" formatCode="#,##0\="/>
    <numFmt numFmtId="181" formatCode="\(@\)"/>
    <numFmt numFmtId="182" formatCode="#,##0_ "/>
    <numFmt numFmtId="183" formatCode="#,##0_ &quot;円&quot;"/>
    <numFmt numFmtId="184" formatCode="yyyy&quot;年&quot;m&quot;月&quot;d&quot;日&quot;;@"/>
    <numFmt numFmtId="185" formatCode="[$-F800]dddd\,\ mmmm\ dd\,\ yyyy"/>
    <numFmt numFmtId="186" formatCode="\+#,##0;[Red]\+\-#,##0"/>
    <numFmt numFmtId="187" formatCode="\+#,##0;[Red]\+\-#,##0\x"/>
    <numFmt numFmtId="188" formatCode="yyyy/m/d;@"/>
    <numFmt numFmtId="189" formatCode="&quot;x&quot;\ @\ &quot;=&quot;"/>
    <numFmt numFmtId="190" formatCode="#,##0.00_ "/>
    <numFmt numFmtId="191" formatCode="0.00;;;@"/>
    <numFmt numFmtId="192" formatCode="#,##0&quot;円&quot;"/>
    <numFmt numFmtId="193" formatCode="#,##0.00\ &quot;人&quot;&quot;月&quot;"/>
    <numFmt numFmtId="194" formatCode="#,##0.00\ &quot;人月&quot;"/>
    <numFmt numFmtId="195" formatCode="_ * #,##0.00_ ;_ * \-#,##0.00_ ;_ * &quot;-&quot;_ ;_ @_ "/>
  </numFmts>
  <fonts count="97">
    <font>
      <sz val="12"/>
      <color theme="1"/>
      <name val="ＭＳ ゴシック"/>
      <family val="3"/>
      <charset val="128"/>
    </font>
    <font>
      <sz val="6"/>
      <name val="ＭＳ ゴシック"/>
      <family val="3"/>
      <charset val="128"/>
    </font>
    <font>
      <sz val="12"/>
      <name val="Arial"/>
      <family val="2"/>
    </font>
    <font>
      <sz val="12"/>
      <color theme="1"/>
      <name val="ＭＳ ゴシック"/>
      <family val="3"/>
      <charset val="128"/>
    </font>
    <font>
      <b/>
      <sz val="16"/>
      <color theme="1"/>
      <name val="ＭＳ ゴシック"/>
      <family val="3"/>
      <charset val="128"/>
    </font>
    <font>
      <b/>
      <sz val="14"/>
      <color theme="1"/>
      <name val="ＭＳ ゴシック"/>
      <family val="3"/>
      <charset val="128"/>
    </font>
    <font>
      <sz val="12"/>
      <name val="ＭＳ ゴシック"/>
      <family val="3"/>
      <charset val="128"/>
    </font>
    <font>
      <sz val="12"/>
      <color theme="1"/>
      <name val="Arial"/>
      <family val="2"/>
    </font>
    <font>
      <sz val="12"/>
      <name val="Osaka"/>
      <family val="3"/>
      <charset val="128"/>
    </font>
    <font>
      <sz val="6"/>
      <name val="Osaka"/>
      <family val="3"/>
      <charset val="128"/>
    </font>
    <font>
      <sz val="12"/>
      <name val="細明朝体"/>
      <family val="3"/>
      <charset val="128"/>
    </font>
    <font>
      <sz val="16"/>
      <color rgb="FFFF0000"/>
      <name val="ＭＳ ゴシック"/>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1"/>
      <color theme="1"/>
      <name val="ＭＳ Ｐゴシック"/>
      <family val="3"/>
      <charset val="128"/>
      <scheme val="minor"/>
    </font>
    <font>
      <sz val="12"/>
      <name val="平成明朝"/>
      <family val="3"/>
      <charset val="128"/>
    </font>
    <font>
      <sz val="11"/>
      <name val="ＭＳ 明朝"/>
      <family val="1"/>
      <charset val="128"/>
    </font>
    <font>
      <u/>
      <sz val="12"/>
      <color indexed="20"/>
      <name val="ＭＳ ゴシック"/>
      <family val="3"/>
      <charset val="128"/>
    </font>
    <font>
      <u/>
      <sz val="12"/>
      <color indexed="20"/>
      <name val="ＭＳ Ｐゴシック"/>
      <family val="3"/>
      <charset val="128"/>
      <scheme val="minor"/>
    </font>
    <font>
      <sz val="8"/>
      <color theme="1"/>
      <name val="ＭＳ ゴシック"/>
      <family val="3"/>
      <charset val="128"/>
    </font>
    <font>
      <b/>
      <sz val="12"/>
      <color theme="1"/>
      <name val="ＭＳ ゴシック"/>
      <family val="3"/>
      <charset val="128"/>
    </font>
    <font>
      <sz val="10"/>
      <color theme="1"/>
      <name val="ＭＳ ゴシック"/>
      <family val="3"/>
      <charset val="128"/>
    </font>
    <font>
      <sz val="6"/>
      <color theme="1"/>
      <name val="ＭＳ ゴシック"/>
      <family val="3"/>
      <charset val="128"/>
    </font>
    <font>
      <sz val="8"/>
      <color indexed="8"/>
      <name val="ＭＳ ゴシック"/>
      <family val="3"/>
      <charset val="128"/>
    </font>
    <font>
      <sz val="11"/>
      <color theme="1"/>
      <name val="ＭＳ ゴシック"/>
      <family val="3"/>
      <charset val="128"/>
    </font>
    <font>
      <sz val="9"/>
      <color theme="1"/>
      <name val="ＭＳ ゴシック"/>
      <family val="3"/>
      <charset val="128"/>
    </font>
    <font>
      <vertAlign val="superscript"/>
      <sz val="12"/>
      <color indexed="8"/>
      <name val="ＭＳ ゴシック"/>
      <family val="3"/>
      <charset val="128"/>
    </font>
    <font>
      <sz val="9"/>
      <name val="ＭＳ ゴシック"/>
      <family val="3"/>
      <charset val="128"/>
    </font>
    <font>
      <b/>
      <sz val="11"/>
      <color theme="1"/>
      <name val="ＭＳ ゴシック"/>
      <family val="3"/>
      <charset val="128"/>
    </font>
    <font>
      <vertAlign val="superscript"/>
      <sz val="11"/>
      <color theme="1"/>
      <name val="ＭＳ ゴシック"/>
      <family val="3"/>
      <charset val="128"/>
    </font>
    <font>
      <sz val="11"/>
      <color theme="1"/>
      <name val="Arial"/>
      <family val="2"/>
    </font>
    <font>
      <sz val="11"/>
      <name val="Arial"/>
      <family val="2"/>
    </font>
    <font>
      <strike/>
      <sz val="12"/>
      <color theme="1"/>
      <name val="ＭＳ ゴシック"/>
      <family val="3"/>
      <charset val="128"/>
    </font>
    <font>
      <vertAlign val="superscript"/>
      <sz val="10"/>
      <color indexed="8"/>
      <name val="ＭＳ ゴシック"/>
      <family val="3"/>
      <charset val="128"/>
    </font>
    <font>
      <sz val="12"/>
      <color rgb="FFFF0000"/>
      <name val="ＭＳ ゴシック"/>
      <family val="3"/>
      <charset val="128"/>
    </font>
    <font>
      <i/>
      <sz val="12"/>
      <color indexed="8"/>
      <name val="ＭＳ ゴシック"/>
      <family val="3"/>
      <charset val="128"/>
    </font>
    <font>
      <vertAlign val="superscript"/>
      <sz val="9"/>
      <color theme="1"/>
      <name val="ＭＳ ゴシック"/>
      <family val="3"/>
      <charset val="128"/>
    </font>
    <font>
      <sz val="9"/>
      <color indexed="8"/>
      <name val="ＭＳ ゴシック"/>
      <family val="3"/>
      <charset val="128"/>
    </font>
    <font>
      <b/>
      <sz val="11"/>
      <color indexed="81"/>
      <name val="ＭＳ Ｐゴシック"/>
      <family val="3"/>
      <charset val="128"/>
    </font>
    <font>
      <sz val="9"/>
      <color indexed="81"/>
      <name val="ＭＳ Ｐゴシック"/>
      <family val="3"/>
      <charset val="128"/>
    </font>
    <font>
      <b/>
      <sz val="9"/>
      <color indexed="81"/>
      <name val="ＭＳ Ｐゴシック"/>
      <family val="3"/>
      <charset val="128"/>
    </font>
    <font>
      <b/>
      <sz val="11"/>
      <color theme="1"/>
      <name val="Arial"/>
      <family val="2"/>
    </font>
    <font>
      <sz val="12"/>
      <name val="ＭＳ Ｐゴシック"/>
      <family val="3"/>
      <charset val="128"/>
      <scheme val="major"/>
    </font>
    <font>
      <sz val="10"/>
      <name val="ＭＳ Ｐゴシック"/>
      <family val="3"/>
      <charset val="128"/>
    </font>
    <font>
      <sz val="9"/>
      <color rgb="FFFF0000"/>
      <name val="ＭＳ ゴシック"/>
      <family val="3"/>
      <charset val="128"/>
    </font>
    <font>
      <b/>
      <u/>
      <sz val="10"/>
      <name val="ＭＳ Ｐゴシック"/>
      <family val="3"/>
      <charset val="128"/>
    </font>
    <font>
      <b/>
      <u/>
      <sz val="10"/>
      <color indexed="10"/>
      <name val="ＭＳ Ｐゴシック"/>
      <family val="3"/>
      <charset val="128"/>
    </font>
    <font>
      <sz val="10"/>
      <color indexed="8"/>
      <name val="ＭＳ Ｐゴシック"/>
      <family val="3"/>
      <charset val="128"/>
    </font>
    <font>
      <b/>
      <sz val="10"/>
      <name val="ＭＳ Ｐゴシック"/>
      <family val="3"/>
      <charset val="128"/>
    </font>
    <font>
      <b/>
      <sz val="10"/>
      <color indexed="8"/>
      <name val="ＭＳ Ｐゴシック"/>
      <family val="3"/>
      <charset val="128"/>
    </font>
    <font>
      <u/>
      <sz val="10"/>
      <name val="ＭＳ Ｐゴシック"/>
      <family val="3"/>
      <charset val="128"/>
    </font>
    <font>
      <sz val="10"/>
      <color rgb="FFFF0000"/>
      <name val="ＭＳ Ｐゴシック"/>
      <family val="3"/>
      <charset val="128"/>
    </font>
    <font>
      <b/>
      <sz val="9"/>
      <color indexed="81"/>
      <name val="MS P ゴシック"/>
      <family val="3"/>
      <charset val="128"/>
    </font>
    <font>
      <sz val="12"/>
      <color rgb="FF080808"/>
      <name val="ＭＳ ゴシック"/>
      <family val="3"/>
      <charset val="128"/>
    </font>
    <font>
      <b/>
      <sz val="14"/>
      <color rgb="FF080808"/>
      <name val="ＭＳ ゴシック"/>
      <family val="3"/>
      <charset val="128"/>
    </font>
    <font>
      <sz val="11"/>
      <color rgb="FF080808"/>
      <name val="ＭＳ ゴシック"/>
      <family val="3"/>
      <charset val="128"/>
    </font>
    <font>
      <b/>
      <sz val="13"/>
      <color rgb="FF080808"/>
      <name val="ＭＳ ゴシック"/>
      <family val="3"/>
      <charset val="128"/>
    </font>
    <font>
      <b/>
      <sz val="12"/>
      <color rgb="FF080808"/>
      <name val="ＭＳ ゴシック"/>
      <family val="3"/>
      <charset val="128"/>
    </font>
    <font>
      <sz val="9"/>
      <color rgb="FF080808"/>
      <name val="ＭＳ ゴシック"/>
      <family val="3"/>
      <charset val="128"/>
    </font>
    <font>
      <vertAlign val="superscript"/>
      <sz val="12"/>
      <color rgb="FF080808"/>
      <name val="ＭＳ ゴシック"/>
      <family val="3"/>
      <charset val="128"/>
    </font>
    <font>
      <sz val="10"/>
      <color rgb="FF080808"/>
      <name val="ＭＳ ゴシック"/>
      <family val="3"/>
      <charset val="128"/>
    </font>
    <font>
      <sz val="11"/>
      <color rgb="FF080808"/>
      <name val="Arial"/>
      <family val="2"/>
    </font>
    <font>
      <sz val="12"/>
      <color rgb="FF080808"/>
      <name val="Arial"/>
      <family val="2"/>
    </font>
    <font>
      <b/>
      <sz val="12"/>
      <color rgb="FF080808"/>
      <name val="Arial"/>
      <family val="2"/>
    </font>
    <font>
      <b/>
      <sz val="11"/>
      <color rgb="FF080808"/>
      <name val="ＭＳ ゴシック"/>
      <family val="3"/>
      <charset val="128"/>
    </font>
    <font>
      <b/>
      <sz val="11"/>
      <color rgb="FF080808"/>
      <name val="Arial"/>
      <family val="2"/>
    </font>
    <font>
      <vertAlign val="superscript"/>
      <sz val="11"/>
      <color rgb="FF080808"/>
      <name val="ＭＳ ゴシック"/>
      <family val="3"/>
      <charset val="128"/>
    </font>
    <font>
      <b/>
      <sz val="16"/>
      <color rgb="FF080808"/>
      <name val="ＭＳ ゴシック"/>
      <family val="3"/>
      <charset val="128"/>
    </font>
    <font>
      <sz val="11"/>
      <color rgb="FF080808"/>
      <name val="ＭＳ Ｐゴシック"/>
      <family val="3"/>
      <charset val="128"/>
    </font>
    <font>
      <sz val="14"/>
      <color rgb="FF080808"/>
      <name val="ＭＳ ゴシック"/>
      <family val="3"/>
      <charset val="128"/>
    </font>
    <font>
      <sz val="12"/>
      <color rgb="FF080808"/>
      <name val="ＭＳ Ｐゴシック"/>
      <family val="3"/>
      <charset val="128"/>
    </font>
    <font>
      <b/>
      <sz val="16"/>
      <color rgb="FF080808"/>
      <name val="ＭＳ Ｐゴシック"/>
      <family val="3"/>
      <charset val="128"/>
    </font>
    <font>
      <b/>
      <vertAlign val="superscript"/>
      <sz val="16"/>
      <color rgb="FF080808"/>
      <name val="ＭＳ Ｐゴシック"/>
      <family val="3"/>
      <charset val="128"/>
    </font>
    <font>
      <b/>
      <sz val="14"/>
      <color rgb="FF080808"/>
      <name val="ＭＳ Ｐゴシック"/>
      <family val="3"/>
      <charset val="128"/>
    </font>
    <font>
      <b/>
      <u/>
      <sz val="14"/>
      <color rgb="FF080808"/>
      <name val="ＭＳ Ｐゴシック"/>
      <family val="3"/>
      <charset val="128"/>
    </font>
    <font>
      <vertAlign val="superscript"/>
      <sz val="12"/>
      <color rgb="FF080808"/>
      <name val="ＭＳ Ｐゴシック"/>
      <family val="3"/>
      <charset val="128"/>
    </font>
    <font>
      <b/>
      <vertAlign val="superscript"/>
      <sz val="14"/>
      <color rgb="FF080808"/>
      <name val="ＭＳ Ｐゴシック"/>
      <family val="3"/>
      <charset val="128"/>
    </font>
    <font>
      <sz val="10"/>
      <color rgb="FF080808"/>
      <name val="ＭＳ Ｐゴシック"/>
      <family val="3"/>
      <charset val="128"/>
    </font>
    <font>
      <b/>
      <sz val="12"/>
      <color rgb="FF080808"/>
      <name val="ＭＳ Ｐゴシック"/>
      <family val="3"/>
      <charset val="128"/>
    </font>
    <font>
      <sz val="10.5"/>
      <color rgb="FF080808"/>
      <name val="ＭＳ ゴシック"/>
      <family val="3"/>
      <charset val="128"/>
    </font>
    <font>
      <vertAlign val="superscript"/>
      <sz val="10.5"/>
      <color rgb="FF080808"/>
      <name val="ＭＳ ゴシック"/>
      <family val="3"/>
      <charset val="128"/>
    </font>
    <font>
      <b/>
      <sz val="10.5"/>
      <color rgb="FF080808"/>
      <name val="ＭＳ ゴシック"/>
      <family val="3"/>
      <charset val="128"/>
    </font>
    <font>
      <sz val="10"/>
      <name val="ＭＳ ゴシック"/>
      <family val="3"/>
      <charset val="128"/>
    </font>
    <font>
      <b/>
      <sz val="10"/>
      <color rgb="FFFF0000"/>
      <name val="ＭＳ ゴシック"/>
      <family val="3"/>
      <charset val="128"/>
    </font>
    <font>
      <sz val="12"/>
      <color rgb="FF000000"/>
      <name val="Arial"/>
      <family val="3"/>
      <charset val="128"/>
    </font>
    <font>
      <sz val="10"/>
      <color rgb="FF000000"/>
      <name val="Times New Roman"/>
      <family val="1"/>
    </font>
    <font>
      <b/>
      <sz val="11"/>
      <name val="游ゴシック"/>
      <family val="3"/>
      <charset val="128"/>
    </font>
    <font>
      <b/>
      <sz val="11"/>
      <name val="游ゴシック"/>
      <family val="3"/>
    </font>
    <font>
      <b/>
      <sz val="8.5"/>
      <name val="游ゴシック"/>
      <family val="3"/>
      <charset val="128"/>
    </font>
    <font>
      <b/>
      <sz val="8.5"/>
      <name val="游ゴシック"/>
      <family val="3"/>
    </font>
    <font>
      <sz val="8.5"/>
      <name val="游ゴシック"/>
      <family val="3"/>
      <charset val="128"/>
    </font>
    <font>
      <sz val="8.5"/>
      <name val="游ゴシック"/>
      <family val="3"/>
    </font>
    <font>
      <sz val="8.5"/>
      <color rgb="FF000000"/>
      <name val="游ゴシック"/>
      <family val="2"/>
    </font>
    <font>
      <sz val="6"/>
      <name val="ＭＳ Ｐゴシック"/>
      <family val="3"/>
      <charset val="128"/>
    </font>
    <font>
      <vertAlign val="superscript"/>
      <sz val="10"/>
      <name val="ＭＳ ゴシック"/>
      <family val="3"/>
      <charset val="128"/>
    </font>
    <font>
      <vertAlign val="superscript"/>
      <sz val="12"/>
      <color rgb="FFFF0000"/>
      <name val="ＭＳ ゴシック"/>
      <family val="3"/>
      <charset val="128"/>
    </font>
  </fonts>
  <fills count="16">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1"/>
        <bgColor indexed="64"/>
      </patternFill>
    </fill>
    <fill>
      <patternFill patternType="solid">
        <fgColor indexed="65"/>
        <bgColor indexed="64"/>
      </patternFill>
    </fill>
    <fill>
      <patternFill patternType="darkGray">
        <bgColor theme="1"/>
      </patternFill>
    </fill>
    <fill>
      <patternFill patternType="solid">
        <fgColor rgb="FF080808"/>
        <bgColor indexed="64"/>
      </patternFill>
    </fill>
    <fill>
      <patternFill patternType="solid">
        <fgColor theme="1"/>
        <bgColor auto="1"/>
      </patternFill>
    </fill>
    <fill>
      <patternFill patternType="solid">
        <fgColor rgb="FFCCFFFF"/>
        <bgColor indexed="64"/>
      </patternFill>
    </fill>
    <fill>
      <patternFill patternType="solid">
        <fgColor rgb="FFFFFF99"/>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FF"/>
        <bgColor indexed="64"/>
      </patternFill>
    </fill>
    <fill>
      <patternFill patternType="solid">
        <fgColor rgb="FFFFFFCC"/>
        <bgColor indexed="64"/>
      </patternFill>
    </fill>
  </fills>
  <borders count="1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top/>
      <bottom/>
      <diagonal/>
    </border>
    <border>
      <left/>
      <right style="medium">
        <color indexed="64"/>
      </right>
      <top/>
      <bottom style="double">
        <color indexed="64"/>
      </bottom>
      <diagonal/>
    </border>
    <border>
      <left/>
      <right style="medium">
        <color indexed="64"/>
      </right>
      <top/>
      <bottom style="thin">
        <color indexed="64"/>
      </bottom>
      <diagonal/>
    </border>
    <border>
      <left style="thin">
        <color rgb="FF7F7F7F"/>
      </left>
      <right style="thin">
        <color rgb="FF7F7F7F"/>
      </right>
      <top style="thin">
        <color rgb="FF7F7F7F"/>
      </top>
      <bottom style="thin">
        <color rgb="FF7F7F7F"/>
      </bottom>
      <diagonal/>
    </border>
    <border>
      <left/>
      <right/>
      <top style="medium">
        <color indexed="64"/>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double">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bottom style="thin">
        <color indexed="64"/>
      </bottom>
      <diagonal/>
    </border>
    <border>
      <left style="thin">
        <color indexed="64"/>
      </left>
      <right style="thin">
        <color indexed="64"/>
      </right>
      <top/>
      <bottom/>
      <diagonal/>
    </border>
    <border>
      <left/>
      <right style="hair">
        <color indexed="64"/>
      </right>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medium">
        <color indexed="64"/>
      </left>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rgb="FF000000"/>
      </right>
      <top style="thin">
        <color rgb="FF000000"/>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s>
  <cellStyleXfs count="102">
    <xf numFmtId="0" fontId="0" fillId="0" borderId="0">
      <alignment vertical="center"/>
    </xf>
    <xf numFmtId="38" fontId="3" fillId="0" borderId="0" applyFont="0" applyFill="0" applyBorder="0" applyAlignment="0" applyProtection="0">
      <alignment vertical="center"/>
    </xf>
    <xf numFmtId="0" fontId="8" fillId="0" borderId="0"/>
    <xf numFmtId="0" fontId="10" fillId="0" borderId="0"/>
    <xf numFmtId="38" fontId="8" fillId="0" borderId="0" applyFont="0" applyFill="0" applyBorder="0" applyAlignment="0" applyProtection="0">
      <alignment vertical="center"/>
    </xf>
    <xf numFmtId="0" fontId="8" fillId="0" borderId="0"/>
    <xf numFmtId="38" fontId="12" fillId="3" borderId="43" applyFill="0">
      <alignment horizontal="center"/>
    </xf>
    <xf numFmtId="9" fontId="8" fillId="0" borderId="0" applyFont="0" applyFill="0" applyBorder="0" applyAlignment="0" applyProtection="0"/>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8" fillId="0" borderId="0" applyFont="0" applyFill="0" applyBorder="0" applyAlignment="0" applyProtection="0"/>
    <xf numFmtId="38" fontId="6" fillId="0" borderId="0" applyFont="0" applyFill="0" applyBorder="0" applyAlignment="0" applyProtection="0">
      <alignment vertical="center"/>
    </xf>
    <xf numFmtId="0" fontId="3" fillId="0" borderId="0">
      <alignment vertical="center"/>
    </xf>
    <xf numFmtId="0" fontId="6" fillId="0" borderId="0">
      <alignment vertical="center"/>
    </xf>
    <xf numFmtId="0" fontId="3" fillId="0" borderId="0">
      <alignment vertical="center"/>
    </xf>
    <xf numFmtId="0" fontId="15" fillId="0" borderId="0">
      <alignment vertical="center"/>
    </xf>
    <xf numFmtId="0" fontId="15" fillId="0" borderId="0">
      <alignment vertical="center"/>
    </xf>
    <xf numFmtId="0" fontId="16" fillId="0" borderId="0"/>
    <xf numFmtId="0" fontId="6" fillId="0" borderId="0">
      <alignment vertical="center"/>
    </xf>
    <xf numFmtId="0" fontId="17" fillId="0" borderId="0">
      <alignment vertical="center"/>
    </xf>
    <xf numFmtId="0" fontId="3" fillId="0" borderId="0">
      <alignment vertical="center"/>
    </xf>
    <xf numFmtId="0" fontId="3" fillId="0" borderId="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8" fillId="0" borderId="0" applyFont="0" applyFill="0" applyBorder="0" applyAlignment="0" applyProtection="0"/>
    <xf numFmtId="0" fontId="86" fillId="0" borderId="0"/>
    <xf numFmtId="0" fontId="86" fillId="0" borderId="0"/>
    <xf numFmtId="0" fontId="3" fillId="0" borderId="0">
      <alignment vertical="center"/>
    </xf>
  </cellStyleXfs>
  <cellXfs count="902">
    <xf numFmtId="0" fontId="0" fillId="0" borderId="0" xfId="0">
      <alignment vertical="center"/>
    </xf>
    <xf numFmtId="0" fontId="5"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38" fontId="7" fillId="0" borderId="1" xfId="4" applyFont="1" applyBorder="1" applyAlignment="1">
      <alignment horizontal="center"/>
    </xf>
    <xf numFmtId="38" fontId="2" fillId="0" borderId="1" xfId="4" applyFont="1" applyFill="1" applyBorder="1" applyAlignment="1">
      <alignment horizontal="right"/>
    </xf>
    <xf numFmtId="38" fontId="7" fillId="0" borderId="1" xfId="4" applyFont="1" applyFill="1" applyBorder="1" applyAlignment="1"/>
    <xf numFmtId="38" fontId="2" fillId="2" borderId="1" xfId="5" applyNumberFormat="1" applyFont="1" applyFill="1" applyBorder="1"/>
    <xf numFmtId="0" fontId="0" fillId="0" borderId="63" xfId="0" applyBorder="1">
      <alignment vertical="center"/>
    </xf>
    <xf numFmtId="49" fontId="20" fillId="0" borderId="13" xfId="0" applyNumberFormat="1" applyFont="1" applyBorder="1">
      <alignment vertical="center"/>
    </xf>
    <xf numFmtId="49" fontId="20" fillId="0" borderId="46" xfId="0" applyNumberFormat="1" applyFont="1" applyBorder="1">
      <alignment vertical="center"/>
    </xf>
    <xf numFmtId="49" fontId="20" fillId="0" borderId="12" xfId="0" applyNumberFormat="1" applyFont="1" applyBorder="1">
      <alignment vertical="center"/>
    </xf>
    <xf numFmtId="181" fontId="20" fillId="0" borderId="64" xfId="0" applyNumberFormat="1" applyFont="1" applyBorder="1">
      <alignment vertical="center"/>
    </xf>
    <xf numFmtId="181" fontId="20" fillId="0" borderId="0" xfId="0" applyNumberFormat="1" applyFont="1">
      <alignment vertical="center"/>
    </xf>
    <xf numFmtId="181" fontId="0" fillId="0" borderId="0" xfId="0" applyNumberFormat="1">
      <alignment vertical="center"/>
    </xf>
    <xf numFmtId="181" fontId="20" fillId="0" borderId="65" xfId="0" applyNumberFormat="1" applyFont="1" applyBorder="1">
      <alignment vertical="center"/>
    </xf>
    <xf numFmtId="49" fontId="20" fillId="0" borderId="64" xfId="0" applyNumberFormat="1" applyFont="1" applyBorder="1">
      <alignment vertical="center"/>
    </xf>
    <xf numFmtId="49" fontId="20" fillId="0" borderId="0" xfId="0" applyNumberFormat="1" applyFont="1">
      <alignment vertical="center"/>
    </xf>
    <xf numFmtId="49" fontId="20" fillId="0" borderId="15" xfId="0" applyNumberFormat="1" applyFont="1" applyBorder="1">
      <alignment vertical="center"/>
    </xf>
    <xf numFmtId="49" fontId="20" fillId="0" borderId="62" xfId="0" applyNumberFormat="1" applyFont="1" applyBorder="1">
      <alignment vertical="center"/>
    </xf>
    <xf numFmtId="49" fontId="20" fillId="0" borderId="14" xfId="0" applyNumberFormat="1" applyFont="1" applyBorder="1">
      <alignment vertical="center"/>
    </xf>
    <xf numFmtId="49" fontId="20" fillId="0" borderId="65" xfId="0" applyNumberFormat="1" applyFont="1" applyBorder="1">
      <alignment vertical="center"/>
    </xf>
    <xf numFmtId="49" fontId="20" fillId="0" borderId="0" xfId="0" applyNumberFormat="1" applyFont="1" applyAlignment="1">
      <alignment horizontal="right" vertical="center"/>
    </xf>
    <xf numFmtId="49" fontId="20" fillId="5" borderId="62" xfId="0" applyNumberFormat="1" applyFont="1" applyFill="1" applyBorder="1">
      <alignment vertical="center"/>
    </xf>
    <xf numFmtId="49" fontId="20" fillId="5" borderId="14" xfId="0" applyNumberFormat="1" applyFont="1" applyFill="1" applyBorder="1">
      <alignment vertical="center"/>
    </xf>
    <xf numFmtId="49" fontId="20" fillId="0" borderId="66" xfId="0" applyNumberFormat="1" applyFont="1" applyBorder="1">
      <alignment vertical="center"/>
    </xf>
    <xf numFmtId="49" fontId="20" fillId="0" borderId="63" xfId="0" applyNumberFormat="1" applyFont="1" applyBorder="1">
      <alignment vertical="center"/>
    </xf>
    <xf numFmtId="49" fontId="20" fillId="0" borderId="67" xfId="0" applyNumberFormat="1" applyFont="1" applyBorder="1">
      <alignment vertical="center"/>
    </xf>
    <xf numFmtId="0" fontId="20" fillId="0" borderId="0" xfId="0" applyFont="1" applyAlignment="1">
      <alignment horizontal="right" vertical="center"/>
    </xf>
    <xf numFmtId="0" fontId="22" fillId="0" borderId="0" xfId="0" applyFont="1">
      <alignment vertical="center"/>
    </xf>
    <xf numFmtId="49" fontId="23" fillId="0" borderId="13" xfId="0" applyNumberFormat="1" applyFont="1" applyBorder="1">
      <alignment vertical="center"/>
    </xf>
    <xf numFmtId="49" fontId="23" fillId="0" borderId="46" xfId="0" applyNumberFormat="1" applyFont="1" applyBorder="1">
      <alignment vertical="center"/>
    </xf>
    <xf numFmtId="0" fontId="0" fillId="0" borderId="62" xfId="0" applyBorder="1">
      <alignment vertical="center"/>
    </xf>
    <xf numFmtId="49" fontId="23" fillId="0" borderId="68" xfId="0" applyNumberFormat="1" applyFont="1" applyBorder="1">
      <alignment vertical="center"/>
    </xf>
    <xf numFmtId="0" fontId="0" fillId="0" borderId="46" xfId="0" applyBorder="1">
      <alignment vertical="center"/>
    </xf>
    <xf numFmtId="49" fontId="23" fillId="0" borderId="12" xfId="0" applyNumberFormat="1" applyFont="1" applyBorder="1">
      <alignment vertical="center"/>
    </xf>
    <xf numFmtId="49" fontId="23" fillId="0" borderId="64" xfId="0" applyNumberFormat="1" applyFont="1" applyBorder="1">
      <alignment vertical="center"/>
    </xf>
    <xf numFmtId="49" fontId="23" fillId="0" borderId="0" xfId="0" applyNumberFormat="1" applyFont="1">
      <alignment vertical="center"/>
    </xf>
    <xf numFmtId="49" fontId="23" fillId="0" borderId="1" xfId="0" applyNumberFormat="1" applyFont="1" applyBorder="1">
      <alignment vertical="center"/>
    </xf>
    <xf numFmtId="49" fontId="23" fillId="5" borderId="15" xfId="0" applyNumberFormat="1" applyFont="1" applyFill="1" applyBorder="1">
      <alignment vertical="center"/>
    </xf>
    <xf numFmtId="49" fontId="23" fillId="5" borderId="62" xfId="0" applyNumberFormat="1" applyFont="1" applyFill="1" applyBorder="1">
      <alignment vertical="center"/>
    </xf>
    <xf numFmtId="49" fontId="23" fillId="5" borderId="14" xfId="0" applyNumberFormat="1" applyFont="1" applyFill="1" applyBorder="1">
      <alignment vertical="center"/>
    </xf>
    <xf numFmtId="49" fontId="23" fillId="0" borderId="70" xfId="0" applyNumberFormat="1" applyFont="1" applyBorder="1">
      <alignment vertical="center"/>
    </xf>
    <xf numFmtId="0" fontId="0" fillId="0" borderId="14" xfId="0" applyBorder="1">
      <alignment vertical="center"/>
    </xf>
    <xf numFmtId="0" fontId="0" fillId="6" borderId="15" xfId="0" applyFill="1" applyBorder="1">
      <alignment vertical="center"/>
    </xf>
    <xf numFmtId="49" fontId="23" fillId="6" borderId="14" xfId="0" applyNumberFormat="1" applyFont="1" applyFill="1" applyBorder="1">
      <alignment vertical="center"/>
    </xf>
    <xf numFmtId="49" fontId="23" fillId="0" borderId="65" xfId="0" applyNumberFormat="1" applyFont="1" applyBorder="1">
      <alignment vertical="center"/>
    </xf>
    <xf numFmtId="49" fontId="23" fillId="0" borderId="66" xfId="0" applyNumberFormat="1" applyFont="1" applyBorder="1">
      <alignment vertical="center"/>
    </xf>
    <xf numFmtId="49" fontId="23" fillId="0" borderId="63" xfId="0" applyNumberFormat="1" applyFont="1" applyBorder="1">
      <alignment vertical="center"/>
    </xf>
    <xf numFmtId="49" fontId="23" fillId="0" borderId="72" xfId="0" applyNumberFormat="1" applyFont="1" applyBorder="1">
      <alignment vertical="center"/>
    </xf>
    <xf numFmtId="49" fontId="23" fillId="0" borderId="67" xfId="0" applyNumberFormat="1" applyFont="1" applyBorder="1">
      <alignment vertical="center"/>
    </xf>
    <xf numFmtId="0" fontId="22" fillId="0" borderId="0" xfId="0" applyFont="1" applyAlignment="1">
      <alignment horizontal="center" vertical="center"/>
    </xf>
    <xf numFmtId="0" fontId="25" fillId="0" borderId="0" xfId="0" applyFont="1">
      <alignment vertical="center"/>
    </xf>
    <xf numFmtId="0" fontId="26" fillId="0" borderId="0" xfId="0" applyFont="1">
      <alignment vertical="center"/>
    </xf>
    <xf numFmtId="0" fontId="25" fillId="0" borderId="0" xfId="0" applyFont="1" applyAlignment="1">
      <alignment horizontal="center" vertical="center" wrapText="1"/>
    </xf>
    <xf numFmtId="0" fontId="25" fillId="0" borderId="10" xfId="0" applyFont="1" applyBorder="1" applyAlignment="1">
      <alignment horizontal="center" vertical="center"/>
    </xf>
    <xf numFmtId="0" fontId="25" fillId="0" borderId="45" xfId="0" applyFont="1" applyBorder="1" applyAlignment="1">
      <alignment horizontal="center" vertical="center"/>
    </xf>
    <xf numFmtId="0" fontId="25" fillId="0" borderId="0" xfId="0" applyFont="1" applyAlignment="1">
      <alignment horizontal="center" vertical="center"/>
    </xf>
    <xf numFmtId="0" fontId="25" fillId="0" borderId="30"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55" xfId="0" applyFont="1" applyBorder="1" applyAlignment="1">
      <alignment horizontal="center" vertical="center" wrapText="1"/>
    </xf>
    <xf numFmtId="176" fontId="25" fillId="2" borderId="42" xfId="0" applyNumberFormat="1" applyFont="1" applyFill="1" applyBorder="1" applyAlignment="1">
      <alignment horizontal="center" vertical="center"/>
    </xf>
    <xf numFmtId="38" fontId="32" fillId="0" borderId="58" xfId="1" applyFont="1" applyBorder="1" applyAlignment="1">
      <alignment horizontal="right" vertical="center"/>
    </xf>
    <xf numFmtId="177" fontId="32" fillId="4" borderId="59" xfId="1" applyNumberFormat="1" applyFont="1" applyFill="1" applyBorder="1" applyAlignment="1">
      <alignment horizontal="center" vertical="center"/>
    </xf>
    <xf numFmtId="178" fontId="32" fillId="0" borderId="59" xfId="1" applyNumberFormat="1" applyFont="1" applyBorder="1" applyAlignment="1">
      <alignment horizontal="center" vertical="center"/>
    </xf>
    <xf numFmtId="179" fontId="32" fillId="0" borderId="59" xfId="1" applyNumberFormat="1" applyFont="1" applyBorder="1" applyAlignment="1">
      <alignment horizontal="center" vertical="center"/>
    </xf>
    <xf numFmtId="38" fontId="32" fillId="0" borderId="60" xfId="1" applyFont="1" applyBorder="1" applyAlignment="1">
      <alignment horizontal="right" vertical="center"/>
    </xf>
    <xf numFmtId="38" fontId="32" fillId="0" borderId="61" xfId="1" applyFont="1" applyBorder="1" applyAlignment="1">
      <alignment horizontal="right" vertical="center"/>
    </xf>
    <xf numFmtId="180" fontId="32" fillId="0" borderId="59" xfId="1" applyNumberFormat="1" applyFont="1" applyBorder="1" applyAlignment="1">
      <alignment horizontal="center" vertical="center"/>
    </xf>
    <xf numFmtId="38" fontId="32" fillId="2" borderId="2" xfId="1" applyFont="1" applyFill="1" applyBorder="1" applyAlignment="1">
      <alignment horizontal="center" vertical="center"/>
    </xf>
    <xf numFmtId="0" fontId="25" fillId="0" borderId="9" xfId="0" applyFont="1" applyBorder="1">
      <alignment vertical="center"/>
    </xf>
    <xf numFmtId="38" fontId="32" fillId="0" borderId="29" xfId="1" applyFont="1" applyBorder="1" applyAlignment="1">
      <alignment horizontal="right" vertical="center"/>
    </xf>
    <xf numFmtId="177" fontId="32" fillId="4" borderId="46" xfId="1" applyNumberFormat="1" applyFont="1" applyFill="1" applyBorder="1" applyAlignment="1">
      <alignment horizontal="center" vertical="center"/>
    </xf>
    <xf numFmtId="178" fontId="32" fillId="0" borderId="46" xfId="1" applyNumberFormat="1" applyFont="1" applyBorder="1" applyAlignment="1">
      <alignment horizontal="center" vertical="center"/>
    </xf>
    <xf numFmtId="179" fontId="32" fillId="0" borderId="46" xfId="1" applyNumberFormat="1" applyFont="1" applyBorder="1" applyAlignment="1">
      <alignment horizontal="center" vertical="center"/>
    </xf>
    <xf numFmtId="38" fontId="32" fillId="0" borderId="2" xfId="1" applyFont="1" applyBorder="1" applyAlignment="1">
      <alignment horizontal="right" vertical="center"/>
    </xf>
    <xf numFmtId="38" fontId="32" fillId="0" borderId="12" xfId="1" applyFont="1" applyBorder="1" applyAlignment="1">
      <alignment horizontal="right" vertical="center"/>
    </xf>
    <xf numFmtId="180" fontId="32" fillId="0" borderId="46" xfId="1" applyNumberFormat="1" applyFont="1" applyBorder="1" applyAlignment="1">
      <alignment horizontal="center" vertical="center"/>
    </xf>
    <xf numFmtId="38" fontId="32" fillId="2" borderId="1" xfId="1" applyFont="1" applyFill="1" applyBorder="1" applyAlignment="1">
      <alignment horizontal="center" vertical="center"/>
    </xf>
    <xf numFmtId="0" fontId="25" fillId="0" borderId="7" xfId="0" applyFont="1" applyBorder="1">
      <alignment vertical="center"/>
    </xf>
    <xf numFmtId="176" fontId="25" fillId="2" borderId="33" xfId="0" applyNumberFormat="1" applyFont="1" applyFill="1" applyBorder="1" applyAlignment="1">
      <alignment horizontal="center" vertical="center"/>
    </xf>
    <xf numFmtId="38" fontId="32" fillId="0" borderId="51" xfId="1" applyFont="1" applyBorder="1" applyAlignment="1">
      <alignment horizontal="right" vertical="center"/>
    </xf>
    <xf numFmtId="177" fontId="32" fillId="4" borderId="50" xfId="1" applyNumberFormat="1" applyFont="1" applyFill="1" applyBorder="1" applyAlignment="1">
      <alignment horizontal="center" vertical="center"/>
    </xf>
    <xf numFmtId="178" fontId="32" fillId="0" borderId="50" xfId="1" applyNumberFormat="1" applyFont="1" applyBorder="1" applyAlignment="1">
      <alignment horizontal="center" vertical="center"/>
    </xf>
    <xf numFmtId="179" fontId="32" fillId="0" borderId="20" xfId="1" applyNumberFormat="1" applyFont="1" applyBorder="1" applyAlignment="1">
      <alignment horizontal="center" vertical="center"/>
    </xf>
    <xf numFmtId="38" fontId="32" fillId="0" borderId="52" xfId="1" applyFont="1" applyBorder="1" applyAlignment="1">
      <alignment horizontal="right" vertical="center"/>
    </xf>
    <xf numFmtId="38" fontId="32" fillId="0" borderId="18" xfId="1" applyFont="1" applyBorder="1" applyAlignment="1">
      <alignment horizontal="right" vertical="center"/>
    </xf>
    <xf numFmtId="177" fontId="32" fillId="4" borderId="17" xfId="1" applyNumberFormat="1" applyFont="1" applyFill="1" applyBorder="1" applyAlignment="1">
      <alignment horizontal="center" vertical="center"/>
    </xf>
    <xf numFmtId="178" fontId="32" fillId="0" borderId="17" xfId="1" applyNumberFormat="1" applyFont="1" applyBorder="1" applyAlignment="1">
      <alignment horizontal="center" vertical="center"/>
    </xf>
    <xf numFmtId="180" fontId="32" fillId="0" borderId="17" xfId="1" applyNumberFormat="1" applyFont="1" applyBorder="1" applyAlignment="1">
      <alignment horizontal="center" vertical="center"/>
    </xf>
    <xf numFmtId="38" fontId="32" fillId="0" borderId="19" xfId="1" applyFont="1" applyBorder="1" applyAlignment="1">
      <alignment horizontal="right" vertical="center"/>
    </xf>
    <xf numFmtId="38" fontId="32" fillId="2" borderId="19" xfId="1" applyFont="1" applyFill="1" applyBorder="1" applyAlignment="1">
      <alignment horizontal="center" vertical="center"/>
    </xf>
    <xf numFmtId="0" fontId="25" fillId="0" borderId="8" xfId="0" applyFont="1" applyBorder="1">
      <alignment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horizontal="centerContinuous" vertical="center" wrapText="1"/>
    </xf>
    <xf numFmtId="0" fontId="0" fillId="0" borderId="64" xfId="0" applyBorder="1">
      <alignment vertical="center"/>
    </xf>
    <xf numFmtId="0" fontId="0" fillId="0" borderId="13" xfId="0" applyBorder="1">
      <alignment vertical="center"/>
    </xf>
    <xf numFmtId="0" fontId="25" fillId="0" borderId="65" xfId="0" applyFont="1" applyBorder="1" applyAlignment="1">
      <alignment horizontal="left" vertical="center"/>
    </xf>
    <xf numFmtId="0" fontId="20" fillId="0" borderId="0" xfId="0" applyFont="1">
      <alignment vertical="center"/>
    </xf>
    <xf numFmtId="0" fontId="28" fillId="0" borderId="0" xfId="0" applyFont="1">
      <alignment vertical="center"/>
    </xf>
    <xf numFmtId="0" fontId="38" fillId="0" borderId="0" xfId="0" applyFont="1">
      <alignment vertical="center"/>
    </xf>
    <xf numFmtId="0" fontId="31" fillId="4" borderId="8" xfId="0" applyFont="1" applyFill="1" applyBorder="1" applyAlignment="1">
      <alignment horizontal="center" vertical="center"/>
    </xf>
    <xf numFmtId="184" fontId="0" fillId="4" borderId="0" xfId="0" applyNumberFormat="1" applyFill="1" applyAlignment="1">
      <alignment horizontal="centerContinuous" vertical="center" wrapText="1"/>
    </xf>
    <xf numFmtId="0" fontId="0" fillId="4" borderId="0" xfId="0" applyFill="1" applyAlignment="1">
      <alignment horizontal="center" vertical="center"/>
    </xf>
    <xf numFmtId="185" fontId="0" fillId="4" borderId="0" xfId="0" applyNumberFormat="1" applyFill="1" applyAlignment="1">
      <alignment horizontal="left" vertical="center"/>
    </xf>
    <xf numFmtId="0" fontId="25" fillId="4" borderId="0" xfId="0" applyFont="1" applyFill="1">
      <alignment vertical="center"/>
    </xf>
    <xf numFmtId="0" fontId="0" fillId="4" borderId="63" xfId="0" applyFill="1" applyBorder="1">
      <alignment vertical="center"/>
    </xf>
    <xf numFmtId="0" fontId="0" fillId="4" borderId="66" xfId="0" applyFill="1" applyBorder="1">
      <alignment vertical="center"/>
    </xf>
    <xf numFmtId="0" fontId="0" fillId="4" borderId="0" xfId="0" applyFill="1">
      <alignment vertical="center"/>
    </xf>
    <xf numFmtId="0" fontId="0" fillId="4" borderId="64" xfId="0" applyFill="1" applyBorder="1">
      <alignment vertical="center"/>
    </xf>
    <xf numFmtId="0" fontId="0" fillId="4" borderId="46" xfId="0" applyFill="1" applyBorder="1">
      <alignment vertical="center"/>
    </xf>
    <xf numFmtId="0" fontId="0" fillId="4" borderId="13" xfId="0" applyFill="1" applyBorder="1">
      <alignment vertical="center"/>
    </xf>
    <xf numFmtId="0" fontId="35" fillId="4" borderId="0" xfId="0" applyFont="1" applyFill="1">
      <alignment vertical="center"/>
    </xf>
    <xf numFmtId="0" fontId="0" fillId="4" borderId="65" xfId="0" applyFill="1" applyBorder="1">
      <alignment vertical="center"/>
    </xf>
    <xf numFmtId="0" fontId="0" fillId="4" borderId="63" xfId="0" applyFill="1" applyBorder="1" applyAlignment="1">
      <alignment vertical="center" wrapText="1"/>
    </xf>
    <xf numFmtId="0" fontId="0" fillId="4" borderId="66" xfId="0" applyFill="1" applyBorder="1" applyAlignment="1">
      <alignment vertical="center" wrapText="1"/>
    </xf>
    <xf numFmtId="0" fontId="0" fillId="4" borderId="0" xfId="0" applyFill="1" applyAlignment="1">
      <alignment horizontal="right" vertical="center"/>
    </xf>
    <xf numFmtId="0" fontId="33" fillId="4" borderId="0" xfId="0" applyFont="1" applyFill="1" applyAlignment="1">
      <alignment horizontal="right" vertical="center"/>
    </xf>
    <xf numFmtId="183" fontId="33" fillId="4" borderId="0" xfId="0" applyNumberFormat="1" applyFont="1" applyFill="1" applyAlignment="1">
      <alignment horizontal="right" vertical="center"/>
    </xf>
    <xf numFmtId="183" fontId="0" fillId="4" borderId="0" xfId="0" applyNumberFormat="1" applyFill="1" applyAlignment="1">
      <alignment horizontal="right" vertical="center"/>
    </xf>
    <xf numFmtId="177" fontId="32" fillId="0" borderId="59" xfId="1" applyNumberFormat="1" applyFont="1" applyBorder="1" applyAlignment="1">
      <alignment horizontal="center" vertical="center"/>
    </xf>
    <xf numFmtId="177" fontId="32" fillId="0" borderId="46" xfId="1" applyNumberFormat="1" applyFont="1" applyBorder="1" applyAlignment="1">
      <alignment horizontal="center" vertical="center"/>
    </xf>
    <xf numFmtId="177" fontId="32" fillId="0" borderId="50" xfId="1" applyNumberFormat="1" applyFont="1" applyBorder="1" applyAlignment="1">
      <alignment horizontal="center" vertical="center"/>
    </xf>
    <xf numFmtId="177" fontId="32" fillId="0" borderId="17" xfId="1" applyNumberFormat="1" applyFont="1" applyBorder="1" applyAlignment="1">
      <alignment horizontal="center" vertical="center"/>
    </xf>
    <xf numFmtId="186" fontId="32" fillId="0" borderId="59" xfId="1" applyNumberFormat="1" applyFont="1" applyBorder="1" applyAlignment="1">
      <alignment horizontal="center" vertical="center"/>
    </xf>
    <xf numFmtId="186" fontId="32" fillId="0" borderId="46" xfId="1" applyNumberFormat="1" applyFont="1" applyBorder="1" applyAlignment="1">
      <alignment horizontal="center" vertical="center"/>
    </xf>
    <xf numFmtId="186" fontId="32" fillId="0" borderId="50" xfId="1" applyNumberFormat="1" applyFont="1" applyBorder="1" applyAlignment="1">
      <alignment horizontal="center" vertical="center"/>
    </xf>
    <xf numFmtId="187" fontId="32" fillId="0" borderId="59" xfId="1" applyNumberFormat="1" applyFont="1" applyBorder="1" applyAlignment="1">
      <alignment horizontal="center" vertical="center"/>
    </xf>
    <xf numFmtId="187" fontId="32" fillId="0" borderId="46" xfId="1" applyNumberFormat="1" applyFont="1" applyBorder="1" applyAlignment="1">
      <alignment horizontal="center" vertical="center"/>
    </xf>
    <xf numFmtId="187" fontId="32" fillId="0" borderId="17" xfId="1" applyNumberFormat="1" applyFont="1" applyBorder="1" applyAlignment="1">
      <alignment horizontal="center" vertical="center"/>
    </xf>
    <xf numFmtId="0" fontId="31" fillId="4" borderId="9" xfId="0" applyFont="1" applyFill="1" applyBorder="1" applyAlignment="1">
      <alignment horizontal="center" vertical="center"/>
    </xf>
    <xf numFmtId="188" fontId="31" fillId="2" borderId="88" xfId="0" applyNumberFormat="1" applyFont="1" applyFill="1" applyBorder="1" applyAlignment="1">
      <alignment horizontal="center" vertical="center"/>
    </xf>
    <xf numFmtId="188" fontId="31" fillId="2" borderId="13" xfId="0" applyNumberFormat="1" applyFont="1" applyFill="1" applyBorder="1" applyAlignment="1">
      <alignment horizontal="center" vertical="center"/>
    </xf>
    <xf numFmtId="188" fontId="31" fillId="2" borderId="89" xfId="0" applyNumberFormat="1" applyFont="1" applyFill="1" applyBorder="1" applyAlignment="1">
      <alignment horizontal="center" vertical="center"/>
    </xf>
    <xf numFmtId="188" fontId="31" fillId="2" borderId="15" xfId="0" applyNumberFormat="1" applyFont="1" applyFill="1" applyBorder="1" applyAlignment="1">
      <alignment horizontal="center" vertical="center"/>
    </xf>
    <xf numFmtId="188" fontId="31" fillId="2" borderId="90" xfId="0" applyNumberFormat="1" applyFont="1" applyFill="1" applyBorder="1" applyAlignment="1">
      <alignment horizontal="center" vertical="center"/>
    </xf>
    <xf numFmtId="188" fontId="31" fillId="2" borderId="20" xfId="0" applyNumberFormat="1" applyFont="1" applyFill="1" applyBorder="1" applyAlignment="1">
      <alignment horizontal="center" vertical="center"/>
    </xf>
    <xf numFmtId="38" fontId="31" fillId="2" borderId="88" xfId="1" applyFont="1" applyFill="1" applyBorder="1" applyAlignment="1">
      <alignment vertical="center"/>
    </xf>
    <xf numFmtId="38" fontId="31" fillId="2" borderId="42" xfId="1" applyFont="1" applyFill="1" applyBorder="1">
      <alignment vertical="center"/>
    </xf>
    <xf numFmtId="38" fontId="31" fillId="2" borderId="89" xfId="1" applyFont="1" applyFill="1" applyBorder="1" applyAlignment="1">
      <alignment vertical="center"/>
    </xf>
    <xf numFmtId="38" fontId="31" fillId="2" borderId="91" xfId="1" applyFont="1" applyFill="1" applyBorder="1">
      <alignment vertical="center"/>
    </xf>
    <xf numFmtId="0" fontId="31" fillId="2" borderId="6" xfId="0" applyFont="1" applyFill="1" applyBorder="1" applyAlignment="1">
      <alignment horizontal="center" vertical="center"/>
    </xf>
    <xf numFmtId="38" fontId="31" fillId="2" borderId="90" xfId="1" applyFont="1" applyFill="1" applyBorder="1" applyAlignment="1">
      <alignment vertical="center"/>
    </xf>
    <xf numFmtId="38" fontId="31" fillId="2" borderId="92" xfId="1" applyFont="1" applyFill="1" applyBorder="1">
      <alignment vertical="center"/>
    </xf>
    <xf numFmtId="38" fontId="42" fillId="0" borderId="32" xfId="1" applyFont="1" applyBorder="1" applyAlignment="1">
      <alignment horizontal="right" vertical="center"/>
    </xf>
    <xf numFmtId="38" fontId="42" fillId="0" borderId="26" xfId="1" applyFont="1" applyBorder="1" applyAlignment="1">
      <alignment horizontal="right" vertical="center"/>
    </xf>
    <xf numFmtId="38" fontId="31" fillId="2" borderId="37" xfId="1" applyFont="1" applyFill="1" applyBorder="1">
      <alignment vertical="center"/>
    </xf>
    <xf numFmtId="176" fontId="31" fillId="2" borderId="42" xfId="0" applyNumberFormat="1" applyFont="1" applyFill="1" applyBorder="1" applyAlignment="1">
      <alignment horizontal="center" vertical="center"/>
    </xf>
    <xf numFmtId="38" fontId="31" fillId="0" borderId="21" xfId="0" applyNumberFormat="1" applyFont="1" applyBorder="1">
      <alignment vertical="center"/>
    </xf>
    <xf numFmtId="38" fontId="31" fillId="2" borderId="38" xfId="1" applyFont="1" applyFill="1" applyBorder="1">
      <alignment vertical="center"/>
    </xf>
    <xf numFmtId="38" fontId="31" fillId="0" borderId="57" xfId="0" applyNumberFormat="1" applyFont="1" applyBorder="1">
      <alignment vertical="center"/>
    </xf>
    <xf numFmtId="38" fontId="31" fillId="2" borderId="39" xfId="1" applyFont="1" applyFill="1" applyBorder="1">
      <alignment vertical="center"/>
    </xf>
    <xf numFmtId="176" fontId="31" fillId="2" borderId="56" xfId="0" applyNumberFormat="1" applyFont="1" applyFill="1" applyBorder="1" applyAlignment="1">
      <alignment horizontal="center" vertical="center"/>
    </xf>
    <xf numFmtId="38" fontId="31" fillId="0" borderId="33" xfId="0" applyNumberFormat="1" applyFont="1" applyBorder="1">
      <alignment vertical="center"/>
    </xf>
    <xf numFmtId="38" fontId="42" fillId="0" borderId="6" xfId="0" applyNumberFormat="1" applyFont="1" applyBorder="1" applyAlignment="1">
      <alignment horizontal="right" vertical="center"/>
    </xf>
    <xf numFmtId="38" fontId="42" fillId="0" borderId="3" xfId="0" applyNumberFormat="1" applyFont="1" applyBorder="1" applyAlignment="1">
      <alignment horizontal="right" vertical="center"/>
    </xf>
    <xf numFmtId="0" fontId="0" fillId="0" borderId="0" xfId="0" applyAlignment="1">
      <alignment horizontal="center" vertical="center"/>
    </xf>
    <xf numFmtId="189" fontId="32" fillId="2" borderId="59" xfId="1" applyNumberFormat="1" applyFont="1" applyFill="1" applyBorder="1" applyAlignment="1">
      <alignment horizontal="center" vertical="center"/>
    </xf>
    <xf numFmtId="189" fontId="32" fillId="2" borderId="62" xfId="1" applyNumberFormat="1" applyFont="1" applyFill="1" applyBorder="1" applyAlignment="1">
      <alignment horizontal="center" vertical="center"/>
    </xf>
    <xf numFmtId="189" fontId="32" fillId="2" borderId="17" xfId="1" applyNumberFormat="1" applyFont="1" applyFill="1" applyBorder="1" applyAlignment="1">
      <alignment horizontal="center" vertical="center"/>
    </xf>
    <xf numFmtId="3" fontId="31" fillId="0" borderId="62" xfId="0" applyNumberFormat="1" applyFont="1" applyBorder="1" applyAlignment="1">
      <alignment horizontal="right" vertical="center"/>
    </xf>
    <xf numFmtId="3" fontId="31" fillId="0" borderId="50" xfId="0" applyNumberFormat="1" applyFont="1" applyBorder="1" applyAlignment="1">
      <alignment horizontal="right" vertical="center"/>
    </xf>
    <xf numFmtId="3" fontId="31" fillId="0" borderId="46" xfId="0" applyNumberFormat="1" applyFont="1" applyBorder="1" applyAlignment="1">
      <alignment horizontal="right" vertical="center" wrapText="1"/>
    </xf>
    <xf numFmtId="38" fontId="32" fillId="2" borderId="12" xfId="1" applyFont="1" applyFill="1" applyBorder="1" applyAlignment="1">
      <alignment horizontal="right" vertical="center"/>
    </xf>
    <xf numFmtId="38" fontId="32" fillId="2" borderId="14" xfId="1" applyFont="1" applyFill="1" applyBorder="1" applyAlignment="1">
      <alignment horizontal="right" vertical="center"/>
    </xf>
    <xf numFmtId="38" fontId="32" fillId="2" borderId="18" xfId="1" applyFont="1" applyFill="1" applyBorder="1" applyAlignment="1">
      <alignment horizontal="right" vertical="center"/>
    </xf>
    <xf numFmtId="0" fontId="25" fillId="0" borderId="28" xfId="0" applyFont="1" applyBorder="1" applyAlignment="1">
      <alignment horizontal="centerContinuous" vertical="center"/>
    </xf>
    <xf numFmtId="0" fontId="25" fillId="0" borderId="16" xfId="0" applyFont="1" applyBorder="1" applyAlignment="1">
      <alignment horizontal="centerContinuous" vertical="center"/>
    </xf>
    <xf numFmtId="0" fontId="25" fillId="0" borderId="54" xfId="0" applyFont="1" applyBorder="1" applyAlignment="1">
      <alignment horizontal="centerContinuous" vertical="center"/>
    </xf>
    <xf numFmtId="0" fontId="11" fillId="0" borderId="0" xfId="0" applyFont="1" applyAlignment="1">
      <alignment vertical="center" wrapText="1"/>
    </xf>
    <xf numFmtId="0" fontId="43" fillId="0" borderId="1" xfId="3" applyFont="1" applyBorder="1" applyAlignment="1">
      <alignment horizontal="center"/>
    </xf>
    <xf numFmtId="0" fontId="0" fillId="0" borderId="46" xfId="0" applyBorder="1" applyAlignment="1">
      <alignment horizontal="center" vertical="center"/>
    </xf>
    <xf numFmtId="49" fontId="20" fillId="5" borderId="15" xfId="0" applyNumberFormat="1" applyFont="1" applyFill="1" applyBorder="1">
      <alignment vertical="center"/>
    </xf>
    <xf numFmtId="0" fontId="0" fillId="5" borderId="1" xfId="0" applyFill="1" applyBorder="1">
      <alignment vertical="center"/>
    </xf>
    <xf numFmtId="49" fontId="20" fillId="9" borderId="62" xfId="0" applyNumberFormat="1" applyFont="1" applyFill="1" applyBorder="1">
      <alignment vertical="center"/>
    </xf>
    <xf numFmtId="0" fontId="6" fillId="0" borderId="0" xfId="0" applyFont="1">
      <alignment vertical="center"/>
    </xf>
    <xf numFmtId="0" fontId="0" fillId="0" borderId="12" xfId="0" applyBorder="1">
      <alignment vertical="center"/>
    </xf>
    <xf numFmtId="0" fontId="0" fillId="0" borderId="15" xfId="0" applyBorder="1">
      <alignment vertical="center"/>
    </xf>
    <xf numFmtId="0" fontId="44" fillId="0" borderId="0" xfId="2" applyFont="1" applyAlignment="1">
      <alignment vertical="center"/>
    </xf>
    <xf numFmtId="0" fontId="44" fillId="0" borderId="0" xfId="2" applyFont="1"/>
    <xf numFmtId="0" fontId="44" fillId="0" borderId="0" xfId="2" applyFont="1" applyProtection="1">
      <protection locked="0"/>
    </xf>
    <xf numFmtId="0" fontId="44" fillId="4" borderId="0" xfId="2" applyFont="1" applyFill="1"/>
    <xf numFmtId="0" fontId="48" fillId="4" borderId="0" xfId="2" applyFont="1" applyFill="1" applyAlignment="1" applyProtection="1">
      <alignment horizontal="center" vertical="center"/>
      <protection locked="0"/>
    </xf>
    <xf numFmtId="0" fontId="44" fillId="10" borderId="3" xfId="2" applyFont="1" applyFill="1" applyBorder="1" applyAlignment="1">
      <alignment horizontal="center" vertical="center"/>
    </xf>
    <xf numFmtId="0" fontId="49" fillId="4" borderId="0" xfId="2" applyFont="1" applyFill="1" applyAlignment="1" applyProtection="1">
      <alignment vertical="center"/>
      <protection locked="0"/>
    </xf>
    <xf numFmtId="0" fontId="48" fillId="10" borderId="3" xfId="2" applyFont="1" applyFill="1" applyBorder="1" applyAlignment="1">
      <alignment horizontal="center" vertical="center"/>
    </xf>
    <xf numFmtId="0" fontId="50" fillId="0" borderId="0" xfId="2" applyFont="1" applyAlignment="1" applyProtection="1">
      <alignment horizontal="center" vertical="center"/>
      <protection locked="0"/>
    </xf>
    <xf numFmtId="0" fontId="50" fillId="4" borderId="0" xfId="2" applyFont="1" applyFill="1" applyAlignment="1" applyProtection="1">
      <alignment vertical="center"/>
      <protection locked="0"/>
    </xf>
    <xf numFmtId="9" fontId="44" fillId="11" borderId="3" xfId="2" applyNumberFormat="1" applyFont="1" applyFill="1" applyBorder="1" applyAlignment="1">
      <alignment horizontal="center" vertical="center"/>
    </xf>
    <xf numFmtId="38" fontId="44" fillId="0" borderId="0" xfId="98" applyFont="1" applyFill="1" applyBorder="1" applyAlignment="1">
      <alignment horizontal="center" vertical="center"/>
    </xf>
    <xf numFmtId="9" fontId="44" fillId="0" borderId="0" xfId="2" applyNumberFormat="1" applyFont="1" applyAlignment="1">
      <alignment horizontal="center" vertical="center"/>
    </xf>
    <xf numFmtId="0" fontId="44" fillId="0" borderId="4" xfId="2" applyFont="1" applyBorder="1" applyAlignment="1" applyProtection="1">
      <alignment horizontal="center" vertical="center"/>
      <protection locked="0"/>
    </xf>
    <xf numFmtId="0" fontId="44" fillId="0" borderId="0" xfId="2" applyFont="1" applyAlignment="1" applyProtection="1">
      <alignment horizontal="center" vertical="center" wrapText="1"/>
      <protection locked="0"/>
    </xf>
    <xf numFmtId="0" fontId="44" fillId="0" borderId="40" xfId="2" applyFont="1" applyBorder="1" applyAlignment="1">
      <alignment horizontal="center" vertical="center"/>
    </xf>
    <xf numFmtId="0" fontId="44" fillId="0" borderId="0" xfId="2" applyFont="1" applyAlignment="1" applyProtection="1">
      <alignment horizontal="center"/>
      <protection locked="0"/>
    </xf>
    <xf numFmtId="0" fontId="44" fillId="4" borderId="0" xfId="2" applyFont="1" applyFill="1" applyAlignment="1" applyProtection="1">
      <alignment horizontal="center"/>
      <protection locked="0"/>
    </xf>
    <xf numFmtId="0" fontId="44" fillId="0" borderId="103" xfId="2" applyFont="1" applyBorder="1" applyAlignment="1" applyProtection="1">
      <alignment horizontal="center" vertical="center"/>
      <protection locked="0"/>
    </xf>
    <xf numFmtId="0" fontId="44" fillId="0" borderId="117" xfId="2" applyFont="1" applyBorder="1" applyAlignment="1">
      <alignment horizontal="center" vertical="center"/>
    </xf>
    <xf numFmtId="0" fontId="44" fillId="4" borderId="0" xfId="2" applyFont="1" applyFill="1" applyAlignment="1">
      <alignment horizontal="center" vertical="center"/>
    </xf>
    <xf numFmtId="0" fontId="48" fillId="0" borderId="0" xfId="2" applyFont="1"/>
    <xf numFmtId="0" fontId="44" fillId="0" borderId="118" xfId="2" applyFont="1" applyBorder="1" applyAlignment="1">
      <alignment horizontal="center" vertical="center"/>
    </xf>
    <xf numFmtId="2" fontId="44" fillId="4" borderId="0" xfId="2" applyNumberFormat="1" applyFont="1" applyFill="1" applyAlignment="1">
      <alignment horizontal="center" vertical="center"/>
    </xf>
    <xf numFmtId="0" fontId="48" fillId="0" borderId="117" xfId="2" applyFont="1" applyBorder="1" applyAlignment="1" applyProtection="1">
      <alignment horizontal="center" vertical="center"/>
      <protection locked="0"/>
    </xf>
    <xf numFmtId="9" fontId="44" fillId="11" borderId="81" xfId="2" applyNumberFormat="1" applyFont="1" applyFill="1" applyBorder="1" applyAlignment="1">
      <alignment horizontal="center" vertical="center"/>
    </xf>
    <xf numFmtId="9" fontId="44" fillId="11" borderId="81" xfId="7" applyFont="1" applyFill="1" applyBorder="1" applyAlignment="1" applyProtection="1">
      <alignment horizontal="center" vertical="center"/>
    </xf>
    <xf numFmtId="9" fontId="44" fillId="11" borderId="122" xfId="7" applyFont="1" applyFill="1" applyBorder="1" applyAlignment="1" applyProtection="1">
      <alignment horizontal="center" vertical="center"/>
    </xf>
    <xf numFmtId="9" fontId="44" fillId="11" borderId="80" xfId="7" applyFont="1" applyFill="1" applyBorder="1" applyAlignment="1" applyProtection="1">
      <alignment horizontal="center" vertical="center"/>
    </xf>
    <xf numFmtId="9" fontId="44" fillId="11" borderId="74" xfId="7" applyFont="1" applyFill="1" applyBorder="1" applyAlignment="1" applyProtection="1">
      <alignment horizontal="center" vertical="center"/>
    </xf>
    <xf numFmtId="0" fontId="48" fillId="4" borderId="0" xfId="2" applyFont="1" applyFill="1"/>
    <xf numFmtId="0" fontId="44" fillId="0" borderId="0" xfId="2" applyFont="1" applyAlignment="1">
      <alignment horizontal="right"/>
    </xf>
    <xf numFmtId="0" fontId="49" fillId="0" borderId="0" xfId="2" applyFont="1"/>
    <xf numFmtId="0" fontId="44" fillId="0" borderId="62" xfId="2" applyFont="1" applyBorder="1" applyAlignment="1">
      <alignment vertical="center"/>
    </xf>
    <xf numFmtId="0" fontId="44" fillId="0" borderId="0" xfId="2" applyFont="1" applyAlignment="1">
      <alignment vertical="center" wrapText="1"/>
    </xf>
    <xf numFmtId="0" fontId="51" fillId="0" borderId="46" xfId="2" applyFont="1" applyBorder="1" applyAlignment="1">
      <alignment vertical="center"/>
    </xf>
    <xf numFmtId="0" fontId="44" fillId="0" borderId="77" xfId="2" applyFont="1" applyBorder="1" applyAlignment="1">
      <alignment horizontal="center" vertical="center"/>
    </xf>
    <xf numFmtId="0" fontId="44" fillId="0" borderId="133" xfId="2" applyFont="1" applyBorder="1" applyAlignment="1">
      <alignment horizontal="center" vertical="center"/>
    </xf>
    <xf numFmtId="0" fontId="44" fillId="0" borderId="5" xfId="2" applyFont="1" applyBorder="1" applyAlignment="1">
      <alignment vertical="center" wrapText="1"/>
    </xf>
    <xf numFmtId="38" fontId="44" fillId="0" borderId="1" xfId="2" applyNumberFormat="1" applyFont="1" applyBorder="1" applyAlignment="1">
      <alignment horizontal="center" vertical="center"/>
    </xf>
    <xf numFmtId="182" fontId="44" fillId="0" borderId="7" xfId="2" applyNumberFormat="1" applyFont="1" applyBorder="1"/>
    <xf numFmtId="182" fontId="44" fillId="0" borderId="8" xfId="2" applyNumberFormat="1" applyFont="1" applyBorder="1"/>
    <xf numFmtId="182" fontId="44" fillId="0" borderId="40" xfId="2" applyNumberFormat="1" applyFont="1" applyBorder="1"/>
    <xf numFmtId="182" fontId="44" fillId="0" borderId="0" xfId="2" applyNumberFormat="1" applyFont="1"/>
    <xf numFmtId="0" fontId="52" fillId="0" borderId="0" xfId="2" applyFont="1"/>
    <xf numFmtId="182" fontId="44" fillId="12" borderId="16" xfId="2" applyNumberFormat="1" applyFont="1" applyFill="1" applyBorder="1"/>
    <xf numFmtId="182" fontId="44" fillId="13" borderId="46" xfId="2" applyNumberFormat="1" applyFont="1" applyFill="1" applyBorder="1"/>
    <xf numFmtId="0" fontId="52" fillId="0" borderId="0" xfId="2" applyFont="1" applyAlignment="1">
      <alignment horizontal="center" vertical="center"/>
    </xf>
    <xf numFmtId="0" fontId="44" fillId="0" borderId="0" xfId="2" applyFont="1" applyAlignment="1">
      <alignment horizontal="right" vertical="center"/>
    </xf>
    <xf numFmtId="0" fontId="44" fillId="0" borderId="46" xfId="2" applyFont="1" applyBorder="1" applyAlignment="1">
      <alignment horizontal="center"/>
    </xf>
    <xf numFmtId="0" fontId="44" fillId="0" borderId="0" xfId="2" applyFont="1" applyAlignment="1">
      <alignment horizontal="left" vertical="center"/>
    </xf>
    <xf numFmtId="182" fontId="44" fillId="0" borderId="0" xfId="2" applyNumberFormat="1" applyFont="1" applyAlignment="1">
      <alignment horizontal="center" vertical="center"/>
    </xf>
    <xf numFmtId="182" fontId="44" fillId="0" borderId="24" xfId="2" applyNumberFormat="1" applyFont="1" applyBorder="1" applyAlignment="1">
      <alignment vertical="center"/>
    </xf>
    <xf numFmtId="182" fontId="44" fillId="0" borderId="40" xfId="2" applyNumberFormat="1" applyFont="1" applyBorder="1" applyAlignment="1">
      <alignment vertical="center"/>
    </xf>
    <xf numFmtId="182" fontId="44" fillId="0" borderId="0" xfId="2" applyNumberFormat="1" applyFont="1" applyAlignment="1">
      <alignment vertical="center"/>
    </xf>
    <xf numFmtId="182" fontId="44" fillId="0" borderId="0" xfId="2" applyNumberFormat="1" applyFont="1" applyAlignment="1">
      <alignment horizontal="right" vertical="center"/>
    </xf>
    <xf numFmtId="182" fontId="44" fillId="0" borderId="3" xfId="2" applyNumberFormat="1" applyFont="1" applyBorder="1" applyAlignment="1">
      <alignment vertical="center"/>
    </xf>
    <xf numFmtId="0" fontId="44" fillId="4" borderId="0" xfId="2" applyFont="1" applyFill="1" applyAlignment="1">
      <alignment vertical="center"/>
    </xf>
    <xf numFmtId="0" fontId="44" fillId="4" borderId="0" xfId="2" applyFont="1" applyFill="1" applyProtection="1">
      <protection locked="0"/>
    </xf>
    <xf numFmtId="182" fontId="44" fillId="0" borderId="25" xfId="2" applyNumberFormat="1" applyFont="1" applyBorder="1" applyAlignment="1">
      <alignment vertical="center"/>
    </xf>
    <xf numFmtId="182" fontId="44" fillId="0" borderId="24" xfId="2" applyNumberFormat="1" applyFont="1" applyBorder="1"/>
    <xf numFmtId="0" fontId="44" fillId="0" borderId="0" xfId="2" applyFont="1" applyAlignment="1" applyProtection="1">
      <alignment vertical="center"/>
      <protection locked="0"/>
    </xf>
    <xf numFmtId="0" fontId="44" fillId="4" borderId="0" xfId="2" applyFont="1" applyFill="1" applyAlignment="1" applyProtection="1">
      <alignment vertical="center"/>
      <protection locked="0"/>
    </xf>
    <xf numFmtId="182" fontId="44" fillId="0" borderId="3" xfId="2" applyNumberFormat="1" applyFont="1" applyBorder="1"/>
    <xf numFmtId="182" fontId="44" fillId="13" borderId="3" xfId="2" applyNumberFormat="1" applyFont="1" applyFill="1" applyBorder="1"/>
    <xf numFmtId="182" fontId="44" fillId="0" borderId="0" xfId="2" applyNumberFormat="1" applyFont="1" applyAlignment="1">
      <alignment horizontal="right"/>
    </xf>
    <xf numFmtId="9" fontId="44" fillId="0" borderId="0" xfId="2" applyNumberFormat="1" applyFont="1" applyAlignment="1">
      <alignment horizontal="center"/>
    </xf>
    <xf numFmtId="38" fontId="44" fillId="0" borderId="0" xfId="98" applyFont="1" applyFill="1" applyBorder="1" applyAlignment="1" applyProtection="1"/>
    <xf numFmtId="182" fontId="44" fillId="13" borderId="3" xfId="2" applyNumberFormat="1" applyFont="1" applyFill="1" applyBorder="1" applyAlignment="1">
      <alignment vertical="center"/>
    </xf>
    <xf numFmtId="0" fontId="6" fillId="4" borderId="0" xfId="0" applyFont="1" applyFill="1">
      <alignment vertical="center"/>
    </xf>
    <xf numFmtId="0" fontId="6" fillId="4" borderId="64" xfId="0" applyFont="1" applyFill="1" applyBorder="1">
      <alignment vertical="center"/>
    </xf>
    <xf numFmtId="0" fontId="6" fillId="4" borderId="46" xfId="0" applyFont="1" applyFill="1" applyBorder="1">
      <alignment vertical="center"/>
    </xf>
    <xf numFmtId="0" fontId="6" fillId="4" borderId="13" xfId="0" applyFont="1" applyFill="1" applyBorder="1">
      <alignment vertical="center"/>
    </xf>
    <xf numFmtId="0" fontId="45" fillId="0" borderId="0" xfId="0" applyFont="1">
      <alignment vertical="center"/>
    </xf>
    <xf numFmtId="0" fontId="54" fillId="0" borderId="0" xfId="0" applyFont="1">
      <alignment vertical="center"/>
    </xf>
    <xf numFmtId="0" fontId="54" fillId="0" borderId="0" xfId="0" applyFont="1" applyAlignment="1">
      <alignment horizontal="center" vertical="center"/>
    </xf>
    <xf numFmtId="0" fontId="54" fillId="0" borderId="0" xfId="0" applyFont="1" applyAlignment="1">
      <alignment horizontal="right" vertical="center"/>
    </xf>
    <xf numFmtId="0" fontId="55" fillId="0" borderId="0" xfId="0" applyFont="1">
      <alignment vertical="center"/>
    </xf>
    <xf numFmtId="0" fontId="56" fillId="0" borderId="0" xfId="0" applyFont="1" applyAlignment="1">
      <alignment horizontal="centerContinuous" vertical="center"/>
    </xf>
    <xf numFmtId="0" fontId="57" fillId="0" borderId="0" xfId="0" applyFont="1">
      <alignment vertical="center"/>
    </xf>
    <xf numFmtId="0" fontId="58" fillId="0" borderId="0" xfId="0" applyFont="1">
      <alignment vertical="center"/>
    </xf>
    <xf numFmtId="0" fontId="61" fillId="0" borderId="0" xfId="0" applyFont="1" applyAlignment="1">
      <alignment horizontal="center" vertical="center"/>
    </xf>
    <xf numFmtId="0" fontId="54" fillId="0" borderId="10" xfId="0" applyFont="1" applyBorder="1" applyAlignment="1">
      <alignment horizontal="center" vertical="center"/>
    </xf>
    <xf numFmtId="0" fontId="54" fillId="0" borderId="45" xfId="0" applyFont="1" applyBorder="1" applyAlignment="1">
      <alignment horizontal="center" vertical="center"/>
    </xf>
    <xf numFmtId="0" fontId="54" fillId="0" borderId="11" xfId="0" applyFont="1" applyBorder="1" applyAlignment="1">
      <alignment horizontal="center" vertical="center" wrapText="1"/>
    </xf>
    <xf numFmtId="0" fontId="54" fillId="0" borderId="45" xfId="0" applyFont="1" applyBorder="1" applyAlignment="1">
      <alignment horizontal="center" vertical="center" wrapText="1"/>
    </xf>
    <xf numFmtId="0" fontId="61" fillId="0" borderId="0" xfId="0" applyFont="1">
      <alignment vertical="center"/>
    </xf>
    <xf numFmtId="0" fontId="54" fillId="0" borderId="0" xfId="0" applyFont="1" applyAlignment="1">
      <alignment wrapText="1"/>
    </xf>
    <xf numFmtId="0" fontId="54" fillId="0" borderId="35" xfId="0" applyFont="1" applyBorder="1" applyAlignment="1">
      <alignment horizontal="center" vertical="center"/>
    </xf>
    <xf numFmtId="188" fontId="62" fillId="2" borderId="88" xfId="0" applyNumberFormat="1" applyFont="1" applyFill="1" applyBorder="1" applyAlignment="1">
      <alignment horizontal="center" vertical="center"/>
    </xf>
    <xf numFmtId="188" fontId="62" fillId="2" borderId="13" xfId="0" applyNumberFormat="1" applyFont="1" applyFill="1" applyBorder="1" applyAlignment="1">
      <alignment horizontal="center" vertical="center"/>
    </xf>
    <xf numFmtId="0" fontId="62" fillId="4" borderId="9" xfId="0" applyFont="1" applyFill="1" applyBorder="1" applyAlignment="1">
      <alignment horizontal="center" vertical="center"/>
    </xf>
    <xf numFmtId="38" fontId="62" fillId="2" borderId="88" xfId="1" applyFont="1" applyFill="1" applyBorder="1" applyAlignment="1">
      <alignment vertical="center"/>
    </xf>
    <xf numFmtId="38" fontId="62" fillId="2" borderId="42" xfId="1" applyFont="1" applyFill="1" applyBorder="1" applyAlignment="1">
      <alignment horizontal="right" vertical="center"/>
    </xf>
    <xf numFmtId="176" fontId="56" fillId="2" borderId="42" xfId="0" applyNumberFormat="1" applyFont="1" applyFill="1" applyBorder="1" applyAlignment="1">
      <alignment horizontal="center" vertical="center"/>
    </xf>
    <xf numFmtId="0" fontId="56" fillId="0" borderId="0" xfId="0" applyFont="1">
      <alignment vertical="center"/>
    </xf>
    <xf numFmtId="38" fontId="62" fillId="0" borderId="58" xfId="1" applyFont="1" applyFill="1" applyBorder="1" applyAlignment="1">
      <alignment horizontal="right" vertical="center"/>
    </xf>
    <xf numFmtId="177" fontId="62" fillId="4" borderId="59" xfId="1" applyNumberFormat="1" applyFont="1" applyFill="1" applyBorder="1" applyAlignment="1">
      <alignment horizontal="center" vertical="center"/>
    </xf>
    <xf numFmtId="186" fontId="62" fillId="0" borderId="59" xfId="1" applyNumberFormat="1" applyFont="1" applyBorder="1" applyAlignment="1">
      <alignment horizontal="center" vertical="center"/>
    </xf>
    <xf numFmtId="177" fontId="62" fillId="0" borderId="59" xfId="1" applyNumberFormat="1" applyFont="1" applyBorder="1" applyAlignment="1">
      <alignment horizontal="center" vertical="center"/>
    </xf>
    <xf numFmtId="178" fontId="62" fillId="0" borderId="59" xfId="1" applyNumberFormat="1" applyFont="1" applyBorder="1" applyAlignment="1">
      <alignment horizontal="center" vertical="center"/>
    </xf>
    <xf numFmtId="179" fontId="62" fillId="0" borderId="59" xfId="1" applyNumberFormat="1" applyFont="1" applyBorder="1" applyAlignment="1">
      <alignment horizontal="center" vertical="center"/>
    </xf>
    <xf numFmtId="38" fontId="62" fillId="0" borderId="60" xfId="1" applyFont="1" applyBorder="1" applyAlignment="1">
      <alignment horizontal="right" vertical="center"/>
    </xf>
    <xf numFmtId="38" fontId="62" fillId="0" borderId="61" xfId="1" applyFont="1" applyFill="1" applyBorder="1" applyAlignment="1">
      <alignment horizontal="right" vertical="center"/>
    </xf>
    <xf numFmtId="187" fontId="62" fillId="0" borderId="59" xfId="1" applyNumberFormat="1" applyFont="1" applyBorder="1" applyAlignment="1">
      <alignment horizontal="center" vertical="center"/>
    </xf>
    <xf numFmtId="180" fontId="62" fillId="0" borderId="59" xfId="1" applyNumberFormat="1" applyFont="1" applyBorder="1" applyAlignment="1">
      <alignment horizontal="center" vertical="center"/>
    </xf>
    <xf numFmtId="38" fontId="62" fillId="2" borderId="2" xfId="1" applyFont="1" applyFill="1" applyBorder="1" applyAlignment="1">
      <alignment horizontal="center" vertical="center"/>
    </xf>
    <xf numFmtId="38" fontId="62" fillId="2" borderId="12" xfId="1" applyFont="1" applyFill="1" applyBorder="1" applyAlignment="1">
      <alignment horizontal="right" vertical="center"/>
    </xf>
    <xf numFmtId="189" fontId="62" fillId="2" borderId="59" xfId="1" applyNumberFormat="1" applyFont="1" applyFill="1" applyBorder="1" applyAlignment="1">
      <alignment horizontal="center" vertical="center"/>
    </xf>
    <xf numFmtId="3" fontId="62" fillId="2" borderId="42" xfId="0" applyNumberFormat="1" applyFont="1" applyFill="1" applyBorder="1" applyAlignment="1">
      <alignment horizontal="right" vertical="center" wrapText="1"/>
    </xf>
    <xf numFmtId="38" fontId="63" fillId="0" borderId="75" xfId="1" applyFont="1" applyBorder="1" applyAlignment="1">
      <alignment horizontal="right" vertical="center"/>
    </xf>
    <xf numFmtId="0" fontId="56" fillId="0" borderId="35" xfId="0" applyFont="1" applyBorder="1">
      <alignment vertical="center"/>
    </xf>
    <xf numFmtId="38" fontId="54" fillId="0" borderId="0" xfId="1" applyFont="1" applyBorder="1" applyAlignment="1"/>
    <xf numFmtId="0" fontId="54" fillId="0" borderId="23" xfId="0" applyFont="1" applyBorder="1" applyAlignment="1">
      <alignment horizontal="center" vertical="center"/>
    </xf>
    <xf numFmtId="188" fontId="62" fillId="2" borderId="89" xfId="0" applyNumberFormat="1" applyFont="1" applyFill="1" applyBorder="1" applyAlignment="1">
      <alignment horizontal="center" vertical="center"/>
    </xf>
    <xf numFmtId="188" fontId="62" fillId="2" borderId="15" xfId="0" applyNumberFormat="1" applyFont="1" applyFill="1" applyBorder="1" applyAlignment="1">
      <alignment horizontal="center" vertical="center"/>
    </xf>
    <xf numFmtId="38" fontId="62" fillId="2" borderId="89" xfId="1" applyFont="1" applyFill="1" applyBorder="1" applyAlignment="1">
      <alignment vertical="center"/>
    </xf>
    <xf numFmtId="38" fontId="62" fillId="2" borderId="91" xfId="1" applyFont="1" applyFill="1" applyBorder="1" applyAlignment="1">
      <alignment horizontal="right" vertical="center"/>
    </xf>
    <xf numFmtId="38" fontId="62" fillId="0" borderId="29" xfId="1" applyFont="1" applyFill="1" applyBorder="1" applyAlignment="1">
      <alignment horizontal="right" vertical="center"/>
    </xf>
    <xf numFmtId="177" fontId="62" fillId="4" borderId="46" xfId="1" applyNumberFormat="1" applyFont="1" applyFill="1" applyBorder="1" applyAlignment="1">
      <alignment horizontal="center" vertical="center"/>
    </xf>
    <xf numFmtId="186" fontId="62" fillId="0" borderId="46" xfId="1" applyNumberFormat="1" applyFont="1" applyBorder="1" applyAlignment="1">
      <alignment horizontal="center" vertical="center"/>
    </xf>
    <xf numFmtId="177" fontId="62" fillId="0" borderId="46" xfId="1" applyNumberFormat="1" applyFont="1" applyBorder="1" applyAlignment="1">
      <alignment horizontal="center" vertical="center"/>
    </xf>
    <xf numFmtId="178" fontId="62" fillId="0" borderId="46" xfId="1" applyNumberFormat="1" applyFont="1" applyBorder="1" applyAlignment="1">
      <alignment horizontal="center" vertical="center"/>
    </xf>
    <xf numFmtId="179" fontId="62" fillId="0" borderId="46" xfId="1" applyNumberFormat="1" applyFont="1" applyBorder="1" applyAlignment="1">
      <alignment horizontal="center" vertical="center"/>
    </xf>
    <xf numFmtId="38" fontId="62" fillId="0" borderId="2" xfId="1" applyFont="1" applyBorder="1" applyAlignment="1">
      <alignment horizontal="right" vertical="center"/>
    </xf>
    <xf numFmtId="38" fontId="62" fillId="0" borderId="12" xfId="1" applyFont="1" applyFill="1" applyBorder="1" applyAlignment="1">
      <alignment horizontal="right" vertical="center"/>
    </xf>
    <xf numFmtId="187" fontId="62" fillId="0" borderId="46" xfId="1" applyNumberFormat="1" applyFont="1" applyBorder="1" applyAlignment="1">
      <alignment horizontal="center" vertical="center"/>
    </xf>
    <xf numFmtId="180" fontId="62" fillId="0" borderId="46" xfId="1" applyNumberFormat="1" applyFont="1" applyBorder="1" applyAlignment="1">
      <alignment horizontal="center" vertical="center"/>
    </xf>
    <xf numFmtId="38" fontId="62" fillId="2" borderId="1" xfId="1" applyFont="1" applyFill="1" applyBorder="1" applyAlignment="1">
      <alignment horizontal="center" vertical="center"/>
    </xf>
    <xf numFmtId="38" fontId="62" fillId="2" borderId="14" xfId="1" applyFont="1" applyFill="1" applyBorder="1" applyAlignment="1">
      <alignment horizontal="right" vertical="center"/>
    </xf>
    <xf numFmtId="189" fontId="62" fillId="2" borderId="62" xfId="1" applyNumberFormat="1" applyFont="1" applyFill="1" applyBorder="1" applyAlignment="1">
      <alignment horizontal="center" vertical="center"/>
    </xf>
    <xf numFmtId="3" fontId="62" fillId="2" borderId="91" xfId="0" applyNumberFormat="1" applyFont="1" applyFill="1" applyBorder="1" applyAlignment="1">
      <alignment horizontal="right" vertical="center"/>
    </xf>
    <xf numFmtId="38" fontId="63" fillId="0" borderId="124" xfId="1" applyFont="1" applyBorder="1" applyAlignment="1">
      <alignment horizontal="right" vertical="center"/>
    </xf>
    <xf numFmtId="0" fontId="56" fillId="0" borderId="23" xfId="0" applyFont="1" applyBorder="1">
      <alignment vertical="center"/>
    </xf>
    <xf numFmtId="0" fontId="54" fillId="0" borderId="33" xfId="0" applyFont="1" applyBorder="1" applyAlignment="1">
      <alignment horizontal="center" vertical="center"/>
    </xf>
    <xf numFmtId="188" fontId="62" fillId="2" borderId="90" xfId="0" applyNumberFormat="1" applyFont="1" applyFill="1" applyBorder="1" applyAlignment="1">
      <alignment horizontal="center" vertical="center"/>
    </xf>
    <xf numFmtId="188" fontId="62" fillId="2" borderId="20" xfId="0" applyNumberFormat="1" applyFont="1" applyFill="1" applyBorder="1" applyAlignment="1">
      <alignment horizontal="center" vertical="center"/>
    </xf>
    <xf numFmtId="0" fontId="62" fillId="4" borderId="8" xfId="0" applyFont="1" applyFill="1" applyBorder="1" applyAlignment="1">
      <alignment horizontal="center" vertical="center"/>
    </xf>
    <xf numFmtId="0" fontId="62" fillId="2" borderId="6" xfId="0" applyFont="1" applyFill="1" applyBorder="1" applyAlignment="1">
      <alignment horizontal="center" vertical="center"/>
    </xf>
    <xf numFmtId="38" fontId="62" fillId="2" borderId="90" xfId="1" applyFont="1" applyFill="1" applyBorder="1" applyAlignment="1">
      <alignment vertical="center"/>
    </xf>
    <xf numFmtId="38" fontId="62" fillId="2" borderId="92" xfId="1" applyFont="1" applyFill="1" applyBorder="1" applyAlignment="1">
      <alignment horizontal="right" vertical="center"/>
    </xf>
    <xf numFmtId="176" fontId="56" fillId="2" borderId="33" xfId="0" applyNumberFormat="1" applyFont="1" applyFill="1" applyBorder="1" applyAlignment="1">
      <alignment horizontal="center" vertical="center"/>
    </xf>
    <xf numFmtId="38" fontId="62" fillId="0" borderId="51" xfId="1" applyFont="1" applyFill="1" applyBorder="1" applyAlignment="1">
      <alignment horizontal="right" vertical="center"/>
    </xf>
    <xf numFmtId="177" fontId="62" fillId="4" borderId="50" xfId="1" applyNumberFormat="1" applyFont="1" applyFill="1" applyBorder="1" applyAlignment="1">
      <alignment horizontal="center" vertical="center"/>
    </xf>
    <xf numFmtId="186" fontId="62" fillId="0" borderId="50" xfId="1" applyNumberFormat="1" applyFont="1" applyBorder="1" applyAlignment="1">
      <alignment horizontal="center" vertical="center"/>
    </xf>
    <xf numFmtId="177" fontId="62" fillId="0" borderId="50" xfId="1" applyNumberFormat="1" applyFont="1" applyBorder="1" applyAlignment="1">
      <alignment horizontal="center" vertical="center"/>
    </xf>
    <xf numFmtId="178" fontId="62" fillId="0" borderId="50" xfId="1" applyNumberFormat="1" applyFont="1" applyBorder="1" applyAlignment="1">
      <alignment horizontal="center" vertical="center"/>
    </xf>
    <xf numFmtId="179" fontId="62" fillId="0" borderId="20" xfId="1" applyNumberFormat="1" applyFont="1" applyBorder="1" applyAlignment="1">
      <alignment horizontal="center" vertical="center"/>
    </xf>
    <xf numFmtId="38" fontId="62" fillId="0" borderId="52" xfId="1" applyFont="1" applyBorder="1" applyAlignment="1">
      <alignment horizontal="right" vertical="center"/>
    </xf>
    <xf numFmtId="38" fontId="62" fillId="0" borderId="18" xfId="1" applyFont="1" applyFill="1" applyBorder="1" applyAlignment="1">
      <alignment horizontal="right" vertical="center"/>
    </xf>
    <xf numFmtId="177" fontId="62" fillId="4" borderId="17" xfId="1" applyNumberFormat="1" applyFont="1" applyFill="1" applyBorder="1" applyAlignment="1">
      <alignment horizontal="center" vertical="center"/>
    </xf>
    <xf numFmtId="187" fontId="62" fillId="0" borderId="17" xfId="1" applyNumberFormat="1" applyFont="1" applyBorder="1" applyAlignment="1">
      <alignment horizontal="center" vertical="center"/>
    </xf>
    <xf numFmtId="177" fontId="62" fillId="0" borderId="17" xfId="1" applyNumberFormat="1" applyFont="1" applyBorder="1" applyAlignment="1">
      <alignment horizontal="center" vertical="center"/>
    </xf>
    <xf numFmtId="178" fontId="62" fillId="0" borderId="17" xfId="1" applyNumberFormat="1" applyFont="1" applyBorder="1" applyAlignment="1">
      <alignment horizontal="center" vertical="center"/>
    </xf>
    <xf numFmtId="180" fontId="62" fillId="0" borderId="17" xfId="1" applyNumberFormat="1" applyFont="1" applyBorder="1" applyAlignment="1">
      <alignment horizontal="center" vertical="center"/>
    </xf>
    <xf numFmtId="38" fontId="62" fillId="0" borderId="19" xfId="1" applyFont="1" applyBorder="1" applyAlignment="1">
      <alignment horizontal="right" vertical="center"/>
    </xf>
    <xf numFmtId="38" fontId="62" fillId="2" borderId="19" xfId="1" applyFont="1" applyFill="1" applyBorder="1" applyAlignment="1">
      <alignment horizontal="center" vertical="center"/>
    </xf>
    <xf numFmtId="38" fontId="62" fillId="2" borderId="18" xfId="1" applyFont="1" applyFill="1" applyBorder="1" applyAlignment="1">
      <alignment horizontal="right" vertical="center"/>
    </xf>
    <xf numFmtId="189" fontId="62" fillId="2" borderId="17" xfId="1" applyNumberFormat="1" applyFont="1" applyFill="1" applyBorder="1" applyAlignment="1">
      <alignment horizontal="center" vertical="center"/>
    </xf>
    <xf numFmtId="3" fontId="62" fillId="2" borderId="92" xfId="0" applyNumberFormat="1" applyFont="1" applyFill="1" applyBorder="1" applyAlignment="1">
      <alignment horizontal="right" vertical="center"/>
    </xf>
    <xf numFmtId="38" fontId="63" fillId="0" borderId="92" xfId="1" applyFont="1" applyBorder="1" applyAlignment="1">
      <alignment horizontal="right" vertical="center"/>
    </xf>
    <xf numFmtId="0" fontId="56" fillId="0" borderId="33" xfId="0" applyFont="1" applyBorder="1">
      <alignment vertical="center"/>
    </xf>
    <xf numFmtId="0" fontId="54" fillId="0" borderId="3" xfId="0" applyFont="1" applyBorder="1" applyAlignment="1">
      <alignment horizontal="center" vertical="center" wrapText="1"/>
    </xf>
    <xf numFmtId="38" fontId="64" fillId="0" borderId="32" xfId="1" applyFont="1" applyBorder="1" applyAlignment="1">
      <alignment horizontal="right" vertical="center"/>
    </xf>
    <xf numFmtId="0" fontId="56" fillId="0" borderId="0" xfId="0" applyFont="1" applyAlignment="1">
      <alignment horizontal="center" vertical="center"/>
    </xf>
    <xf numFmtId="38" fontId="64" fillId="0" borderId="6" xfId="1" applyFont="1" applyBorder="1" applyAlignment="1">
      <alignment horizontal="right" vertical="center"/>
    </xf>
    <xf numFmtId="38" fontId="54" fillId="0" borderId="0" xfId="1" applyFont="1" applyBorder="1">
      <alignment vertical="center"/>
    </xf>
    <xf numFmtId="38" fontId="64" fillId="0" borderId="74" xfId="1" applyFont="1" applyBorder="1" applyAlignment="1">
      <alignment horizontal="right" vertical="center"/>
    </xf>
    <xf numFmtId="0" fontId="65" fillId="0" borderId="0" xfId="0" applyFont="1" applyAlignment="1">
      <alignment horizontal="center" vertical="center"/>
    </xf>
    <xf numFmtId="38" fontId="66" fillId="0" borderId="0" xfId="1" applyFont="1" applyBorder="1" applyAlignment="1">
      <alignment horizontal="right" vertical="center"/>
    </xf>
    <xf numFmtId="0" fontId="65" fillId="0" borderId="0" xfId="0" applyFont="1">
      <alignment vertical="center"/>
    </xf>
    <xf numFmtId="38" fontId="66" fillId="0" borderId="0" xfId="0" applyNumberFormat="1" applyFont="1" applyAlignment="1">
      <alignment horizontal="right" vertical="center"/>
    </xf>
    <xf numFmtId="0" fontId="65" fillId="0" borderId="0" xfId="0" applyFont="1" applyAlignment="1">
      <alignment vertical="center" wrapText="1"/>
    </xf>
    <xf numFmtId="0" fontId="56" fillId="0" borderId="117" xfId="0" applyFont="1" applyBorder="1" applyAlignment="1">
      <alignment horizontal="center" vertical="center" wrapText="1"/>
    </xf>
    <xf numFmtId="0" fontId="56" fillId="0" borderId="80" xfId="0" applyFont="1" applyBorder="1" applyAlignment="1">
      <alignment horizontal="center" vertical="center"/>
    </xf>
    <xf numFmtId="0" fontId="56" fillId="0" borderId="88" xfId="0" applyFont="1" applyBorder="1">
      <alignment vertical="center"/>
    </xf>
    <xf numFmtId="176" fontId="62" fillId="2" borderId="2" xfId="0" applyNumberFormat="1" applyFont="1" applyFill="1" applyBorder="1" applyAlignment="1">
      <alignment horizontal="center" vertical="center"/>
    </xf>
    <xf numFmtId="0" fontId="56" fillId="0" borderId="89" xfId="0" applyFont="1" applyBorder="1">
      <alignment vertical="center"/>
    </xf>
    <xf numFmtId="176" fontId="62" fillId="2" borderId="1" xfId="0" applyNumberFormat="1" applyFont="1" applyFill="1" applyBorder="1" applyAlignment="1">
      <alignment horizontal="center" vertical="center"/>
    </xf>
    <xf numFmtId="0" fontId="56" fillId="0" borderId="103" xfId="0" applyFont="1" applyBorder="1">
      <alignment vertical="center"/>
    </xf>
    <xf numFmtId="176" fontId="62" fillId="2" borderId="71" xfId="0" applyNumberFormat="1" applyFont="1" applyFill="1" applyBorder="1" applyAlignment="1">
      <alignment horizontal="center" vertical="center"/>
    </xf>
    <xf numFmtId="0" fontId="68" fillId="0" borderId="0" xfId="0" applyFont="1" applyAlignment="1">
      <alignment horizontal="center" vertical="center"/>
    </xf>
    <xf numFmtId="0" fontId="68" fillId="0" borderId="0" xfId="0" applyFont="1" applyAlignment="1">
      <alignment horizontal="right" vertical="center"/>
    </xf>
    <xf numFmtId="38" fontId="69" fillId="0" borderId="0" xfId="1" applyFont="1" applyFill="1" applyBorder="1">
      <alignment vertical="center"/>
    </xf>
    <xf numFmtId="38" fontId="62" fillId="0" borderId="0" xfId="1" applyFont="1" applyFill="1" applyBorder="1" applyAlignment="1">
      <alignment horizontal="right" vertical="center"/>
    </xf>
    <xf numFmtId="0" fontId="54" fillId="0" borderId="31" xfId="0" applyFont="1" applyBorder="1" applyAlignment="1">
      <alignment horizontal="center" vertical="center"/>
    </xf>
    <xf numFmtId="0" fontId="54" fillId="0" borderId="8" xfId="0" applyFont="1" applyBorder="1" applyAlignment="1">
      <alignment horizontal="center" vertical="center"/>
    </xf>
    <xf numFmtId="0" fontId="54" fillId="0" borderId="18" xfId="0" applyFont="1" applyBorder="1" applyAlignment="1">
      <alignment horizontal="center" vertical="center"/>
    </xf>
    <xf numFmtId="0" fontId="54" fillId="0" borderId="6" xfId="0" applyFont="1" applyBorder="1" applyAlignment="1">
      <alignment horizontal="center" vertical="center" wrapText="1"/>
    </xf>
    <xf numFmtId="192" fontId="54" fillId="0" borderId="9" xfId="1" applyNumberFormat="1" applyFont="1" applyBorder="1" applyAlignment="1">
      <alignment vertical="center"/>
    </xf>
    <xf numFmtId="182" fontId="54" fillId="0" borderId="46" xfId="0" applyNumberFormat="1" applyFont="1" applyBorder="1" applyAlignment="1">
      <alignment horizontal="center" vertical="center"/>
    </xf>
    <xf numFmtId="192" fontId="70" fillId="0" borderId="12" xfId="1" applyNumberFormat="1" applyFont="1" applyBorder="1">
      <alignment vertical="center"/>
    </xf>
    <xf numFmtId="182" fontId="54" fillId="0" borderId="34" xfId="0" applyNumberFormat="1" applyFont="1" applyBorder="1" applyAlignment="1">
      <alignment horizontal="center" vertical="center"/>
    </xf>
    <xf numFmtId="192" fontId="54" fillId="0" borderId="34" xfId="0" applyNumberFormat="1" applyFont="1" applyBorder="1">
      <alignment vertical="center"/>
    </xf>
    <xf numFmtId="0" fontId="70" fillId="0" borderId="0" xfId="0" applyFont="1">
      <alignment vertical="center"/>
    </xf>
    <xf numFmtId="38" fontId="70" fillId="0" borderId="0" xfId="1" applyFont="1" applyBorder="1">
      <alignment vertical="center"/>
    </xf>
    <xf numFmtId="192" fontId="54" fillId="0" borderId="7" xfId="1" applyNumberFormat="1" applyFont="1" applyBorder="1" applyAlignment="1">
      <alignment vertical="center"/>
    </xf>
    <xf numFmtId="192" fontId="70" fillId="0" borderId="14" xfId="1" applyNumberFormat="1" applyFont="1" applyBorder="1">
      <alignment vertical="center"/>
    </xf>
    <xf numFmtId="182" fontId="54" fillId="0" borderId="35" xfId="0" applyNumberFormat="1" applyFont="1" applyBorder="1" applyAlignment="1">
      <alignment horizontal="center" vertical="center"/>
    </xf>
    <xf numFmtId="192" fontId="54" fillId="0" borderId="23" xfId="0" applyNumberFormat="1" applyFont="1" applyBorder="1">
      <alignment vertical="center"/>
    </xf>
    <xf numFmtId="192" fontId="54" fillId="0" borderId="8" xfId="1" applyNumberFormat="1" applyFont="1" applyBorder="1" applyAlignment="1">
      <alignment vertical="center"/>
    </xf>
    <xf numFmtId="192" fontId="70" fillId="0" borderId="102" xfId="1" applyNumberFormat="1" applyFont="1" applyBorder="1">
      <alignment vertical="center"/>
    </xf>
    <xf numFmtId="182" fontId="54" fillId="0" borderId="33" xfId="0" applyNumberFormat="1" applyFont="1" applyBorder="1" applyAlignment="1">
      <alignment horizontal="center" vertical="center"/>
    </xf>
    <xf numFmtId="192" fontId="54" fillId="0" borderId="33" xfId="0" applyNumberFormat="1" applyFont="1" applyBorder="1">
      <alignment vertical="center"/>
    </xf>
    <xf numFmtId="190" fontId="54" fillId="0" borderId="0" xfId="0" applyNumberFormat="1" applyFont="1">
      <alignment vertical="center"/>
    </xf>
    <xf numFmtId="190" fontId="54" fillId="0" borderId="24" xfId="0" applyNumberFormat="1" applyFont="1" applyBorder="1">
      <alignment vertical="center"/>
    </xf>
    <xf numFmtId="192" fontId="70" fillId="0" borderId="74" xfId="1" applyNumberFormat="1" applyFont="1" applyBorder="1" applyAlignment="1">
      <alignment vertical="center"/>
    </xf>
    <xf numFmtId="190" fontId="54" fillId="0" borderId="25" xfId="0" applyNumberFormat="1" applyFont="1" applyBorder="1">
      <alignment vertical="center"/>
    </xf>
    <xf numFmtId="191" fontId="54" fillId="0" borderId="24" xfId="0" applyNumberFormat="1" applyFont="1" applyBorder="1">
      <alignment vertical="center"/>
    </xf>
    <xf numFmtId="191" fontId="54" fillId="0" borderId="3" xfId="0" applyNumberFormat="1" applyFont="1" applyBorder="1">
      <alignment vertical="center"/>
    </xf>
    <xf numFmtId="192" fontId="70" fillId="0" borderId="6" xfId="1" applyNumberFormat="1" applyFont="1" applyBorder="1">
      <alignment vertical="center"/>
    </xf>
    <xf numFmtId="38" fontId="70" fillId="0" borderId="0" xfId="1" applyFont="1" applyBorder="1" applyAlignment="1">
      <alignment vertical="center" wrapText="1"/>
    </xf>
    <xf numFmtId="0" fontId="70" fillId="0" borderId="0" xfId="0" applyFont="1" applyAlignment="1">
      <alignment horizontal="center" vertical="center" wrapText="1"/>
    </xf>
    <xf numFmtId="0" fontId="70" fillId="0" borderId="4" xfId="0" applyFont="1" applyBorder="1">
      <alignment vertical="center"/>
    </xf>
    <xf numFmtId="0" fontId="70" fillId="0" borderId="46" xfId="0" applyFont="1" applyBorder="1">
      <alignment vertical="center"/>
    </xf>
    <xf numFmtId="192" fontId="70" fillId="2" borderId="9" xfId="0" applyNumberFormat="1" applyFont="1" applyFill="1" applyBorder="1" applyAlignment="1">
      <alignment horizontal="right" vertical="center"/>
    </xf>
    <xf numFmtId="192" fontId="70" fillId="0" borderId="0" xfId="1" applyNumberFormat="1" applyFont="1" applyFill="1" applyBorder="1" applyAlignment="1">
      <alignment horizontal="right" vertical="center"/>
    </xf>
    <xf numFmtId="192" fontId="70" fillId="0" borderId="0" xfId="1" applyNumberFormat="1" applyFont="1" applyBorder="1">
      <alignment vertical="center"/>
    </xf>
    <xf numFmtId="0" fontId="70" fillId="0" borderId="103" xfId="0" applyFont="1" applyBorder="1">
      <alignment vertical="center"/>
    </xf>
    <xf numFmtId="0" fontId="70" fillId="0" borderId="63" xfId="0" applyFont="1" applyBorder="1">
      <alignment vertical="center"/>
    </xf>
    <xf numFmtId="192" fontId="70" fillId="0" borderId="104" xfId="0" applyNumberFormat="1" applyFont="1" applyBorder="1" applyAlignment="1">
      <alignment horizontal="right" vertical="center"/>
    </xf>
    <xf numFmtId="0" fontId="58" fillId="0" borderId="0" xfId="0" applyFont="1" applyAlignment="1">
      <alignment horizontal="right" vertical="center" wrapText="1"/>
    </xf>
    <xf numFmtId="0" fontId="55" fillId="0" borderId="24" xfId="0" applyFont="1" applyBorder="1">
      <alignment vertical="center"/>
    </xf>
    <xf numFmtId="192" fontId="55" fillId="2" borderId="3" xfId="0" applyNumberFormat="1" applyFont="1" applyFill="1" applyBorder="1" applyAlignment="1">
      <alignment horizontal="right" vertical="center"/>
    </xf>
    <xf numFmtId="38" fontId="70" fillId="0" borderId="0" xfId="1" applyFont="1" applyFill="1" applyBorder="1" applyAlignment="1">
      <alignment horizontal="right" vertical="center"/>
    </xf>
    <xf numFmtId="190" fontId="55" fillId="0" borderId="31" xfId="0" applyNumberFormat="1" applyFont="1" applyBorder="1" applyAlignment="1">
      <alignment horizontal="left" vertical="center" wrapText="1"/>
    </xf>
    <xf numFmtId="190" fontId="55" fillId="0" borderId="31" xfId="0" applyNumberFormat="1" applyFont="1" applyBorder="1" applyAlignment="1">
      <alignment horizontal="center" vertical="center" wrapText="1"/>
    </xf>
    <xf numFmtId="192" fontId="55" fillId="0" borderId="6" xfId="0" applyNumberFormat="1" applyFont="1" applyBorder="1" applyAlignment="1">
      <alignment horizontal="right" vertical="center"/>
    </xf>
    <xf numFmtId="38" fontId="58" fillId="0" borderId="0" xfId="1" applyFont="1" applyBorder="1" applyAlignment="1">
      <alignment vertical="center" wrapText="1"/>
    </xf>
    <xf numFmtId="38" fontId="58" fillId="0" borderId="31" xfId="1" applyFont="1" applyBorder="1" applyAlignment="1">
      <alignment vertical="center" wrapText="1"/>
    </xf>
    <xf numFmtId="192" fontId="55" fillId="0" borderId="6" xfId="0" applyNumberFormat="1" applyFont="1" applyBorder="1">
      <alignment vertical="center"/>
    </xf>
    <xf numFmtId="38" fontId="55" fillId="0" borderId="0" xfId="1" applyFont="1" applyBorder="1" applyAlignment="1">
      <alignment vertical="center" wrapText="1"/>
    </xf>
    <xf numFmtId="38" fontId="55" fillId="0" borderId="0" xfId="1" applyFont="1" applyBorder="1">
      <alignment vertical="center"/>
    </xf>
    <xf numFmtId="0" fontId="71" fillId="0" borderId="0" xfId="2" applyFont="1"/>
    <xf numFmtId="0" fontId="71" fillId="0" borderId="0" xfId="2" applyFont="1" applyAlignment="1">
      <alignment vertical="center"/>
    </xf>
    <xf numFmtId="0" fontId="71" fillId="0" borderId="0" xfId="2" applyFont="1" applyAlignment="1">
      <alignment horizontal="right"/>
    </xf>
    <xf numFmtId="0" fontId="74" fillId="0" borderId="0" xfId="2" applyFont="1"/>
    <xf numFmtId="38" fontId="74" fillId="0" borderId="0" xfId="48" applyFont="1" applyFill="1" applyAlignment="1">
      <alignment horizontal="right"/>
    </xf>
    <xf numFmtId="0" fontId="75" fillId="0" borderId="0" xfId="2" applyFont="1" applyAlignment="1">
      <alignment vertical="center"/>
    </xf>
    <xf numFmtId="38" fontId="71" fillId="0" borderId="0" xfId="48" applyFont="1" applyFill="1" applyBorder="1" applyAlignment="1">
      <alignment horizontal="right"/>
    </xf>
    <xf numFmtId="0" fontId="71" fillId="0" borderId="0" xfId="2" applyFont="1" applyAlignment="1">
      <alignment horizontal="center"/>
    </xf>
    <xf numFmtId="38" fontId="71" fillId="2" borderId="1" xfId="1" applyFont="1" applyFill="1" applyBorder="1" applyAlignment="1">
      <alignment vertical="center"/>
    </xf>
    <xf numFmtId="0" fontId="71" fillId="2" borderId="1" xfId="7" applyNumberFormat="1" applyFont="1" applyFill="1" applyBorder="1" applyAlignment="1">
      <alignment vertical="center"/>
    </xf>
    <xf numFmtId="9" fontId="71" fillId="0" borderId="0" xfId="7" applyFont="1" applyFill="1" applyAlignment="1">
      <alignment vertical="center"/>
    </xf>
    <xf numFmtId="38" fontId="71" fillId="0" borderId="0" xfId="2" applyNumberFormat="1" applyFont="1" applyAlignment="1">
      <alignment vertical="center"/>
    </xf>
    <xf numFmtId="38" fontId="71" fillId="0" borderId="0" xfId="48" applyFont="1" applyFill="1" applyBorder="1" applyAlignment="1">
      <alignment horizontal="right" vertical="center"/>
    </xf>
    <xf numFmtId="0" fontId="78" fillId="0" borderId="0" xfId="0" applyFont="1" applyAlignment="1"/>
    <xf numFmtId="9" fontId="78" fillId="0" borderId="0" xfId="0" applyNumberFormat="1" applyFont="1" applyAlignment="1">
      <alignment horizontal="center" vertical="center"/>
    </xf>
    <xf numFmtId="0" fontId="78" fillId="0" borderId="0" xfId="0" applyFont="1" applyAlignment="1">
      <alignment horizontal="left" vertical="center"/>
    </xf>
    <xf numFmtId="182" fontId="78" fillId="0" borderId="0" xfId="0" applyNumberFormat="1" applyFont="1" applyAlignment="1"/>
    <xf numFmtId="38" fontId="71" fillId="0" borderId="1" xfId="1" applyFont="1" applyFill="1" applyBorder="1" applyAlignment="1">
      <alignment vertical="center"/>
    </xf>
    <xf numFmtId="182" fontId="78" fillId="0" borderId="0" xfId="0" applyNumberFormat="1" applyFont="1" applyAlignment="1">
      <alignment horizontal="center" vertical="center"/>
    </xf>
    <xf numFmtId="9" fontId="78" fillId="0" borderId="0" xfId="7" applyFont="1" applyFill="1" applyBorder="1" applyAlignment="1" applyProtection="1">
      <alignment horizontal="center" vertical="center"/>
    </xf>
    <xf numFmtId="182" fontId="78" fillId="0" borderId="0" xfId="0" applyNumberFormat="1" applyFont="1">
      <alignment vertical="center"/>
    </xf>
    <xf numFmtId="38" fontId="71" fillId="0" borderId="0" xfId="48" applyFont="1" applyFill="1" applyAlignment="1">
      <alignment horizontal="right" vertical="center"/>
    </xf>
    <xf numFmtId="38" fontId="71" fillId="0" borderId="1" xfId="48" applyFont="1" applyFill="1" applyBorder="1" applyAlignment="1">
      <alignment vertical="center"/>
    </xf>
    <xf numFmtId="38" fontId="71" fillId="0" borderId="0" xfId="48" applyFont="1" applyFill="1" applyAlignment="1">
      <alignment horizontal="left" vertical="center"/>
    </xf>
    <xf numFmtId="38" fontId="71" fillId="2" borderId="1" xfId="48" applyFont="1" applyFill="1" applyBorder="1" applyAlignment="1">
      <alignment horizontal="left" vertical="center"/>
    </xf>
    <xf numFmtId="38" fontId="71" fillId="0" borderId="1" xfId="1" applyFont="1" applyFill="1" applyBorder="1" applyAlignment="1">
      <alignment horizontal="right" vertical="center"/>
    </xf>
    <xf numFmtId="0" fontId="71" fillId="0" borderId="65" xfId="2" applyFont="1" applyBorder="1" applyAlignment="1">
      <alignment vertical="center"/>
    </xf>
    <xf numFmtId="38" fontId="71" fillId="0" borderId="0" xfId="48" applyFont="1" applyFill="1" applyBorder="1" applyAlignment="1">
      <alignment horizontal="left" vertical="center"/>
    </xf>
    <xf numFmtId="0" fontId="78" fillId="0" borderId="0" xfId="0" applyFont="1">
      <alignment vertical="center"/>
    </xf>
    <xf numFmtId="0" fontId="79" fillId="0" borderId="0" xfId="2" applyFont="1" applyAlignment="1">
      <alignment horizontal="center" vertical="center"/>
    </xf>
    <xf numFmtId="0" fontId="78" fillId="0" borderId="0" xfId="0" applyFont="1" applyAlignment="1">
      <alignment horizontal="right"/>
    </xf>
    <xf numFmtId="9" fontId="78" fillId="0" borderId="0" xfId="0" applyNumberFormat="1" applyFont="1" applyAlignment="1">
      <alignment horizontal="center"/>
    </xf>
    <xf numFmtId="38" fontId="78" fillId="0" borderId="0" xfId="48" applyFont="1" applyFill="1" applyBorder="1" applyAlignment="1" applyProtection="1"/>
    <xf numFmtId="38" fontId="71" fillId="0" borderId="3" xfId="1" applyFont="1" applyFill="1" applyBorder="1" applyAlignment="1">
      <alignment horizontal="right" vertical="center"/>
    </xf>
    <xf numFmtId="0" fontId="69" fillId="0" borderId="0" xfId="2" applyFont="1" applyAlignment="1">
      <alignment vertical="center"/>
    </xf>
    <xf numFmtId="0" fontId="69" fillId="0" borderId="0" xfId="2" applyFont="1" applyAlignment="1">
      <alignment vertical="center" wrapText="1"/>
    </xf>
    <xf numFmtId="38" fontId="71" fillId="0" borderId="0" xfId="48" applyFont="1" applyFill="1" applyAlignment="1">
      <alignment horizontal="right"/>
    </xf>
    <xf numFmtId="0" fontId="80" fillId="0" borderId="0" xfId="0" applyFont="1">
      <alignment vertical="center"/>
    </xf>
    <xf numFmtId="0" fontId="80" fillId="0" borderId="0" xfId="0" applyFont="1" applyAlignment="1">
      <alignment horizontal="right" vertical="center"/>
    </xf>
    <xf numFmtId="0" fontId="80" fillId="0" borderId="2" xfId="0" applyFont="1" applyBorder="1" applyAlignment="1">
      <alignment horizontal="center" vertical="center" wrapText="1"/>
    </xf>
    <xf numFmtId="0" fontId="59" fillId="0" borderId="0" xfId="0" applyFont="1" applyAlignment="1">
      <alignment horizontal="center" vertical="center"/>
    </xf>
    <xf numFmtId="0" fontId="80" fillId="0" borderId="9" xfId="0" applyFont="1" applyBorder="1" applyAlignment="1">
      <alignment horizontal="center" vertical="center" wrapText="1"/>
    </xf>
    <xf numFmtId="0" fontId="80" fillId="0" borderId="4" xfId="0" applyFont="1" applyBorder="1" applyAlignment="1">
      <alignment horizontal="left" vertical="center"/>
    </xf>
    <xf numFmtId="0" fontId="80" fillId="0" borderId="76" xfId="0" applyFont="1" applyBorder="1" applyAlignment="1">
      <alignment horizontal="left" vertical="center"/>
    </xf>
    <xf numFmtId="182" fontId="80" fillId="0" borderId="76" xfId="0" applyNumberFormat="1" applyFont="1" applyBorder="1" applyAlignment="1">
      <alignment horizontal="right" vertical="center" wrapText="1"/>
    </xf>
    <xf numFmtId="182" fontId="80" fillId="0" borderId="5" xfId="0" applyNumberFormat="1" applyFont="1" applyBorder="1" applyAlignment="1">
      <alignment horizontal="right" vertical="center" wrapText="1"/>
    </xf>
    <xf numFmtId="0" fontId="80" fillId="0" borderId="78" xfId="0" applyFont="1" applyBorder="1">
      <alignment vertical="center"/>
    </xf>
    <xf numFmtId="0" fontId="80" fillId="0" borderId="62" xfId="0" applyFont="1" applyBorder="1">
      <alignment vertical="center"/>
    </xf>
    <xf numFmtId="0" fontId="80" fillId="0" borderId="15" xfId="0" applyFont="1" applyBorder="1">
      <alignment vertical="center"/>
    </xf>
    <xf numFmtId="182" fontId="80" fillId="0" borderId="1" xfId="0" applyNumberFormat="1" applyFont="1" applyBorder="1" applyAlignment="1">
      <alignment horizontal="right" vertical="center" wrapText="1"/>
    </xf>
    <xf numFmtId="182" fontId="80" fillId="0" borderId="7" xfId="0" applyNumberFormat="1" applyFont="1" applyBorder="1" applyAlignment="1">
      <alignment horizontal="right" vertical="center" wrapText="1"/>
    </xf>
    <xf numFmtId="38" fontId="80" fillId="0" borderId="1" xfId="1" applyFont="1" applyFill="1" applyBorder="1" applyAlignment="1">
      <alignment horizontal="right" vertical="center" wrapText="1"/>
    </xf>
    <xf numFmtId="38" fontId="80" fillId="2" borderId="1" xfId="1" applyFont="1" applyFill="1" applyBorder="1" applyAlignment="1">
      <alignment horizontal="right" vertical="center" wrapText="1"/>
    </xf>
    <xf numFmtId="38" fontId="80" fillId="0" borderId="7" xfId="1" applyFont="1" applyFill="1" applyBorder="1" applyAlignment="1">
      <alignment horizontal="right" vertical="center" wrapText="1"/>
    </xf>
    <xf numFmtId="0" fontId="80" fillId="0" borderId="15" xfId="0" applyFont="1" applyBorder="1" applyAlignment="1">
      <alignment horizontal="left" vertical="center"/>
    </xf>
    <xf numFmtId="0" fontId="80" fillId="0" borderId="62" xfId="0" applyFont="1" applyBorder="1" applyAlignment="1">
      <alignment horizontal="left" vertical="center"/>
    </xf>
    <xf numFmtId="0" fontId="80" fillId="0" borderId="15" xfId="0" applyFont="1" applyBorder="1" applyAlignment="1">
      <alignment horizontal="left" vertical="center" wrapText="1"/>
    </xf>
    <xf numFmtId="0" fontId="80" fillId="0" borderId="79" xfId="0" applyFont="1" applyBorder="1">
      <alignment vertical="center"/>
    </xf>
    <xf numFmtId="0" fontId="80" fillId="0" borderId="63" xfId="0" applyFont="1" applyBorder="1" applyAlignment="1">
      <alignment horizontal="left" vertical="center"/>
    </xf>
    <xf numFmtId="0" fontId="80" fillId="0" borderId="66" xfId="0" applyFont="1" applyBorder="1" applyAlignment="1">
      <alignment horizontal="left" vertical="center" wrapText="1"/>
    </xf>
    <xf numFmtId="38" fontId="80" fillId="0" borderId="71" xfId="1" applyFont="1" applyFill="1" applyBorder="1" applyAlignment="1">
      <alignment horizontal="right" vertical="center" wrapText="1"/>
    </xf>
    <xf numFmtId="182" fontId="80" fillId="2" borderId="1" xfId="0" applyNumberFormat="1" applyFont="1" applyFill="1" applyBorder="1" applyAlignment="1">
      <alignment horizontal="right" vertical="center" wrapText="1"/>
    </xf>
    <xf numFmtId="38" fontId="80" fillId="0" borderId="104" xfId="1" applyFont="1" applyFill="1" applyBorder="1" applyAlignment="1">
      <alignment horizontal="right" vertical="center" wrapText="1"/>
    </xf>
    <xf numFmtId="182" fontId="80" fillId="0" borderId="71" xfId="0" applyNumberFormat="1" applyFont="1" applyBorder="1" applyAlignment="1">
      <alignment horizontal="right" vertical="center" wrapText="1"/>
    </xf>
    <xf numFmtId="182" fontId="80" fillId="2" borderId="52" xfId="0" applyNumberFormat="1" applyFont="1" applyFill="1" applyBorder="1" applyAlignment="1">
      <alignment horizontal="right" vertical="center" wrapText="1"/>
    </xf>
    <xf numFmtId="182" fontId="80" fillId="0" borderId="52" xfId="0" applyNumberFormat="1" applyFont="1" applyBorder="1" applyAlignment="1">
      <alignment horizontal="right" vertical="center" wrapText="1"/>
    </xf>
    <xf numFmtId="0" fontId="80" fillId="0" borderId="24" xfId="0" applyFont="1" applyBorder="1" applyAlignment="1">
      <alignment horizontal="left" vertical="center"/>
    </xf>
    <xf numFmtId="0" fontId="80" fillId="0" borderId="25" xfId="0" applyFont="1" applyBorder="1" applyAlignment="1">
      <alignment horizontal="left" vertical="center"/>
    </xf>
    <xf numFmtId="0" fontId="80" fillId="0" borderId="80" xfId="0" applyFont="1" applyBorder="1" applyAlignment="1">
      <alignment horizontal="left" vertical="center" wrapText="1"/>
    </xf>
    <xf numFmtId="182" fontId="80" fillId="0" borderId="81" xfId="0" applyNumberFormat="1" applyFont="1" applyBorder="1" applyAlignment="1">
      <alignment horizontal="right" vertical="center" wrapText="1"/>
    </xf>
    <xf numFmtId="182" fontId="80" fillId="0" borderId="74" xfId="0" applyNumberFormat="1" applyFont="1" applyBorder="1" applyAlignment="1">
      <alignment horizontal="right" vertical="center" wrapText="1"/>
    </xf>
    <xf numFmtId="0" fontId="80" fillId="0" borderId="24" xfId="0" applyFont="1" applyBorder="1">
      <alignment vertical="center"/>
    </xf>
    <xf numFmtId="0" fontId="80" fillId="0" borderId="25" xfId="0" applyFont="1" applyBorder="1" applyAlignment="1">
      <alignment horizontal="left" vertical="center" wrapText="1"/>
    </xf>
    <xf numFmtId="182" fontId="80" fillId="0" borderId="125" xfId="0" applyNumberFormat="1" applyFont="1" applyBorder="1" applyAlignment="1">
      <alignment horizontal="right" vertical="center" wrapText="1"/>
    </xf>
    <xf numFmtId="182" fontId="80" fillId="0" borderId="95" xfId="0" applyNumberFormat="1" applyFont="1" applyBorder="1" applyAlignment="1">
      <alignment horizontal="right" vertical="center" wrapText="1"/>
    </xf>
    <xf numFmtId="182" fontId="80" fillId="0" borderId="126" xfId="0" applyNumberFormat="1" applyFont="1" applyBorder="1" applyAlignment="1">
      <alignment horizontal="right" vertical="center" wrapText="1"/>
    </xf>
    <xf numFmtId="0" fontId="82" fillId="0" borderId="24" xfId="0" applyFont="1" applyBorder="1">
      <alignment vertical="center"/>
    </xf>
    <xf numFmtId="0" fontId="82" fillId="0" borderId="25" xfId="0" applyFont="1" applyBorder="1">
      <alignment vertical="center"/>
    </xf>
    <xf numFmtId="0" fontId="82" fillId="0" borderId="80" xfId="0" applyFont="1" applyBorder="1">
      <alignment vertical="center"/>
    </xf>
    <xf numFmtId="0" fontId="82" fillId="0" borderId="44" xfId="0" applyFont="1" applyBorder="1">
      <alignment vertical="center"/>
    </xf>
    <xf numFmtId="182" fontId="80" fillId="0" borderId="44" xfId="0" applyNumberFormat="1" applyFont="1" applyBorder="1" applyAlignment="1">
      <alignment horizontal="right" vertical="center" wrapText="1"/>
    </xf>
    <xf numFmtId="0" fontId="59" fillId="0" borderId="0" xfId="0" applyFont="1">
      <alignment vertical="center"/>
    </xf>
    <xf numFmtId="182" fontId="54" fillId="0" borderId="113" xfId="0" applyNumberFormat="1" applyFont="1" applyBorder="1" applyAlignment="1">
      <alignment horizontal="right" vertical="center" wrapText="1"/>
    </xf>
    <xf numFmtId="182" fontId="54" fillId="0" borderId="96" xfId="0" applyNumberFormat="1" applyFont="1" applyBorder="1" applyAlignment="1">
      <alignment horizontal="right" vertical="center" wrapText="1"/>
    </xf>
    <xf numFmtId="182" fontId="54" fillId="0" borderId="109" xfId="0" applyNumberFormat="1" applyFont="1" applyBorder="1" applyAlignment="1">
      <alignment horizontal="right" vertical="center" wrapText="1"/>
    </xf>
    <xf numFmtId="182" fontId="54" fillId="0" borderId="114" xfId="0" applyNumberFormat="1" applyFont="1" applyBorder="1" applyAlignment="1">
      <alignment horizontal="right" vertical="center" wrapText="1"/>
    </xf>
    <xf numFmtId="182" fontId="54" fillId="0" borderId="97" xfId="0" applyNumberFormat="1" applyFont="1" applyBorder="1" applyAlignment="1">
      <alignment horizontal="right" vertical="center" wrapText="1"/>
    </xf>
    <xf numFmtId="182" fontId="54" fillId="0" borderId="110" xfId="0" applyNumberFormat="1" applyFont="1" applyBorder="1" applyAlignment="1">
      <alignment horizontal="right" vertical="center" wrapText="1"/>
    </xf>
    <xf numFmtId="38" fontId="80" fillId="2" borderId="71" xfId="1" applyFont="1" applyFill="1" applyBorder="1" applyAlignment="1">
      <alignment horizontal="right" vertical="center" wrapText="1"/>
    </xf>
    <xf numFmtId="182" fontId="54" fillId="0" borderId="115" xfId="0" applyNumberFormat="1" applyFont="1" applyBorder="1" applyAlignment="1">
      <alignment horizontal="right" vertical="center" wrapText="1"/>
    </xf>
    <xf numFmtId="182" fontId="54" fillId="0" borderId="98" xfId="0" applyNumberFormat="1" applyFont="1" applyBorder="1" applyAlignment="1">
      <alignment horizontal="right" vertical="center" wrapText="1"/>
    </xf>
    <xf numFmtId="182" fontId="54" fillId="0" borderId="111" xfId="0" applyNumberFormat="1" applyFont="1" applyBorder="1" applyAlignment="1">
      <alignment horizontal="right" vertical="center" wrapText="1"/>
    </xf>
    <xf numFmtId="182" fontId="80" fillId="2" borderId="71" xfId="0" applyNumberFormat="1" applyFont="1" applyFill="1" applyBorder="1" applyAlignment="1">
      <alignment horizontal="right" vertical="center" wrapText="1"/>
    </xf>
    <xf numFmtId="182" fontId="54" fillId="0" borderId="116" xfId="0" applyNumberFormat="1" applyFont="1" applyBorder="1" applyAlignment="1">
      <alignment horizontal="right" vertical="center" wrapText="1"/>
    </xf>
    <xf numFmtId="182" fontId="54" fillId="0" borderId="95" xfId="0" applyNumberFormat="1" applyFont="1" applyBorder="1" applyAlignment="1">
      <alignment horizontal="right" vertical="center" wrapText="1"/>
    </xf>
    <xf numFmtId="182" fontId="54" fillId="0" borderId="112" xfId="0" applyNumberFormat="1" applyFont="1" applyBorder="1" applyAlignment="1">
      <alignment horizontal="right" vertical="center" wrapText="1"/>
    </xf>
    <xf numFmtId="182" fontId="80" fillId="0" borderId="112" xfId="0" applyNumberFormat="1" applyFont="1" applyBorder="1" applyAlignment="1">
      <alignment horizontal="right" vertical="center" wrapText="1"/>
    </xf>
    <xf numFmtId="38" fontId="80" fillId="2" borderId="81" xfId="1" applyFont="1" applyFill="1" applyBorder="1" applyAlignment="1">
      <alignment horizontal="right" vertical="center" wrapText="1"/>
    </xf>
    <xf numFmtId="38" fontId="80" fillId="2" borderId="117" xfId="1" applyFont="1" applyFill="1" applyBorder="1" applyAlignment="1">
      <alignment horizontal="right" vertical="center" wrapText="1"/>
    </xf>
    <xf numFmtId="38" fontId="80" fillId="0" borderId="8" xfId="1" applyFont="1" applyFill="1" applyBorder="1" applyAlignment="1">
      <alignment horizontal="right" vertical="center" wrapText="1"/>
    </xf>
    <xf numFmtId="182" fontId="80" fillId="0" borderId="0" xfId="0" applyNumberFormat="1" applyFont="1" applyAlignment="1">
      <alignment horizontal="right" vertical="center"/>
    </xf>
    <xf numFmtId="0" fontId="54" fillId="0" borderId="0" xfId="0" applyFont="1" applyAlignment="1">
      <alignment vertical="center" wrapText="1"/>
    </xf>
    <xf numFmtId="0" fontId="22" fillId="0" borderId="1" xfId="0" applyFont="1" applyBorder="1">
      <alignment vertical="center"/>
    </xf>
    <xf numFmtId="0" fontId="83" fillId="0" borderId="1" xfId="0" applyFont="1" applyBorder="1" applyAlignment="1">
      <alignment vertical="center" wrapText="1"/>
    </xf>
    <xf numFmtId="0" fontId="35" fillId="0" borderId="0" xfId="0" applyFont="1">
      <alignment vertical="center"/>
    </xf>
    <xf numFmtId="38" fontId="44" fillId="0" borderId="100" xfId="1" applyFont="1" applyBorder="1" applyAlignment="1" applyProtection="1">
      <alignment horizontal="center" vertical="center" wrapText="1"/>
      <protection locked="0"/>
    </xf>
    <xf numFmtId="38" fontId="44" fillId="0" borderId="12" xfId="1" applyFont="1" applyBorder="1" applyAlignment="1" applyProtection="1">
      <alignment horizontal="center" vertical="center" shrinkToFit="1"/>
      <protection locked="0"/>
    </xf>
    <xf numFmtId="38" fontId="44" fillId="0" borderId="13" xfId="1" applyFont="1" applyBorder="1" applyAlignment="1" applyProtection="1">
      <alignment horizontal="center" vertical="center" shrinkToFit="1"/>
      <protection locked="0"/>
    </xf>
    <xf numFmtId="38" fontId="44" fillId="11" borderId="2" xfId="1" applyFont="1" applyFill="1" applyBorder="1" applyAlignment="1" applyProtection="1">
      <alignment horizontal="right" vertical="center" shrinkToFit="1"/>
      <protection locked="0"/>
    </xf>
    <xf numFmtId="38" fontId="44" fillId="10" borderId="1" xfId="1" applyFont="1" applyFill="1" applyBorder="1" applyAlignment="1">
      <alignment horizontal="right" vertical="center"/>
    </xf>
    <xf numFmtId="38" fontId="44" fillId="10" borderId="71" xfId="1" applyFont="1" applyFill="1" applyBorder="1" applyAlignment="1">
      <alignment horizontal="right" vertical="center"/>
    </xf>
    <xf numFmtId="38" fontId="44" fillId="11" borderId="81" xfId="1" applyFont="1" applyFill="1" applyBorder="1" applyAlignment="1">
      <alignment horizontal="right" vertical="center"/>
    </xf>
    <xf numFmtId="38" fontId="44" fillId="11" borderId="107" xfId="1" applyFont="1" applyFill="1" applyBorder="1" applyAlignment="1">
      <alignment horizontal="right" vertical="center"/>
    </xf>
    <xf numFmtId="38" fontId="44" fillId="11" borderId="74" xfId="1" applyFont="1" applyFill="1" applyBorder="1" applyAlignment="1">
      <alignment horizontal="right" vertical="center"/>
    </xf>
    <xf numFmtId="38" fontId="44" fillId="11" borderId="108" xfId="1" applyFont="1" applyFill="1" applyBorder="1" applyAlignment="1">
      <alignment horizontal="right" vertical="center"/>
    </xf>
    <xf numFmtId="2" fontId="54" fillId="2" borderId="88" xfId="0" applyNumberFormat="1" applyFont="1" applyFill="1" applyBorder="1" applyAlignment="1">
      <alignment horizontal="center" vertical="center"/>
    </xf>
    <xf numFmtId="2" fontId="54" fillId="2" borderId="89" xfId="0" applyNumberFormat="1" applyFont="1" applyFill="1" applyBorder="1" applyAlignment="1">
      <alignment horizontal="center" vertical="center"/>
    </xf>
    <xf numFmtId="2" fontId="54" fillId="2" borderId="90" xfId="0" applyNumberFormat="1" applyFont="1" applyFill="1" applyBorder="1" applyAlignment="1">
      <alignment horizontal="center" vertical="center"/>
    </xf>
    <xf numFmtId="195" fontId="54" fillId="2" borderId="88" xfId="0" applyNumberFormat="1" applyFont="1" applyFill="1" applyBorder="1" applyAlignment="1">
      <alignment horizontal="center" vertical="center"/>
    </xf>
    <xf numFmtId="195" fontId="54" fillId="2" borderId="89" xfId="0" applyNumberFormat="1" applyFont="1" applyFill="1" applyBorder="1" applyAlignment="1">
      <alignment horizontal="center" vertical="center"/>
    </xf>
    <xf numFmtId="195" fontId="54" fillId="2" borderId="90" xfId="0" applyNumberFormat="1" applyFont="1" applyFill="1" applyBorder="1" applyAlignment="1">
      <alignment horizontal="center" vertical="center"/>
    </xf>
    <xf numFmtId="0" fontId="85" fillId="14" borderId="0" xfId="0" applyFont="1" applyFill="1" applyBorder="1" applyAlignment="1">
      <alignment horizontal="left" vertical="center"/>
    </xf>
    <xf numFmtId="0" fontId="0" fillId="0" borderId="0" xfId="0" applyAlignment="1">
      <alignment vertical="center" wrapText="1"/>
    </xf>
    <xf numFmtId="0" fontId="86" fillId="0" borderId="0" xfId="100" applyAlignment="1">
      <alignment horizontal="left" vertical="top"/>
    </xf>
    <xf numFmtId="0" fontId="89" fillId="0" borderId="137" xfId="100" applyFont="1" applyBorder="1" applyAlignment="1">
      <alignment horizontal="center" vertical="top" wrapText="1"/>
    </xf>
    <xf numFmtId="0" fontId="89" fillId="0" borderId="144" xfId="100" applyFont="1" applyBorder="1" applyAlignment="1">
      <alignment horizontal="center" vertical="top" wrapText="1"/>
    </xf>
    <xf numFmtId="0" fontId="90" fillId="0" borderId="145" xfId="100" applyFont="1" applyBorder="1" applyAlignment="1">
      <alignment vertical="top" wrapText="1"/>
    </xf>
    <xf numFmtId="0" fontId="91" fillId="0" borderId="137" xfId="100" applyFont="1" applyBorder="1" applyAlignment="1">
      <alignment horizontal="left" vertical="top" wrapText="1"/>
    </xf>
    <xf numFmtId="0" fontId="91" fillId="0" borderId="137" xfId="100" applyFont="1" applyBorder="1" applyAlignment="1">
      <alignment horizontal="center" vertical="top" wrapText="1"/>
    </xf>
    <xf numFmtId="3" fontId="93" fillId="0" borderId="137" xfId="100" applyNumberFormat="1" applyFont="1" applyBorder="1" applyAlignment="1">
      <alignment horizontal="center" vertical="top" shrinkToFit="1"/>
    </xf>
    <xf numFmtId="1" fontId="93" fillId="0" borderId="144" xfId="100" applyNumberFormat="1" applyFont="1" applyBorder="1" applyAlignment="1">
      <alignment horizontal="center" vertical="top" shrinkToFit="1"/>
    </xf>
    <xf numFmtId="1" fontId="93" fillId="0" borderId="137" xfId="100" applyNumberFormat="1" applyFont="1" applyBorder="1" applyAlignment="1">
      <alignment horizontal="center" vertical="top" shrinkToFit="1"/>
    </xf>
    <xf numFmtId="0" fontId="91" fillId="0" borderId="134" xfId="100" applyFont="1" applyBorder="1" applyAlignment="1">
      <alignment horizontal="center" vertical="top" wrapText="1"/>
    </xf>
    <xf numFmtId="1" fontId="93" fillId="0" borderId="134" xfId="100" applyNumberFormat="1" applyFont="1" applyBorder="1" applyAlignment="1">
      <alignment horizontal="center" vertical="top" shrinkToFit="1"/>
    </xf>
    <xf numFmtId="1" fontId="93" fillId="0" borderId="146" xfId="100" applyNumberFormat="1" applyFont="1" applyBorder="1" applyAlignment="1">
      <alignment horizontal="center" vertical="top" shrinkToFit="1"/>
    </xf>
    <xf numFmtId="0" fontId="92" fillId="0" borderId="137" xfId="100" applyFont="1" applyBorder="1" applyAlignment="1">
      <alignment horizontal="left" vertical="top" wrapText="1"/>
    </xf>
    <xf numFmtId="0" fontId="90" fillId="0" borderId="147" xfId="100" applyFont="1" applyBorder="1" applyAlignment="1">
      <alignment vertical="top" wrapText="1"/>
    </xf>
    <xf numFmtId="0" fontId="91" fillId="0" borderId="148" xfId="100" applyFont="1" applyBorder="1" applyAlignment="1">
      <alignment horizontal="left" vertical="top" wrapText="1"/>
    </xf>
    <xf numFmtId="0" fontId="91" fillId="0" borderId="148" xfId="100" applyFont="1" applyBorder="1" applyAlignment="1">
      <alignment horizontal="center" vertical="top" wrapText="1"/>
    </xf>
    <xf numFmtId="1" fontId="93" fillId="0" borderId="148" xfId="100" applyNumberFormat="1" applyFont="1" applyBorder="1" applyAlignment="1">
      <alignment horizontal="center" vertical="top" shrinkToFit="1"/>
    </xf>
    <xf numFmtId="1" fontId="93" fillId="0" borderId="149" xfId="100" applyNumberFormat="1" applyFont="1" applyBorder="1" applyAlignment="1">
      <alignment horizontal="center" vertical="top" shrinkToFit="1"/>
    </xf>
    <xf numFmtId="0" fontId="90" fillId="0" borderId="1" xfId="100" applyFont="1" applyBorder="1" applyAlignment="1">
      <alignment vertical="top" wrapText="1"/>
    </xf>
    <xf numFmtId="0" fontId="91" fillId="0" borderId="150" xfId="100" applyFont="1" applyBorder="1" applyAlignment="1">
      <alignment horizontal="left" vertical="top" wrapText="1"/>
    </xf>
    <xf numFmtId="3" fontId="93" fillId="0" borderId="148" xfId="100" applyNumberFormat="1" applyFont="1" applyBorder="1" applyAlignment="1">
      <alignment horizontal="center" vertical="top" shrinkToFit="1"/>
    </xf>
    <xf numFmtId="0" fontId="86" fillId="0" borderId="0" xfId="100" applyAlignment="1">
      <alignment horizontal="center" vertical="top"/>
    </xf>
    <xf numFmtId="0" fontId="54" fillId="0" borderId="17" xfId="0" applyFont="1" applyBorder="1" applyAlignment="1">
      <alignment horizontal="center" vertical="center" wrapText="1"/>
    </xf>
    <xf numFmtId="0" fontId="25" fillId="0" borderId="11" xfId="0" applyFont="1" applyBorder="1" applyAlignment="1">
      <alignment horizontal="center" vertical="center" wrapText="1"/>
    </xf>
    <xf numFmtId="0" fontId="31" fillId="2" borderId="35" xfId="0" applyFont="1" applyFill="1" applyBorder="1" applyAlignment="1">
      <alignment horizontal="center" vertical="center"/>
    </xf>
    <xf numFmtId="0" fontId="31" fillId="2" borderId="23" xfId="0" applyFont="1" applyFill="1" applyBorder="1" applyAlignment="1">
      <alignment horizontal="center" vertical="center"/>
    </xf>
    <xf numFmtId="0" fontId="25" fillId="0" borderId="41" xfId="0" applyFont="1" applyBorder="1" applyAlignment="1">
      <alignment horizontal="center" vertical="center"/>
    </xf>
    <xf numFmtId="0" fontId="54" fillId="0" borderId="41" xfId="0" applyFont="1" applyBorder="1" applyAlignment="1">
      <alignment horizontal="center" vertical="center"/>
    </xf>
    <xf numFmtId="0" fontId="62" fillId="2" borderId="35" xfId="0" applyFont="1" applyFill="1" applyBorder="1" applyAlignment="1">
      <alignment horizontal="center" vertical="center"/>
    </xf>
    <xf numFmtId="0" fontId="62" fillId="2" borderId="23" xfId="0" applyFont="1" applyFill="1" applyBorder="1" applyAlignment="1">
      <alignment horizontal="center" vertical="center"/>
    </xf>
    <xf numFmtId="0" fontId="0" fillId="0" borderId="0" xfId="0" applyAlignment="1">
      <alignment horizontal="center" vertical="center"/>
    </xf>
    <xf numFmtId="0" fontId="0" fillId="4" borderId="62" xfId="0" applyFill="1" applyBorder="1" applyAlignment="1">
      <alignment horizontal="center" vertical="center"/>
    </xf>
    <xf numFmtId="0" fontId="0" fillId="4" borderId="0" xfId="0" applyFill="1" applyAlignment="1">
      <alignment horizontal="left" vertical="center"/>
    </xf>
    <xf numFmtId="0" fontId="54" fillId="0" borderId="0" xfId="0" applyFont="1" applyAlignment="1">
      <alignment horizontal="center" vertical="center" wrapText="1"/>
    </xf>
    <xf numFmtId="0" fontId="71" fillId="0" borderId="0" xfId="2" applyFont="1" applyAlignment="1">
      <alignment horizontal="left" vertical="center"/>
    </xf>
    <xf numFmtId="0" fontId="71" fillId="0" borderId="0" xfId="2" applyFont="1" applyAlignment="1">
      <alignment horizontal="center" vertical="center"/>
    </xf>
    <xf numFmtId="0" fontId="71" fillId="0" borderId="0" xfId="2" applyFont="1" applyAlignment="1">
      <alignment horizontal="right" vertical="center"/>
    </xf>
    <xf numFmtId="0" fontId="78" fillId="0" borderId="0" xfId="0" applyFont="1" applyAlignment="1">
      <alignment horizontal="center" vertical="center"/>
    </xf>
    <xf numFmtId="0" fontId="44" fillId="0" borderId="0" xfId="2" applyFont="1" applyAlignment="1">
      <alignment horizontal="center" vertical="center"/>
    </xf>
    <xf numFmtId="0" fontId="44" fillId="0" borderId="0" xfId="2" applyFont="1" applyAlignment="1">
      <alignment horizontal="center"/>
    </xf>
    <xf numFmtId="0" fontId="44" fillId="0" borderId="89" xfId="2" applyFont="1" applyBorder="1" applyAlignment="1" applyProtection="1">
      <alignment horizontal="center" vertical="center"/>
      <protection locked="0"/>
    </xf>
    <xf numFmtId="182" fontId="80" fillId="2" borderId="122" xfId="0" applyNumberFormat="1" applyFont="1" applyFill="1" applyBorder="1" applyAlignment="1">
      <alignment vertical="center" wrapText="1"/>
    </xf>
    <xf numFmtId="38" fontId="80" fillId="2" borderId="69" xfId="1" applyFont="1" applyFill="1" applyBorder="1" applyAlignment="1">
      <alignment horizontal="right" vertical="center" wrapText="1"/>
    </xf>
    <xf numFmtId="182" fontId="80" fillId="0" borderId="97" xfId="0" applyNumberFormat="1" applyFont="1" applyBorder="1" applyAlignment="1">
      <alignment horizontal="right" vertical="center" wrapText="1"/>
    </xf>
    <xf numFmtId="182" fontId="80" fillId="0" borderId="151" xfId="0" applyNumberFormat="1" applyFont="1" applyBorder="1" applyAlignment="1">
      <alignment horizontal="right" vertical="center" wrapText="1"/>
    </xf>
    <xf numFmtId="182" fontId="80" fillId="0" borderId="152" xfId="0" applyNumberFormat="1" applyFont="1" applyBorder="1" applyAlignment="1">
      <alignment horizontal="right" vertical="center" wrapText="1"/>
    </xf>
    <xf numFmtId="182" fontId="80" fillId="0" borderId="2" xfId="0" applyNumberFormat="1" applyFont="1" applyBorder="1" applyAlignment="1">
      <alignment horizontal="right" vertical="center" wrapText="1"/>
    </xf>
    <xf numFmtId="38" fontId="80" fillId="0" borderId="153" xfId="1" applyFont="1" applyFill="1" applyBorder="1" applyAlignment="1">
      <alignment horizontal="right" vertical="center" wrapText="1"/>
    </xf>
    <xf numFmtId="38" fontId="80" fillId="0" borderId="154" xfId="1" applyFont="1" applyFill="1" applyBorder="1" applyAlignment="1">
      <alignment horizontal="right" vertical="center" wrapText="1"/>
    </xf>
    <xf numFmtId="38" fontId="80" fillId="0" borderId="95" xfId="1" applyFont="1" applyFill="1" applyBorder="1" applyAlignment="1">
      <alignment horizontal="right" vertical="center" wrapText="1"/>
    </xf>
    <xf numFmtId="183" fontId="3" fillId="2" borderId="46" xfId="101" applyNumberFormat="1" applyFont="1" applyFill="1" applyBorder="1" applyAlignment="1">
      <alignment horizontal="right" vertical="center"/>
    </xf>
    <xf numFmtId="183" fontId="3" fillId="2" borderId="62" xfId="101" applyNumberFormat="1" applyFill="1" applyBorder="1" applyAlignment="1">
      <alignment horizontal="right" vertical="center"/>
    </xf>
    <xf numFmtId="182" fontId="80" fillId="0" borderId="2" xfId="0" applyNumberFormat="1" applyFont="1" applyFill="1" applyBorder="1" applyAlignment="1">
      <alignment horizontal="right" vertical="center" wrapText="1"/>
    </xf>
    <xf numFmtId="183" fontId="3" fillId="0" borderId="46" xfId="101" applyNumberFormat="1" applyFont="1" applyFill="1" applyBorder="1" applyAlignment="1">
      <alignment horizontal="right" vertical="center"/>
    </xf>
    <xf numFmtId="0" fontId="59" fillId="0" borderId="0" xfId="0" applyFont="1" applyAlignment="1">
      <alignment horizontal="left" vertical="center" wrapText="1"/>
    </xf>
    <xf numFmtId="0" fontId="54" fillId="0" borderId="108" xfId="0" applyFont="1" applyBorder="1" applyAlignment="1">
      <alignment horizontal="center" vertical="center" wrapText="1"/>
    </xf>
    <xf numFmtId="0" fontId="54" fillId="0" borderId="101" xfId="0" applyFont="1" applyBorder="1" applyAlignment="1">
      <alignment horizontal="center" vertical="center" wrapText="1"/>
    </xf>
    <xf numFmtId="0" fontId="55" fillId="0" borderId="0" xfId="0" applyFont="1" applyAlignment="1">
      <alignment horizontal="center" vertical="center"/>
    </xf>
    <xf numFmtId="0" fontId="80" fillId="0" borderId="77" xfId="0" applyFont="1" applyBorder="1" applyAlignment="1">
      <alignment horizontal="center" vertical="center" wrapText="1"/>
    </xf>
    <xf numFmtId="0" fontId="80" fillId="0" borderId="44" xfId="0" applyFont="1" applyBorder="1" applyAlignment="1">
      <alignment horizontal="center" vertical="center" wrapText="1"/>
    </xf>
    <xf numFmtId="0" fontId="80" fillId="0" borderId="105" xfId="0" applyFont="1" applyBorder="1" applyAlignment="1">
      <alignment horizontal="center" vertical="center" wrapText="1"/>
    </xf>
    <xf numFmtId="0" fontId="80" fillId="0" borderId="31" xfId="0" applyFont="1" applyBorder="1" applyAlignment="1">
      <alignment horizontal="center" vertical="center" wrapText="1"/>
    </xf>
    <xf numFmtId="0" fontId="80" fillId="0" borderId="17" xfId="0" applyFont="1" applyBorder="1" applyAlignment="1">
      <alignment horizontal="center" vertical="center" wrapText="1"/>
    </xf>
    <xf numFmtId="0" fontId="80" fillId="0" borderId="106" xfId="0" applyFont="1" applyBorder="1" applyAlignment="1">
      <alignment horizontal="center" vertical="center" wrapText="1"/>
    </xf>
    <xf numFmtId="0" fontId="80" fillId="0" borderId="99" xfId="0" applyFont="1" applyBorder="1" applyAlignment="1">
      <alignment horizontal="center" vertical="center"/>
    </xf>
    <xf numFmtId="0" fontId="80" fillId="0" borderId="16" xfId="0" applyFont="1" applyBorder="1" applyAlignment="1">
      <alignment horizontal="center" vertical="center"/>
    </xf>
    <xf numFmtId="0" fontId="80" fillId="0" borderId="100" xfId="0" applyFont="1" applyBorder="1" applyAlignment="1">
      <alignment horizontal="center" vertical="center"/>
    </xf>
    <xf numFmtId="0" fontId="80" fillId="0" borderId="99" xfId="0" applyFont="1" applyBorder="1" applyAlignment="1">
      <alignment horizontal="center" vertical="center" wrapText="1"/>
    </xf>
    <xf numFmtId="0" fontId="80" fillId="0" borderId="16" xfId="0" applyFont="1" applyBorder="1" applyAlignment="1">
      <alignment horizontal="center" vertical="center" wrapText="1"/>
    </xf>
    <xf numFmtId="0" fontId="80" fillId="0" borderId="54" xfId="0" applyFont="1" applyBorder="1" applyAlignment="1">
      <alignment horizontal="center" vertical="center" wrapText="1"/>
    </xf>
    <xf numFmtId="0" fontId="54" fillId="0" borderId="77" xfId="0" applyFont="1" applyBorder="1" applyAlignment="1">
      <alignment horizontal="center" vertical="center" wrapText="1"/>
    </xf>
    <xf numFmtId="0" fontId="54" fillId="0" borderId="31" xfId="0" applyFont="1" applyBorder="1" applyAlignment="1">
      <alignment horizontal="center" vertical="center" wrapText="1"/>
    </xf>
    <xf numFmtId="0" fontId="54" fillId="0" borderId="107" xfId="0" applyFont="1" applyBorder="1" applyAlignment="1">
      <alignment horizontal="center" vertical="center" wrapText="1"/>
    </xf>
    <xf numFmtId="0" fontId="54" fillId="0" borderId="19" xfId="0" applyFont="1" applyBorder="1" applyAlignment="1">
      <alignment horizontal="center" vertical="center" wrapText="1"/>
    </xf>
    <xf numFmtId="0" fontId="54" fillId="0" borderId="44" xfId="0" applyFont="1" applyBorder="1" applyAlignment="1">
      <alignment horizontal="center" vertical="center" wrapText="1"/>
    </xf>
    <xf numFmtId="0" fontId="54" fillId="0" borderId="17" xfId="0" applyFont="1" applyBorder="1" applyAlignment="1">
      <alignment horizontal="center" vertical="center" wrapText="1"/>
    </xf>
    <xf numFmtId="0" fontId="84" fillId="0" borderId="0" xfId="0" applyFont="1" applyAlignment="1">
      <alignment horizontal="left" vertical="center" wrapText="1"/>
    </xf>
    <xf numFmtId="0" fontId="29" fillId="0" borderId="24" xfId="0" applyFont="1" applyBorder="1" applyAlignment="1">
      <alignment horizontal="center" vertical="center"/>
    </xf>
    <xf numFmtId="0" fontId="29" fillId="0" borderId="25" xfId="0" applyFont="1" applyBorder="1" applyAlignment="1">
      <alignment horizontal="center" vertical="center"/>
    </xf>
    <xf numFmtId="0" fontId="29" fillId="0" borderId="80" xfId="0" applyFont="1" applyBorder="1" applyAlignment="1">
      <alignment horizontal="center" vertical="center"/>
    </xf>
    <xf numFmtId="0" fontId="29" fillId="0" borderId="31" xfId="0" applyFont="1" applyBorder="1" applyAlignment="1">
      <alignment horizontal="center" vertical="center"/>
    </xf>
    <xf numFmtId="0" fontId="29" fillId="0" borderId="17" xfId="0" applyFont="1" applyBorder="1" applyAlignment="1">
      <alignment horizontal="center" vertical="center"/>
    </xf>
    <xf numFmtId="0" fontId="29" fillId="0" borderId="32" xfId="0" applyFont="1" applyBorder="1" applyAlignment="1">
      <alignment horizontal="center" vertical="center"/>
    </xf>
    <xf numFmtId="0" fontId="29" fillId="0" borderId="22" xfId="0" applyFont="1" applyBorder="1" applyAlignment="1">
      <alignment horizontal="center" vertical="center"/>
    </xf>
    <xf numFmtId="0" fontId="29" fillId="0" borderId="27" xfId="0" applyFont="1" applyBorder="1" applyAlignment="1">
      <alignment horizontal="center" vertical="center"/>
    </xf>
    <xf numFmtId="0" fontId="25" fillId="0" borderId="5"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47" xfId="0" applyFont="1" applyBorder="1" applyAlignment="1">
      <alignment horizontal="center" vertical="center"/>
    </xf>
    <xf numFmtId="0" fontId="25" fillId="0" borderId="48" xfId="0" applyFont="1" applyBorder="1" applyAlignment="1">
      <alignment horizontal="center" vertical="center"/>
    </xf>
    <xf numFmtId="0" fontId="25" fillId="0" borderId="49" xfId="0" applyFont="1" applyBorder="1" applyAlignment="1">
      <alignment horizontal="center" vertical="center"/>
    </xf>
    <xf numFmtId="0" fontId="25" fillId="0" borderId="53" xfId="0" applyFont="1" applyBorder="1" applyAlignment="1">
      <alignment horizontal="center" vertical="center"/>
    </xf>
    <xf numFmtId="0" fontId="25" fillId="2" borderId="87" xfId="0" applyFont="1" applyFill="1" applyBorder="1" applyAlignment="1">
      <alignment horizontal="left" vertical="center"/>
    </xf>
    <xf numFmtId="0" fontId="25" fillId="2" borderId="40" xfId="0" applyFont="1" applyFill="1" applyBorder="1" applyAlignment="1">
      <alignment horizontal="left" vertical="center"/>
    </xf>
    <xf numFmtId="0" fontId="25" fillId="2" borderId="31" xfId="0" applyFont="1" applyFill="1" applyBorder="1" applyAlignment="1">
      <alignment horizontal="left" vertical="center"/>
    </xf>
    <xf numFmtId="0" fontId="31" fillId="2" borderId="35" xfId="0" applyFont="1" applyFill="1" applyBorder="1" applyAlignment="1">
      <alignment horizontal="center" vertical="center"/>
    </xf>
    <xf numFmtId="0" fontId="31" fillId="2" borderId="23" xfId="0" applyFont="1" applyFill="1" applyBorder="1" applyAlignment="1">
      <alignment horizontal="center" vertical="center"/>
    </xf>
    <xf numFmtId="0" fontId="31" fillId="2" borderId="33" xfId="0" applyFont="1" applyFill="1" applyBorder="1" applyAlignment="1">
      <alignment horizontal="center" vertical="center"/>
    </xf>
    <xf numFmtId="0" fontId="25" fillId="0" borderId="28" xfId="0" applyFont="1" applyBorder="1" applyAlignment="1">
      <alignment horizontal="center" vertical="center"/>
    </xf>
    <xf numFmtId="0" fontId="25" fillId="0" borderId="77" xfId="0" applyFont="1" applyBorder="1" applyAlignment="1">
      <alignment horizontal="center" vertical="center" wrapText="1"/>
    </xf>
    <xf numFmtId="0" fontId="25" fillId="0" borderId="44"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7"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41" xfId="0" applyFont="1" applyBorder="1" applyAlignment="1">
      <alignment horizontal="center" vertical="center"/>
    </xf>
    <xf numFmtId="0" fontId="25" fillId="0" borderId="34" xfId="0" applyFont="1" applyBorder="1" applyAlignment="1">
      <alignment horizontal="center" vertical="center"/>
    </xf>
    <xf numFmtId="38" fontId="69" fillId="0" borderId="24" xfId="1" applyFont="1" applyFill="1" applyBorder="1" applyAlignment="1">
      <alignment horizontal="center" vertical="center"/>
    </xf>
    <xf numFmtId="38" fontId="69" fillId="0" borderId="26" xfId="1" applyFont="1" applyFill="1" applyBorder="1" applyAlignment="1">
      <alignment horizontal="center" vertical="center"/>
    </xf>
    <xf numFmtId="0" fontId="54" fillId="0" borderId="28" xfId="0" applyFont="1" applyBorder="1" applyAlignment="1">
      <alignment horizontal="center" vertical="center"/>
    </xf>
    <xf numFmtId="0" fontId="54" fillId="0" borderId="27" xfId="0" applyFont="1" applyBorder="1" applyAlignment="1">
      <alignment horizontal="center" vertical="center"/>
    </xf>
    <xf numFmtId="0" fontId="54" fillId="0" borderId="22" xfId="0" applyFont="1" applyBorder="1" applyAlignment="1">
      <alignment horizontal="center" vertical="center" wrapText="1"/>
    </xf>
    <xf numFmtId="0" fontId="54" fillId="0" borderId="27" xfId="0" applyFont="1" applyBorder="1" applyAlignment="1">
      <alignment horizontal="center" vertical="center" wrapText="1"/>
    </xf>
    <xf numFmtId="0" fontId="54" fillId="0" borderId="77" xfId="0" applyFont="1" applyBorder="1" applyAlignment="1">
      <alignment horizontal="center" vertical="center"/>
    </xf>
    <xf numFmtId="0" fontId="54" fillId="0" borderId="82" xfId="0" applyFont="1" applyBorder="1" applyAlignment="1">
      <alignment horizontal="center" vertical="center"/>
    </xf>
    <xf numFmtId="0" fontId="54" fillId="0" borderId="29" xfId="0" applyFont="1" applyBorder="1" applyAlignment="1">
      <alignment horizontal="center" vertical="center"/>
    </xf>
    <xf numFmtId="0" fontId="54" fillId="0" borderId="42" xfId="0" applyFont="1" applyBorder="1" applyAlignment="1">
      <alignment horizontal="center" vertical="center"/>
    </xf>
    <xf numFmtId="0" fontId="56" fillId="2" borderId="31" xfId="0" applyFont="1" applyFill="1" applyBorder="1" applyAlignment="1">
      <alignment horizontal="center" vertical="center"/>
    </xf>
    <xf numFmtId="0" fontId="56" fillId="2" borderId="32" xfId="0" applyFont="1" applyFill="1" applyBorder="1" applyAlignment="1">
      <alignment horizontal="center" vertical="center"/>
    </xf>
    <xf numFmtId="0" fontId="56" fillId="2" borderId="40" xfId="0" applyFont="1" applyFill="1" applyBorder="1" applyAlignment="1">
      <alignment horizontal="center" vertical="center"/>
    </xf>
    <xf numFmtId="0" fontId="56" fillId="2" borderId="75" xfId="0" applyFont="1" applyFill="1" applyBorder="1" applyAlignment="1">
      <alignment horizontal="center" vertical="center"/>
    </xf>
    <xf numFmtId="0" fontId="54" fillId="0" borderId="82" xfId="0" applyFont="1" applyBorder="1" applyAlignment="1">
      <alignment horizontal="center" vertical="center" wrapText="1"/>
    </xf>
    <xf numFmtId="0" fontId="54" fillId="0" borderId="4" xfId="0" applyFont="1" applyBorder="1" applyAlignment="1">
      <alignment horizontal="center" vertical="center"/>
    </xf>
    <xf numFmtId="0" fontId="54" fillId="0" borderId="5" xfId="0" applyFont="1" applyBorder="1" applyAlignment="1">
      <alignment horizontal="center" vertical="center"/>
    </xf>
    <xf numFmtId="0" fontId="54" fillId="0" borderId="41" xfId="0" applyFont="1" applyBorder="1" applyAlignment="1">
      <alignment horizontal="center" vertical="center"/>
    </xf>
    <xf numFmtId="0" fontId="62" fillId="2" borderId="35" xfId="0" applyFont="1" applyFill="1" applyBorder="1" applyAlignment="1">
      <alignment horizontal="center" vertical="center"/>
    </xf>
    <xf numFmtId="0" fontId="62" fillId="2" borderId="23" xfId="0" applyFont="1" applyFill="1" applyBorder="1" applyAlignment="1">
      <alignment horizontal="center" vertical="center"/>
    </xf>
    <xf numFmtId="0" fontId="62" fillId="2" borderId="33" xfId="0" applyFont="1" applyFill="1" applyBorder="1" applyAlignment="1">
      <alignment horizontal="center" vertical="center"/>
    </xf>
    <xf numFmtId="0" fontId="58" fillId="0" borderId="24" xfId="0" applyFont="1" applyBorder="1" applyAlignment="1">
      <alignment horizontal="center" vertical="center"/>
    </xf>
    <xf numFmtId="0" fontId="58" fillId="0" borderId="25" xfId="0" applyFont="1" applyBorder="1" applyAlignment="1">
      <alignment horizontal="center" vertical="center"/>
    </xf>
    <xf numFmtId="0" fontId="58" fillId="0" borderId="80" xfId="0" applyFont="1" applyBorder="1" applyAlignment="1">
      <alignment horizontal="center" vertical="center"/>
    </xf>
    <xf numFmtId="38" fontId="54" fillId="2" borderId="14" xfId="1" applyFont="1" applyFill="1" applyBorder="1" applyAlignment="1">
      <alignment horizontal="right" vertical="center"/>
    </xf>
    <xf numFmtId="38" fontId="54" fillId="2" borderId="62" xfId="1" applyFont="1" applyFill="1" applyBorder="1" applyAlignment="1">
      <alignment horizontal="right" vertical="center"/>
    </xf>
    <xf numFmtId="38" fontId="54" fillId="2" borderId="91" xfId="1" applyFont="1" applyFill="1" applyBorder="1" applyAlignment="1">
      <alignment horizontal="right" vertical="center"/>
    </xf>
    <xf numFmtId="0" fontId="56" fillId="0" borderId="122" xfId="0" applyFont="1" applyBorder="1" applyAlignment="1">
      <alignment horizontal="center" vertical="center" wrapText="1"/>
    </xf>
    <xf numFmtId="0" fontId="56" fillId="0" borderId="25" xfId="0" applyFont="1" applyBorder="1" applyAlignment="1">
      <alignment horizontal="center" vertical="center" wrapText="1"/>
    </xf>
    <xf numFmtId="0" fontId="56" fillId="0" borderId="26" xfId="0" applyFont="1" applyBorder="1" applyAlignment="1">
      <alignment horizontal="center" vertical="center" wrapText="1"/>
    </xf>
    <xf numFmtId="0" fontId="54" fillId="0" borderId="99" xfId="0" applyFont="1" applyBorder="1" applyAlignment="1">
      <alignment horizontal="center" vertical="center"/>
    </xf>
    <xf numFmtId="0" fontId="54" fillId="0" borderId="16" xfId="0" applyFont="1" applyBorder="1" applyAlignment="1">
      <alignment horizontal="center" vertical="center"/>
    </xf>
    <xf numFmtId="0" fontId="54" fillId="0" borderId="54" xfId="0" applyFont="1" applyBorder="1" applyAlignment="1">
      <alignment horizontal="center" vertical="center"/>
    </xf>
    <xf numFmtId="0" fontId="58" fillId="0" borderId="82" xfId="0" applyFont="1" applyBorder="1" applyAlignment="1">
      <alignment horizontal="center" vertical="center"/>
    </xf>
    <xf numFmtId="0" fontId="58" fillId="0" borderId="41" xfId="0" applyFont="1" applyBorder="1" applyAlignment="1">
      <alignment horizontal="center" vertical="center"/>
    </xf>
    <xf numFmtId="0" fontId="54" fillId="0" borderId="47" xfId="0" applyFont="1" applyBorder="1" applyAlignment="1">
      <alignment horizontal="center" vertical="center"/>
    </xf>
    <xf numFmtId="0" fontId="54" fillId="0" borderId="48" xfId="0" applyFont="1" applyBorder="1" applyAlignment="1">
      <alignment horizontal="center" vertical="center"/>
    </xf>
    <xf numFmtId="0" fontId="54" fillId="0" borderId="49" xfId="0" applyFont="1" applyBorder="1" applyAlignment="1">
      <alignment horizontal="center" vertical="center"/>
    </xf>
    <xf numFmtId="0" fontId="54" fillId="0" borderId="53" xfId="0" applyFont="1" applyBorder="1" applyAlignment="1">
      <alignment horizontal="center" vertical="center"/>
    </xf>
    <xf numFmtId="0" fontId="54" fillId="0" borderId="123" xfId="0" applyFont="1" applyBorder="1" applyAlignment="1">
      <alignment horizontal="center" vertical="center"/>
    </xf>
    <xf numFmtId="0" fontId="58" fillId="0" borderId="26" xfId="0" applyFont="1" applyBorder="1" applyAlignment="1">
      <alignment horizontal="center" vertical="center"/>
    </xf>
    <xf numFmtId="0" fontId="57" fillId="0" borderId="0" xfId="0" applyFont="1" applyAlignment="1">
      <alignment horizontal="left" vertical="center"/>
    </xf>
    <xf numFmtId="0" fontId="58" fillId="0" borderId="24" xfId="0" applyFont="1" applyBorder="1" applyAlignment="1">
      <alignment horizontal="center" vertical="center" wrapText="1"/>
    </xf>
    <xf numFmtId="38" fontId="58" fillId="0" borderId="24" xfId="1" applyFont="1" applyBorder="1" applyAlignment="1">
      <alignment horizontal="right" vertical="center"/>
    </xf>
    <xf numFmtId="38" fontId="58" fillId="0" borderId="25" xfId="1" applyFont="1" applyBorder="1" applyAlignment="1">
      <alignment horizontal="right" vertical="center"/>
    </xf>
    <xf numFmtId="38" fontId="58" fillId="0" borderId="26" xfId="1" applyFont="1" applyBorder="1" applyAlignment="1">
      <alignment horizontal="right" vertical="center"/>
    </xf>
    <xf numFmtId="38" fontId="62" fillId="0" borderId="24" xfId="1" applyFont="1" applyFill="1" applyBorder="1" applyAlignment="1">
      <alignment horizontal="right" vertical="center"/>
    </xf>
    <xf numFmtId="38" fontId="62" fillId="0" borderId="25" xfId="1" applyFont="1" applyFill="1" applyBorder="1" applyAlignment="1">
      <alignment horizontal="right" vertical="center"/>
    </xf>
    <xf numFmtId="38" fontId="62" fillId="0" borderId="26" xfId="1" applyFont="1" applyFill="1" applyBorder="1" applyAlignment="1">
      <alignment horizontal="right" vertical="center"/>
    </xf>
    <xf numFmtId="38" fontId="54" fillId="2" borderId="18" xfId="1" applyFont="1" applyFill="1" applyBorder="1" applyAlignment="1">
      <alignment horizontal="right" vertical="center"/>
    </xf>
    <xf numFmtId="38" fontId="54" fillId="2" borderId="17" xfId="1" applyFont="1" applyFill="1" applyBorder="1" applyAlignment="1">
      <alignment horizontal="right" vertical="center"/>
    </xf>
    <xf numFmtId="38" fontId="54" fillId="2" borderId="32" xfId="1" applyFont="1" applyFill="1" applyBorder="1" applyAlignment="1">
      <alignment horizontal="right" vertical="center"/>
    </xf>
    <xf numFmtId="38" fontId="54" fillId="2" borderId="99" xfId="1" applyFont="1" applyFill="1" applyBorder="1" applyAlignment="1">
      <alignment horizontal="right" vertical="center"/>
    </xf>
    <xf numFmtId="38" fontId="54" fillId="2" borderId="16" xfId="1" applyFont="1" applyFill="1" applyBorder="1" applyAlignment="1">
      <alignment horizontal="right" vertical="center"/>
    </xf>
    <xf numFmtId="38" fontId="54" fillId="2" borderId="54" xfId="1" applyFont="1" applyFill="1" applyBorder="1" applyAlignment="1">
      <alignment horizontal="right" vertical="center"/>
    </xf>
    <xf numFmtId="185" fontId="0" fillId="0" borderId="46" xfId="0" applyNumberFormat="1" applyBorder="1" applyAlignment="1">
      <alignment horizontal="center" vertical="center"/>
    </xf>
    <xf numFmtId="0" fontId="0" fillId="0" borderId="0" xfId="0" applyAlignment="1">
      <alignment horizontal="center" vertical="center"/>
    </xf>
    <xf numFmtId="0" fontId="0" fillId="0" borderId="67" xfId="0" applyBorder="1" applyAlignment="1">
      <alignment horizontal="center" vertical="center"/>
    </xf>
    <xf numFmtId="0" fontId="0" fillId="0" borderId="6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193" fontId="0" fillId="2" borderId="67" xfId="0" applyNumberFormat="1" applyFill="1" applyBorder="1" applyAlignment="1">
      <alignment horizontal="center" vertical="center" wrapText="1"/>
    </xf>
    <xf numFmtId="193" fontId="0" fillId="2" borderId="66" xfId="0" applyNumberFormat="1" applyFill="1" applyBorder="1" applyAlignment="1">
      <alignment horizontal="center" vertical="center" wrapText="1"/>
    </xf>
    <xf numFmtId="193" fontId="0" fillId="2" borderId="65" xfId="0" applyNumberFormat="1" applyFill="1" applyBorder="1" applyAlignment="1">
      <alignment horizontal="center" vertical="center" wrapText="1"/>
    </xf>
    <xf numFmtId="193" fontId="0" fillId="2" borderId="64" xfId="0" applyNumberFormat="1" applyFill="1" applyBorder="1" applyAlignment="1">
      <alignment horizontal="center" vertical="center" wrapText="1"/>
    </xf>
    <xf numFmtId="193" fontId="0" fillId="2" borderId="12" xfId="0" applyNumberFormat="1" applyFill="1" applyBorder="1" applyAlignment="1">
      <alignment horizontal="center" vertical="center" wrapText="1"/>
    </xf>
    <xf numFmtId="193" fontId="0" fillId="2" borderId="13" xfId="0" applyNumberFormat="1" applyFill="1" applyBorder="1" applyAlignment="1">
      <alignment horizontal="center" vertical="center" wrapText="1"/>
    </xf>
    <xf numFmtId="0" fontId="0" fillId="0" borderId="1" xfId="0" applyBorder="1" applyAlignment="1">
      <alignment horizontal="center" vertical="center"/>
    </xf>
    <xf numFmtId="0" fontId="0" fillId="0" borderId="14" xfId="0" applyBorder="1" applyAlignment="1">
      <alignment horizontal="center" vertical="center"/>
    </xf>
    <xf numFmtId="0" fontId="0" fillId="0" borderId="62"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15" xfId="0" applyBorder="1" applyAlignment="1">
      <alignment horizontal="center" vertical="center"/>
    </xf>
    <xf numFmtId="194" fontId="0" fillId="2" borderId="1" xfId="0" applyNumberFormat="1" applyFill="1" applyBorder="1" applyAlignment="1">
      <alignment horizontal="center" vertical="center" wrapText="1"/>
    </xf>
    <xf numFmtId="193" fontId="0" fillId="4" borderId="1" xfId="0" applyNumberFormat="1" applyFill="1" applyBorder="1" applyAlignment="1">
      <alignment horizontal="center" vertical="center" wrapText="1"/>
    </xf>
    <xf numFmtId="193" fontId="0" fillId="2" borderId="1" xfId="0" applyNumberFormat="1" applyFill="1" applyBorder="1" applyAlignment="1">
      <alignment horizontal="center" vertical="center" wrapText="1"/>
    </xf>
    <xf numFmtId="0" fontId="6" fillId="7" borderId="0" xfId="0" applyFont="1" applyFill="1" applyAlignment="1">
      <alignment horizontal="center" vertical="center"/>
    </xf>
    <xf numFmtId="0" fontId="0" fillId="7" borderId="0" xfId="0" applyFill="1" applyAlignment="1">
      <alignment horizontal="center" vertical="center"/>
    </xf>
    <xf numFmtId="0" fontId="21" fillId="0" borderId="0" xfId="0" applyFont="1" applyAlignment="1">
      <alignment horizontal="center" vertical="center"/>
    </xf>
    <xf numFmtId="0" fontId="0" fillId="0" borderId="14" xfId="0" applyBorder="1" applyAlignment="1">
      <alignment horizontal="right" vertical="center"/>
    </xf>
    <xf numFmtId="0" fontId="0" fillId="0" borderId="15" xfId="0" applyBorder="1" applyAlignment="1">
      <alignment horizontal="right" vertical="center"/>
    </xf>
    <xf numFmtId="0" fontId="25" fillId="0" borderId="1" xfId="0" applyFont="1" applyBorder="1" applyAlignment="1">
      <alignment horizontal="center" vertical="center"/>
    </xf>
    <xf numFmtId="0" fontId="25" fillId="0" borderId="67" xfId="0" applyFont="1" applyBorder="1" applyAlignment="1">
      <alignment horizontal="center" vertical="center" wrapText="1"/>
    </xf>
    <xf numFmtId="0" fontId="25" fillId="0" borderId="63"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46" xfId="0" applyFont="1" applyBorder="1" applyAlignment="1">
      <alignment horizontal="center" vertical="center" wrapText="1"/>
    </xf>
    <xf numFmtId="0" fontId="25" fillId="0" borderId="14" xfId="0" applyFont="1" applyBorder="1" applyAlignment="1">
      <alignment horizontal="center" vertical="center"/>
    </xf>
    <xf numFmtId="0" fontId="25" fillId="0" borderId="62" xfId="0" applyFont="1" applyBorder="1" applyAlignment="1">
      <alignment horizontal="center" vertical="center"/>
    </xf>
    <xf numFmtId="0" fontId="25" fillId="0" borderId="73" xfId="0" applyFont="1" applyBorder="1" applyAlignment="1">
      <alignment horizontal="center" vertical="center"/>
    </xf>
    <xf numFmtId="0" fontId="25" fillId="0" borderId="15" xfId="0" applyFont="1" applyBorder="1" applyAlignment="1">
      <alignment horizontal="center" vertical="center"/>
    </xf>
    <xf numFmtId="0" fontId="25" fillId="0" borderId="72" xfId="0" applyFont="1" applyBorder="1" applyAlignment="1">
      <alignment horizontal="center" vertical="center" wrapText="1"/>
    </xf>
    <xf numFmtId="0" fontId="25" fillId="0" borderId="68" xfId="0" applyFont="1" applyBorder="1" applyAlignment="1">
      <alignment horizontal="center" vertical="center" wrapText="1"/>
    </xf>
    <xf numFmtId="0" fontId="6" fillId="0" borderId="0" xfId="0" applyFont="1" applyAlignment="1">
      <alignment horizontal="center" vertical="center"/>
    </xf>
    <xf numFmtId="194" fontId="0" fillId="2" borderId="71" xfId="0" applyNumberFormat="1" applyFill="1" applyBorder="1" applyAlignment="1">
      <alignment horizontal="center" vertical="center" wrapText="1"/>
    </xf>
    <xf numFmtId="194" fontId="0" fillId="2" borderId="69" xfId="0" applyNumberFormat="1" applyFill="1" applyBorder="1" applyAlignment="1">
      <alignment horizontal="center" vertical="center" wrapText="1"/>
    </xf>
    <xf numFmtId="194" fontId="0" fillId="2" borderId="2" xfId="0" applyNumberFormat="1" applyFill="1" applyBorder="1" applyAlignment="1">
      <alignment horizontal="center" vertical="center" wrapText="1"/>
    </xf>
    <xf numFmtId="194" fontId="0" fillId="0" borderId="71" xfId="0" applyNumberFormat="1" applyBorder="1" applyAlignment="1">
      <alignment horizontal="center" vertical="center" wrapText="1"/>
    </xf>
    <xf numFmtId="194" fontId="0" fillId="0" borderId="69" xfId="0" applyNumberFormat="1" applyBorder="1" applyAlignment="1">
      <alignment horizontal="center" vertical="center" wrapText="1"/>
    </xf>
    <xf numFmtId="194"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25" fillId="0" borderId="66" xfId="0" applyFont="1" applyBorder="1" applyAlignment="1">
      <alignment horizontal="center" vertical="center" wrapText="1"/>
    </xf>
    <xf numFmtId="0" fontId="25" fillId="0" borderId="13" xfId="0" applyFont="1" applyBorder="1" applyAlignment="1">
      <alignment horizontal="center" vertical="center" wrapText="1"/>
    </xf>
    <xf numFmtId="0" fontId="0" fillId="8" borderId="14" xfId="0" applyFill="1" applyBorder="1" applyAlignment="1">
      <alignment horizontal="center" vertical="center"/>
    </xf>
    <xf numFmtId="0" fontId="0" fillId="8" borderId="62" xfId="0" applyFill="1" applyBorder="1" applyAlignment="1">
      <alignment horizontal="center" vertical="center"/>
    </xf>
    <xf numFmtId="0" fontId="0" fillId="8" borderId="15" xfId="0" applyFill="1" applyBorder="1" applyAlignment="1">
      <alignment horizontal="center" vertical="center"/>
    </xf>
    <xf numFmtId="0" fontId="6" fillId="4" borderId="14" xfId="0" applyFont="1" applyFill="1" applyBorder="1" applyAlignment="1">
      <alignment horizontal="center" vertical="center"/>
    </xf>
    <xf numFmtId="0" fontId="6" fillId="4" borderId="62" xfId="0" applyFont="1" applyFill="1" applyBorder="1" applyAlignment="1">
      <alignment horizontal="center" vertical="center"/>
    </xf>
    <xf numFmtId="0" fontId="0" fillId="4" borderId="62" xfId="0" applyFill="1" applyBorder="1" applyAlignment="1">
      <alignment horizontal="center" vertical="center"/>
    </xf>
    <xf numFmtId="0" fontId="0" fillId="4" borderId="15" xfId="0" applyFill="1" applyBorder="1" applyAlignment="1">
      <alignment horizontal="center" vertical="center"/>
    </xf>
    <xf numFmtId="0" fontId="20" fillId="0" borderId="0" xfId="0" applyFont="1" applyAlignment="1">
      <alignment horizontal="left" vertical="center"/>
    </xf>
    <xf numFmtId="0" fontId="38" fillId="0" borderId="0" xfId="0" applyFont="1" applyAlignment="1">
      <alignment horizontal="left" vertical="center" wrapText="1"/>
    </xf>
    <xf numFmtId="0" fontId="0" fillId="0" borderId="67" xfId="0" applyBorder="1" applyAlignment="1">
      <alignment horizontal="center" vertical="center" wrapText="1"/>
    </xf>
    <xf numFmtId="0" fontId="0" fillId="0" borderId="65" xfId="0" applyBorder="1" applyAlignment="1">
      <alignment horizontal="center" vertical="center"/>
    </xf>
    <xf numFmtId="0" fontId="0" fillId="0" borderId="64" xfId="0" applyBorder="1" applyAlignment="1">
      <alignment horizontal="center" vertical="center"/>
    </xf>
    <xf numFmtId="0" fontId="0" fillId="2" borderId="67" xfId="0" applyFill="1" applyBorder="1" applyAlignment="1">
      <alignment horizontal="center" vertical="center"/>
    </xf>
    <xf numFmtId="0" fontId="0" fillId="2" borderId="63" xfId="0" applyFill="1" applyBorder="1" applyAlignment="1">
      <alignment horizontal="center" vertical="center"/>
    </xf>
    <xf numFmtId="0" fontId="26" fillId="0" borderId="0" xfId="0" applyFont="1" applyAlignment="1">
      <alignment horizontal="left" vertical="center" wrapText="1"/>
    </xf>
    <xf numFmtId="0" fontId="37" fillId="0" borderId="0" xfId="0" applyFont="1" applyAlignment="1">
      <alignment horizontal="left" vertical="center" wrapText="1"/>
    </xf>
    <xf numFmtId="0" fontId="0" fillId="0" borderId="66" xfId="0" applyBorder="1" applyAlignment="1">
      <alignment horizontal="center" vertical="center" wrapText="1"/>
    </xf>
    <xf numFmtId="0" fontId="0" fillId="0" borderId="65" xfId="0" applyBorder="1" applyAlignment="1">
      <alignment horizontal="center" vertical="center" wrapText="1"/>
    </xf>
    <xf numFmtId="0" fontId="0" fillId="0" borderId="64"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4" borderId="65" xfId="0" applyFill="1" applyBorder="1" applyAlignment="1">
      <alignment horizontal="left" vertical="center" wrapText="1"/>
    </xf>
    <xf numFmtId="0" fontId="0" fillId="4" borderId="0" xfId="0" applyFill="1" applyAlignment="1">
      <alignment horizontal="left" vertical="center"/>
    </xf>
    <xf numFmtId="0" fontId="0" fillId="4" borderId="64" xfId="0" applyFill="1" applyBorder="1" applyAlignment="1">
      <alignment horizontal="left" vertical="center"/>
    </xf>
    <xf numFmtId="0" fontId="0" fillId="4" borderId="65" xfId="0" applyFill="1" applyBorder="1" applyAlignment="1">
      <alignment horizontal="left" vertical="center"/>
    </xf>
    <xf numFmtId="0" fontId="0" fillId="0" borderId="0" xfId="101" applyFont="1" applyAlignment="1">
      <alignment horizontal="center" vertical="center"/>
    </xf>
    <xf numFmtId="0" fontId="3" fillId="0" borderId="0" xfId="101" applyAlignment="1">
      <alignment horizontal="center" vertical="center"/>
    </xf>
    <xf numFmtId="0" fontId="22" fillId="15" borderId="0" xfId="101" applyFont="1" applyFill="1" applyAlignment="1">
      <alignment horizontal="center" vertical="center" wrapText="1"/>
    </xf>
    <xf numFmtId="0" fontId="22" fillId="15" borderId="0" xfId="101" applyFont="1" applyFill="1" applyAlignment="1">
      <alignment horizontal="center" vertical="center"/>
    </xf>
    <xf numFmtId="0" fontId="0" fillId="4" borderId="65" xfId="0" applyFill="1" applyBorder="1" applyAlignment="1">
      <alignment horizontal="left" vertical="top" wrapText="1"/>
    </xf>
    <xf numFmtId="0" fontId="0" fillId="4" borderId="0" xfId="0" applyFill="1" applyAlignment="1">
      <alignment horizontal="left" vertical="top" wrapText="1"/>
    </xf>
    <xf numFmtId="0" fontId="0" fillId="4" borderId="64" xfId="0" applyFill="1" applyBorder="1" applyAlignment="1">
      <alignment horizontal="left" vertical="top" wrapText="1"/>
    </xf>
    <xf numFmtId="0" fontId="0" fillId="4" borderId="12" xfId="0" applyFill="1" applyBorder="1" applyAlignment="1">
      <alignment horizontal="left" vertical="top" wrapText="1"/>
    </xf>
    <xf numFmtId="0" fontId="0" fillId="4" borderId="46" xfId="0" applyFill="1" applyBorder="1" applyAlignment="1">
      <alignment horizontal="left" vertical="top" wrapText="1"/>
    </xf>
    <xf numFmtId="0" fontId="0" fillId="4" borderId="13" xfId="0" applyFill="1" applyBorder="1" applyAlignment="1">
      <alignment horizontal="left" vertical="top" wrapText="1"/>
    </xf>
    <xf numFmtId="184" fontId="0" fillId="4" borderId="46" xfId="0" applyNumberFormat="1" applyFill="1" applyBorder="1" applyAlignment="1">
      <alignment horizontal="left" vertical="center"/>
    </xf>
    <xf numFmtId="184" fontId="0" fillId="4" borderId="62" xfId="0" applyNumberFormat="1" applyFill="1" applyBorder="1" applyAlignment="1">
      <alignment horizontal="center" vertical="center" wrapText="1"/>
    </xf>
    <xf numFmtId="185" fontId="0" fillId="4" borderId="62" xfId="0" applyNumberFormat="1" applyFill="1" applyBorder="1" applyAlignment="1">
      <alignment horizontal="left" vertical="center"/>
    </xf>
    <xf numFmtId="0" fontId="6" fillId="0" borderId="65"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83" fillId="0" borderId="46" xfId="0" applyFont="1" applyBorder="1" applyAlignment="1">
      <alignment horizontal="left" vertical="center" wrapText="1"/>
    </xf>
    <xf numFmtId="0" fontId="54" fillId="0" borderId="28" xfId="0" applyFont="1" applyBorder="1" applyAlignment="1">
      <alignment horizontal="center" vertical="center" wrapText="1"/>
    </xf>
    <xf numFmtId="0" fontId="54" fillId="0" borderId="16" xfId="0" applyFont="1" applyBorder="1" applyAlignment="1">
      <alignment horizontal="center" vertical="center" wrapText="1"/>
    </xf>
    <xf numFmtId="0" fontId="54" fillId="0" borderId="54" xfId="0" applyFont="1" applyBorder="1" applyAlignment="1">
      <alignment horizontal="center" vertical="center" wrapText="1"/>
    </xf>
    <xf numFmtId="0" fontId="54" fillId="0" borderId="0" xfId="0" applyFont="1" applyAlignment="1">
      <alignment horizontal="center" vertical="center" wrapText="1"/>
    </xf>
    <xf numFmtId="0" fontId="55" fillId="0" borderId="22" xfId="0" applyFont="1" applyBorder="1" applyAlignment="1">
      <alignment horizontal="center" vertical="center"/>
    </xf>
    <xf numFmtId="0" fontId="55" fillId="0" borderId="6" xfId="0" applyFont="1" applyBorder="1" applyAlignment="1">
      <alignment horizontal="center" vertical="center"/>
    </xf>
    <xf numFmtId="0" fontId="54" fillId="0" borderId="90" xfId="0" applyFont="1" applyBorder="1" applyAlignment="1">
      <alignment horizontal="center" vertical="center"/>
    </xf>
    <xf numFmtId="0" fontId="54" fillId="0" borderId="76" xfId="0" applyFont="1" applyBorder="1" applyAlignment="1">
      <alignment horizontal="center" vertical="center"/>
    </xf>
    <xf numFmtId="0" fontId="54" fillId="0" borderId="52" xfId="0" applyFont="1" applyBorder="1" applyAlignment="1">
      <alignment horizontal="center" vertical="center"/>
    </xf>
    <xf numFmtId="0" fontId="54" fillId="0" borderId="50" xfId="0" applyFont="1" applyBorder="1" applyAlignment="1">
      <alignment horizontal="center" vertical="center"/>
    </xf>
    <xf numFmtId="0" fontId="54" fillId="0" borderId="0" xfId="0" applyFont="1" applyAlignment="1">
      <alignment horizontal="left" vertical="center" wrapText="1"/>
    </xf>
    <xf numFmtId="0" fontId="54" fillId="2" borderId="118" xfId="0" applyFont="1" applyFill="1" applyBorder="1" applyAlignment="1">
      <alignment horizontal="center" vertical="center"/>
    </xf>
    <xf numFmtId="0" fontId="54" fillId="2" borderId="119" xfId="0" applyFont="1" applyFill="1" applyBorder="1" applyAlignment="1">
      <alignment horizontal="center" vertical="center"/>
    </xf>
    <xf numFmtId="0" fontId="54" fillId="2" borderId="120" xfId="0" applyFont="1" applyFill="1" applyBorder="1" applyAlignment="1">
      <alignment horizontal="center" vertical="center"/>
    </xf>
    <xf numFmtId="38" fontId="54" fillId="0" borderId="108" xfId="1" applyFont="1" applyFill="1" applyBorder="1" applyAlignment="1">
      <alignment horizontal="center" vertical="center"/>
    </xf>
    <xf numFmtId="38" fontId="54" fillId="0" borderId="121" xfId="1" applyFont="1" applyFill="1" applyBorder="1" applyAlignment="1">
      <alignment horizontal="center" vertical="center"/>
    </xf>
    <xf numFmtId="38" fontId="54" fillId="0" borderId="101" xfId="1" applyFont="1" applyFill="1" applyBorder="1" applyAlignment="1">
      <alignment horizontal="center" vertical="center"/>
    </xf>
    <xf numFmtId="0" fontId="54" fillId="2" borderId="107" xfId="0" applyFont="1" applyFill="1" applyBorder="1" applyAlignment="1">
      <alignment horizontal="center" vertical="center"/>
    </xf>
    <xf numFmtId="0" fontId="54" fillId="2" borderId="69" xfId="0" applyFont="1" applyFill="1" applyBorder="1" applyAlignment="1">
      <alignment horizontal="center" vertical="center"/>
    </xf>
    <xf numFmtId="0" fontId="54" fillId="2" borderId="19" xfId="0" applyFont="1" applyFill="1" applyBorder="1" applyAlignment="1">
      <alignment horizontal="center" vertical="center"/>
    </xf>
    <xf numFmtId="0" fontId="71" fillId="0" borderId="0" xfId="2" applyFont="1" applyAlignment="1">
      <alignment horizontal="left" vertical="center"/>
    </xf>
    <xf numFmtId="0" fontId="71" fillId="0" borderId="64" xfId="2" applyFont="1" applyBorder="1" applyAlignment="1">
      <alignment horizontal="left" vertical="center"/>
    </xf>
    <xf numFmtId="0" fontId="71" fillId="0" borderId="0" xfId="2" applyFont="1" applyAlignment="1">
      <alignment horizontal="center" vertical="center"/>
    </xf>
    <xf numFmtId="0" fontId="71" fillId="0" borderId="64" xfId="2" applyFont="1" applyBorder="1" applyAlignment="1">
      <alignment horizontal="center" vertical="center"/>
    </xf>
    <xf numFmtId="38" fontId="71" fillId="0" borderId="14" xfId="48" applyFont="1" applyFill="1" applyBorder="1" applyAlignment="1">
      <alignment horizontal="right" vertical="center"/>
    </xf>
    <xf numFmtId="38" fontId="71" fillId="0" borderId="15" xfId="48" applyFont="1" applyFill="1" applyBorder="1" applyAlignment="1">
      <alignment horizontal="right" vertical="center"/>
    </xf>
    <xf numFmtId="0" fontId="71" fillId="0" borderId="0" xfId="2" applyFont="1" applyAlignment="1">
      <alignment horizontal="right" vertical="center"/>
    </xf>
    <xf numFmtId="0" fontId="72" fillId="0" borderId="0" xfId="2" applyFont="1" applyAlignment="1">
      <alignment horizontal="center" vertical="center"/>
    </xf>
    <xf numFmtId="0" fontId="71" fillId="0" borderId="1" xfId="2" applyFont="1" applyBorder="1" applyAlignment="1">
      <alignment horizontal="center" vertical="center"/>
    </xf>
    <xf numFmtId="38" fontId="71" fillId="2" borderId="67" xfId="48" applyFont="1" applyFill="1" applyBorder="1" applyAlignment="1">
      <alignment horizontal="right" vertical="center"/>
    </xf>
    <xf numFmtId="38" fontId="71" fillId="2" borderId="66" xfId="48" applyFont="1" applyFill="1" applyBorder="1" applyAlignment="1">
      <alignment horizontal="right" vertical="center"/>
    </xf>
    <xf numFmtId="0" fontId="71" fillId="0" borderId="71" xfId="2" applyFont="1" applyBorder="1" applyAlignment="1">
      <alignment horizontal="center" vertical="center"/>
    </xf>
    <xf numFmtId="0" fontId="71" fillId="0" borderId="67" xfId="2" applyFont="1" applyBorder="1" applyAlignment="1">
      <alignment horizontal="center" vertical="center"/>
    </xf>
    <xf numFmtId="38" fontId="71" fillId="0" borderId="93" xfId="48" applyFont="1" applyFill="1" applyBorder="1" applyAlignment="1">
      <alignment horizontal="right" vertical="center"/>
    </xf>
    <xf numFmtId="38" fontId="71" fillId="0" borderId="94" xfId="48" applyFont="1" applyFill="1" applyBorder="1" applyAlignment="1">
      <alignment horizontal="right" vertical="center"/>
    </xf>
    <xf numFmtId="0" fontId="71" fillId="0" borderId="64" xfId="2" applyFont="1" applyBorder="1" applyAlignment="1">
      <alignment horizontal="right" vertical="center"/>
    </xf>
    <xf numFmtId="0" fontId="74" fillId="0" borderId="83" xfId="2" applyFont="1" applyBorder="1" applyAlignment="1">
      <alignment horizontal="center" vertical="center"/>
    </xf>
    <xf numFmtId="0" fontId="74" fillId="0" borderId="86" xfId="2" applyFont="1" applyBorder="1" applyAlignment="1">
      <alignment horizontal="center" vertical="center"/>
    </xf>
    <xf numFmtId="38" fontId="71" fillId="0" borderId="84" xfId="48" applyFont="1" applyFill="1" applyBorder="1" applyAlignment="1">
      <alignment horizontal="right" vertical="center"/>
    </xf>
    <xf numFmtId="38" fontId="71" fillId="0" borderId="85" xfId="48" applyFont="1" applyFill="1" applyBorder="1" applyAlignment="1">
      <alignment horizontal="right" vertical="center"/>
    </xf>
    <xf numFmtId="0" fontId="78" fillId="0" borderId="0" xfId="0" applyFont="1" applyAlignment="1">
      <alignment horizontal="center" vertical="center"/>
    </xf>
    <xf numFmtId="0" fontId="78" fillId="0" borderId="0" xfId="0" applyFont="1" applyAlignment="1">
      <alignment horizontal="center"/>
    </xf>
    <xf numFmtId="38" fontId="71" fillId="0" borderId="24" xfId="1" applyFont="1" applyFill="1" applyBorder="1" applyAlignment="1">
      <alignment horizontal="right"/>
    </xf>
    <xf numFmtId="38" fontId="71" fillId="0" borderId="26" xfId="1" applyFont="1" applyFill="1" applyBorder="1" applyAlignment="1">
      <alignment horizontal="right"/>
    </xf>
    <xf numFmtId="0" fontId="69" fillId="0" borderId="0" xfId="2" applyFont="1" applyAlignment="1">
      <alignment horizontal="left" vertical="center" wrapText="1"/>
    </xf>
    <xf numFmtId="38" fontId="80" fillId="2" borderId="18" xfId="1" applyFont="1" applyFill="1" applyBorder="1" applyAlignment="1">
      <alignment horizontal="right" vertical="center" wrapText="1"/>
    </xf>
    <xf numFmtId="38" fontId="80" fillId="2" borderId="106" xfId="1" applyFont="1" applyFill="1" applyBorder="1" applyAlignment="1">
      <alignment horizontal="right" vertical="center" wrapText="1"/>
    </xf>
    <xf numFmtId="182" fontId="80" fillId="2" borderId="122" xfId="0" applyNumberFormat="1" applyFont="1" applyFill="1" applyBorder="1" applyAlignment="1">
      <alignment horizontal="right" vertical="center" wrapText="1"/>
    </xf>
    <xf numFmtId="182" fontId="80" fillId="2" borderId="80" xfId="0" applyNumberFormat="1" applyFont="1" applyFill="1" applyBorder="1" applyAlignment="1">
      <alignment horizontal="right" vertical="center" wrapText="1"/>
    </xf>
    <xf numFmtId="38" fontId="80" fillId="0" borderId="18" xfId="1" applyFont="1" applyFill="1" applyBorder="1" applyAlignment="1">
      <alignment horizontal="right" vertical="center" wrapText="1"/>
    </xf>
    <xf numFmtId="38" fontId="80" fillId="0" borderId="106" xfId="1" applyFont="1" applyFill="1" applyBorder="1" applyAlignment="1">
      <alignment horizontal="right" vertical="center" wrapText="1"/>
    </xf>
    <xf numFmtId="0" fontId="80" fillId="0" borderId="100" xfId="0" applyFont="1" applyBorder="1" applyAlignment="1">
      <alignment horizontal="center" vertical="center" wrapText="1"/>
    </xf>
    <xf numFmtId="0" fontId="44" fillId="0" borderId="0" xfId="2" applyFont="1" applyAlignment="1">
      <alignment horizontal="center" vertical="center"/>
    </xf>
    <xf numFmtId="0" fontId="44" fillId="0" borderId="24" xfId="2" applyFont="1" applyBorder="1" applyAlignment="1">
      <alignment horizontal="center" vertical="center"/>
    </xf>
    <xf numFmtId="0" fontId="44" fillId="0" borderId="25" xfId="2" applyFont="1" applyBorder="1" applyAlignment="1">
      <alignment horizontal="center" vertical="center"/>
    </xf>
    <xf numFmtId="0" fontId="44" fillId="0" borderId="26" xfId="2" applyFont="1" applyBorder="1" applyAlignment="1">
      <alignment horizontal="center" vertical="center"/>
    </xf>
    <xf numFmtId="0" fontId="44" fillId="0" borderId="24" xfId="2" applyFont="1" applyBorder="1" applyAlignment="1">
      <alignment horizontal="center"/>
    </xf>
    <xf numFmtId="0" fontId="44" fillId="0" borderId="25" xfId="2" applyFont="1" applyBorder="1" applyAlignment="1">
      <alignment horizontal="center"/>
    </xf>
    <xf numFmtId="0" fontId="44" fillId="0" borderId="26" xfId="2" applyFont="1" applyBorder="1" applyAlignment="1">
      <alignment horizontal="center"/>
    </xf>
    <xf numFmtId="2" fontId="44" fillId="0" borderId="14" xfId="2" applyNumberFormat="1" applyFont="1" applyBorder="1" applyAlignment="1">
      <alignment horizontal="center"/>
    </xf>
    <xf numFmtId="0" fontId="44" fillId="0" borderId="15" xfId="2" applyFont="1" applyBorder="1" applyAlignment="1">
      <alignment horizontal="center"/>
    </xf>
    <xf numFmtId="0" fontId="44" fillId="0" borderId="40" xfId="2" applyFont="1" applyBorder="1" applyAlignment="1">
      <alignment horizontal="center"/>
    </xf>
    <xf numFmtId="0" fontId="44" fillId="0" borderId="0" xfId="2" applyFont="1" applyAlignment="1">
      <alignment horizontal="center"/>
    </xf>
    <xf numFmtId="0" fontId="44" fillId="0" borderId="51" xfId="2" applyFont="1" applyBorder="1" applyAlignment="1">
      <alignment horizontal="center"/>
    </xf>
    <xf numFmtId="0" fontId="44" fillId="0" borderId="50" xfId="2" applyFont="1" applyBorder="1" applyAlignment="1">
      <alignment horizontal="center"/>
    </xf>
    <xf numFmtId="0" fontId="44" fillId="0" borderId="20" xfId="2" applyFont="1" applyBorder="1" applyAlignment="1">
      <alignment horizontal="center"/>
    </xf>
    <xf numFmtId="0" fontId="44" fillId="0" borderId="18" xfId="2" applyFont="1" applyBorder="1" applyAlignment="1">
      <alignment horizontal="right"/>
    </xf>
    <xf numFmtId="0" fontId="44" fillId="0" borderId="106" xfId="2" applyFont="1" applyBorder="1" applyAlignment="1">
      <alignment horizontal="right"/>
    </xf>
    <xf numFmtId="0" fontId="44" fillId="0" borderId="99" xfId="2" applyFont="1" applyBorder="1" applyAlignment="1">
      <alignment horizontal="center" vertical="center" wrapText="1"/>
    </xf>
    <xf numFmtId="0" fontId="44" fillId="0" borderId="16" xfId="2" applyFont="1" applyBorder="1" applyAlignment="1">
      <alignment horizontal="center" vertical="center" wrapText="1"/>
    </xf>
    <xf numFmtId="0" fontId="44" fillId="0" borderId="100" xfId="2" applyFont="1" applyBorder="1" applyAlignment="1">
      <alignment horizontal="center" vertical="center" wrapText="1"/>
    </xf>
    <xf numFmtId="0" fontId="44" fillId="0" borderId="89" xfId="2" applyFont="1" applyBorder="1" applyAlignment="1" applyProtection="1">
      <alignment horizontal="center" vertical="center"/>
      <protection locked="0"/>
    </xf>
    <xf numFmtId="0" fontId="44" fillId="0" borderId="1" xfId="2" applyFont="1" applyBorder="1" applyAlignment="1" applyProtection="1">
      <alignment horizontal="center" vertical="center"/>
      <protection locked="0"/>
    </xf>
    <xf numFmtId="38" fontId="44" fillId="0" borderId="71" xfId="2" applyNumberFormat="1" applyFont="1" applyBorder="1" applyAlignment="1">
      <alignment horizontal="center" vertical="center"/>
    </xf>
    <xf numFmtId="38" fontId="44" fillId="0" borderId="69" xfId="2" applyNumberFormat="1" applyFont="1" applyBorder="1" applyAlignment="1">
      <alignment horizontal="center" vertical="center"/>
    </xf>
    <xf numFmtId="38" fontId="44" fillId="0" borderId="2" xfId="2" applyNumberFormat="1" applyFont="1" applyBorder="1" applyAlignment="1">
      <alignment horizontal="center" vertical="center"/>
    </xf>
    <xf numFmtId="2" fontId="44" fillId="0" borderId="15" xfId="2" applyNumberFormat="1" applyFont="1" applyBorder="1" applyAlignment="1">
      <alignment horizontal="center"/>
    </xf>
    <xf numFmtId="182" fontId="44" fillId="13" borderId="62" xfId="2" applyNumberFormat="1" applyFont="1" applyFill="1" applyBorder="1" applyAlignment="1">
      <alignment horizontal="right" vertical="center"/>
    </xf>
    <xf numFmtId="0" fontId="46" fillId="0" borderId="0" xfId="2" applyFont="1" applyAlignment="1">
      <alignment horizontal="left" vertical="center"/>
    </xf>
    <xf numFmtId="0" fontId="49" fillId="0" borderId="24" xfId="2" applyFont="1" applyBorder="1" applyAlignment="1" applyProtection="1">
      <alignment horizontal="center" vertical="center"/>
      <protection locked="0"/>
    </xf>
    <xf numFmtId="0" fontId="49" fillId="0" borderId="25" xfId="2" applyFont="1" applyBorder="1" applyAlignment="1" applyProtection="1">
      <alignment horizontal="center" vertical="center"/>
      <protection locked="0"/>
    </xf>
    <xf numFmtId="0" fontId="49" fillId="0" borderId="26" xfId="2" applyFont="1" applyBorder="1" applyAlignment="1" applyProtection="1">
      <alignment horizontal="center" vertical="center"/>
      <protection locked="0"/>
    </xf>
    <xf numFmtId="0" fontId="50" fillId="0" borderId="24" xfId="2" applyFont="1" applyBorder="1" applyAlignment="1" applyProtection="1">
      <alignment horizontal="center" vertical="center"/>
      <protection locked="0"/>
    </xf>
    <xf numFmtId="0" fontId="50" fillId="0" borderId="25" xfId="2" applyFont="1" applyBorder="1" applyAlignment="1" applyProtection="1">
      <alignment horizontal="center" vertical="center"/>
      <protection locked="0"/>
    </xf>
    <xf numFmtId="0" fontId="50" fillId="0" borderId="26" xfId="2" applyFont="1" applyBorder="1" applyAlignment="1" applyProtection="1">
      <alignment horizontal="center" vertical="center"/>
      <protection locked="0"/>
    </xf>
    <xf numFmtId="38" fontId="44" fillId="0" borderId="24" xfId="98" applyFont="1" applyFill="1" applyBorder="1" applyAlignment="1">
      <alignment horizontal="center" vertical="center"/>
    </xf>
    <xf numFmtId="38" fontId="44" fillId="0" borderId="25" xfId="98" applyFont="1" applyFill="1" applyBorder="1" applyAlignment="1">
      <alignment horizontal="center" vertical="center"/>
    </xf>
    <xf numFmtId="38" fontId="44" fillId="0" borderId="26" xfId="98" applyFont="1" applyFill="1" applyBorder="1" applyAlignment="1">
      <alignment horizontal="center" vertical="center"/>
    </xf>
    <xf numFmtId="38" fontId="44" fillId="0" borderId="99" xfId="1" applyFont="1" applyBorder="1" applyAlignment="1" applyProtection="1">
      <alignment horizontal="center" vertical="center" wrapText="1"/>
      <protection locked="0"/>
    </xf>
    <xf numFmtId="38" fontId="44" fillId="0" borderId="16" xfId="1" applyFont="1" applyBorder="1" applyAlignment="1" applyProtection="1">
      <alignment horizontal="center" vertical="center" wrapText="1"/>
      <protection locked="0"/>
    </xf>
    <xf numFmtId="38" fontId="44" fillId="0" borderId="108" xfId="1" applyFont="1" applyBorder="1" applyAlignment="1" applyProtection="1">
      <alignment horizontal="center" vertical="center" wrapText="1"/>
      <protection locked="0"/>
    </xf>
    <xf numFmtId="38" fontId="44" fillId="0" borderId="9" xfId="1" applyFont="1" applyBorder="1" applyAlignment="1" applyProtection="1">
      <alignment horizontal="center" vertical="center" wrapText="1"/>
      <protection locked="0"/>
    </xf>
    <xf numFmtId="38" fontId="44" fillId="10" borderId="127" xfId="1" applyFont="1" applyFill="1" applyBorder="1" applyAlignment="1">
      <alignment horizontal="center" vertical="center"/>
    </xf>
    <xf numFmtId="38" fontId="44" fillId="10" borderId="128" xfId="1" applyFont="1" applyFill="1" applyBorder="1" applyAlignment="1">
      <alignment horizontal="center" vertical="center"/>
    </xf>
    <xf numFmtId="38" fontId="44" fillId="10" borderId="129" xfId="1" applyFont="1" applyFill="1" applyBorder="1" applyAlignment="1">
      <alignment horizontal="center" vertical="center"/>
    </xf>
    <xf numFmtId="38" fontId="44" fillId="10" borderId="130" xfId="1" applyFont="1" applyFill="1" applyBorder="1" applyAlignment="1">
      <alignment horizontal="center" vertical="center"/>
    </xf>
    <xf numFmtId="38" fontId="44" fillId="10" borderId="131" xfId="1" applyFont="1" applyFill="1" applyBorder="1" applyAlignment="1">
      <alignment horizontal="center" vertical="center"/>
    </xf>
    <xf numFmtId="38" fontId="44" fillId="10" borderId="132" xfId="1" applyFont="1" applyFill="1" applyBorder="1" applyAlignment="1">
      <alignment horizontal="center" vertical="center"/>
    </xf>
    <xf numFmtId="38" fontId="44" fillId="11" borderId="122" xfId="1" applyFont="1" applyFill="1" applyBorder="1" applyAlignment="1">
      <alignment horizontal="right" vertical="center"/>
    </xf>
    <xf numFmtId="38" fontId="44" fillId="11" borderId="80" xfId="1" applyFont="1" applyFill="1" applyBorder="1" applyAlignment="1">
      <alignment horizontal="right" vertical="center"/>
    </xf>
    <xf numFmtId="182" fontId="44" fillId="11" borderId="46" xfId="2" applyNumberFormat="1" applyFont="1" applyFill="1" applyBorder="1" applyAlignment="1">
      <alignment horizontal="right" vertical="center"/>
    </xf>
    <xf numFmtId="0" fontId="44" fillId="11" borderId="46" xfId="2" applyFont="1" applyFill="1" applyBorder="1" applyAlignment="1">
      <alignment horizontal="right" vertical="center"/>
    </xf>
    <xf numFmtId="182" fontId="44" fillId="12" borderId="62" xfId="2" applyNumberFormat="1" applyFont="1" applyFill="1" applyBorder="1" applyAlignment="1">
      <alignment horizontal="right" vertical="center"/>
    </xf>
    <xf numFmtId="55" fontId="22" fillId="0" borderId="1" xfId="0" applyNumberFormat="1" applyFont="1" applyBorder="1" applyAlignment="1">
      <alignment horizontal="right" vertical="center"/>
    </xf>
    <xf numFmtId="0" fontId="11" fillId="0" borderId="0" xfId="0" applyFont="1" applyAlignment="1">
      <alignment horizontal="center" vertical="center" wrapText="1"/>
    </xf>
    <xf numFmtId="0" fontId="0" fillId="0" borderId="0" xfId="0" applyAlignment="1">
      <alignment horizontal="left" vertical="center" wrapText="1"/>
    </xf>
    <xf numFmtId="0" fontId="89" fillId="0" borderId="140" xfId="100" applyFont="1" applyBorder="1" applyAlignment="1">
      <alignment horizontal="center" vertical="top" wrapText="1"/>
    </xf>
    <xf numFmtId="0" fontId="89" fillId="0" borderId="141" xfId="100" applyFont="1" applyBorder="1" applyAlignment="1">
      <alignment horizontal="center" vertical="top" wrapText="1"/>
    </xf>
    <xf numFmtId="0" fontId="89" fillId="0" borderId="142" xfId="100" applyFont="1" applyBorder="1" applyAlignment="1">
      <alignment horizontal="center" vertical="top" wrapText="1"/>
    </xf>
    <xf numFmtId="0" fontId="88" fillId="0" borderId="67" xfId="100" applyFont="1" applyBorder="1" applyAlignment="1">
      <alignment horizontal="center" vertical="top" wrapText="1"/>
    </xf>
    <xf numFmtId="0" fontId="87" fillId="0" borderId="138" xfId="100" applyFont="1" applyBorder="1" applyAlignment="1">
      <alignment horizontal="center" vertical="top" wrapText="1"/>
    </xf>
    <xf numFmtId="0" fontId="87" fillId="0" borderId="143" xfId="100" applyFont="1" applyBorder="1" applyAlignment="1">
      <alignment horizontal="center" vertical="top" wrapText="1"/>
    </xf>
    <xf numFmtId="0" fontId="87" fillId="0" borderId="135" xfId="100" applyFont="1" applyBorder="1" applyAlignment="1">
      <alignment horizontal="center" vertical="top" wrapText="1"/>
    </xf>
    <xf numFmtId="0" fontId="89" fillId="0" borderId="139" xfId="100" applyFont="1" applyBorder="1" applyAlignment="1">
      <alignment horizontal="center" vertical="top" wrapText="1"/>
    </xf>
    <xf numFmtId="0" fontId="89" fillId="0" borderId="136" xfId="100" applyFont="1" applyBorder="1" applyAlignment="1">
      <alignment horizontal="center" vertical="top" wrapText="1"/>
    </xf>
  </cellXfs>
  <cellStyles count="102">
    <cellStyle name="スタイル 1" xfId="6" xr:uid="{00000000-0005-0000-0000-000000000000}"/>
    <cellStyle name="パーセント 2" xfId="7" xr:uid="{00000000-0005-0000-0000-000001000000}"/>
    <cellStyle name="ハイパーリンク 10" xfId="8" xr:uid="{00000000-0005-0000-0000-000002000000}"/>
    <cellStyle name="ハイパーリンク 11" xfId="9" xr:uid="{00000000-0005-0000-0000-000003000000}"/>
    <cellStyle name="ハイパーリンク 12" xfId="10" xr:uid="{00000000-0005-0000-0000-000004000000}"/>
    <cellStyle name="ハイパーリンク 13" xfId="11" xr:uid="{00000000-0005-0000-0000-000005000000}"/>
    <cellStyle name="ハイパーリンク 14" xfId="12" xr:uid="{00000000-0005-0000-0000-000006000000}"/>
    <cellStyle name="ハイパーリンク 15" xfId="13" xr:uid="{00000000-0005-0000-0000-000007000000}"/>
    <cellStyle name="ハイパーリンク 16" xfId="14" xr:uid="{00000000-0005-0000-0000-000008000000}"/>
    <cellStyle name="ハイパーリンク 17" xfId="15" xr:uid="{00000000-0005-0000-0000-000009000000}"/>
    <cellStyle name="ハイパーリンク 18" xfId="16" xr:uid="{00000000-0005-0000-0000-00000A000000}"/>
    <cellStyle name="ハイパーリンク 19" xfId="17" xr:uid="{00000000-0005-0000-0000-00000B000000}"/>
    <cellStyle name="ハイパーリンク 2" xfId="18" xr:uid="{00000000-0005-0000-0000-00000C000000}"/>
    <cellStyle name="ハイパーリンク 20" xfId="19" xr:uid="{00000000-0005-0000-0000-00000D000000}"/>
    <cellStyle name="ハイパーリンク 21" xfId="20" xr:uid="{00000000-0005-0000-0000-00000E000000}"/>
    <cellStyle name="ハイパーリンク 22" xfId="21" xr:uid="{00000000-0005-0000-0000-00000F000000}"/>
    <cellStyle name="ハイパーリンク 23" xfId="22" xr:uid="{00000000-0005-0000-0000-000010000000}"/>
    <cellStyle name="ハイパーリンク 24" xfId="23" xr:uid="{00000000-0005-0000-0000-000011000000}"/>
    <cellStyle name="ハイパーリンク 25" xfId="24" xr:uid="{00000000-0005-0000-0000-000012000000}"/>
    <cellStyle name="ハイパーリンク 26" xfId="25" xr:uid="{00000000-0005-0000-0000-000013000000}"/>
    <cellStyle name="ハイパーリンク 27" xfId="26" xr:uid="{00000000-0005-0000-0000-000014000000}"/>
    <cellStyle name="ハイパーリンク 28" xfId="27" xr:uid="{00000000-0005-0000-0000-000015000000}"/>
    <cellStyle name="ハイパーリンク 29" xfId="28" xr:uid="{00000000-0005-0000-0000-000016000000}"/>
    <cellStyle name="ハイパーリンク 3" xfId="29" xr:uid="{00000000-0005-0000-0000-000017000000}"/>
    <cellStyle name="ハイパーリンク 30" xfId="30" xr:uid="{00000000-0005-0000-0000-000018000000}"/>
    <cellStyle name="ハイパーリンク 31" xfId="31" xr:uid="{00000000-0005-0000-0000-000019000000}"/>
    <cellStyle name="ハイパーリンク 32" xfId="32" xr:uid="{00000000-0005-0000-0000-00001A000000}"/>
    <cellStyle name="ハイパーリンク 33" xfId="33" xr:uid="{00000000-0005-0000-0000-00001B000000}"/>
    <cellStyle name="ハイパーリンク 34" xfId="34" xr:uid="{00000000-0005-0000-0000-00001C000000}"/>
    <cellStyle name="ハイパーリンク 35" xfId="35" xr:uid="{00000000-0005-0000-0000-00001D000000}"/>
    <cellStyle name="ハイパーリンク 36" xfId="36" xr:uid="{00000000-0005-0000-0000-00001E000000}"/>
    <cellStyle name="ハイパーリンク 37" xfId="37" xr:uid="{00000000-0005-0000-0000-00001F000000}"/>
    <cellStyle name="ハイパーリンク 38" xfId="38" xr:uid="{00000000-0005-0000-0000-000020000000}"/>
    <cellStyle name="ハイパーリンク 39" xfId="39" xr:uid="{00000000-0005-0000-0000-000021000000}"/>
    <cellStyle name="ハイパーリンク 4" xfId="40" xr:uid="{00000000-0005-0000-0000-000022000000}"/>
    <cellStyle name="ハイパーリンク 5" xfId="41" xr:uid="{00000000-0005-0000-0000-000023000000}"/>
    <cellStyle name="ハイパーリンク 6" xfId="42" xr:uid="{00000000-0005-0000-0000-000024000000}"/>
    <cellStyle name="ハイパーリンク 7" xfId="43" xr:uid="{00000000-0005-0000-0000-000025000000}"/>
    <cellStyle name="ハイパーリンク 8" xfId="44" xr:uid="{00000000-0005-0000-0000-000026000000}"/>
    <cellStyle name="ハイパーリンク 9" xfId="45" xr:uid="{00000000-0005-0000-0000-000027000000}"/>
    <cellStyle name="桁区切り" xfId="1" builtinId="6"/>
    <cellStyle name="桁区切り 2" xfId="46" xr:uid="{00000000-0005-0000-0000-000029000000}"/>
    <cellStyle name="桁区切り 2 2" xfId="47" xr:uid="{00000000-0005-0000-0000-00002A000000}"/>
    <cellStyle name="桁区切り 2 3" xfId="98" xr:uid="{00000000-0005-0000-0000-00002B000000}"/>
    <cellStyle name="桁区切り 3" xfId="4" xr:uid="{00000000-0005-0000-0000-00002C000000}"/>
    <cellStyle name="桁区切り 4" xfId="48" xr:uid="{00000000-0005-0000-0000-00002D000000}"/>
    <cellStyle name="桁区切り 5" xfId="49" xr:uid="{00000000-0005-0000-0000-00002E000000}"/>
    <cellStyle name="標準" xfId="0" builtinId="0"/>
    <cellStyle name="標準 10" xfId="50" xr:uid="{00000000-0005-0000-0000-000030000000}"/>
    <cellStyle name="標準 11" xfId="99" xr:uid="{0D35DC4B-B65D-47CB-B3C0-53874279516D}"/>
    <cellStyle name="標準 12" xfId="100" xr:uid="{3C1739D9-D5CE-44C7-BD77-4C229E0292FC}"/>
    <cellStyle name="標準 2" xfId="2" xr:uid="{00000000-0005-0000-0000-000031000000}"/>
    <cellStyle name="標準 2 2" xfId="51" xr:uid="{00000000-0005-0000-0000-000032000000}"/>
    <cellStyle name="標準 3" xfId="52" xr:uid="{00000000-0005-0000-0000-000033000000}"/>
    <cellStyle name="標準 4" xfId="53" xr:uid="{00000000-0005-0000-0000-000034000000}"/>
    <cellStyle name="標準 4 2" xfId="54" xr:uid="{00000000-0005-0000-0000-000035000000}"/>
    <cellStyle name="標準 5" xfId="55" xr:uid="{00000000-0005-0000-0000-000036000000}"/>
    <cellStyle name="標準 6" xfId="56" xr:uid="{00000000-0005-0000-0000-000037000000}"/>
    <cellStyle name="標準 7" xfId="57" xr:uid="{00000000-0005-0000-0000-000038000000}"/>
    <cellStyle name="標準 8" xfId="58" xr:uid="{00000000-0005-0000-0000-000039000000}"/>
    <cellStyle name="標準 9" xfId="59" xr:uid="{00000000-0005-0000-0000-00003A000000}"/>
    <cellStyle name="標準 9 2" xfId="101" xr:uid="{790E3136-B293-4519-BF0D-B6F3220735E7}"/>
    <cellStyle name="標準_ﾀﾝｻﾞﾆｱ3年次概算040412旧.xls" xfId="3" xr:uid="{00000000-0005-0000-0000-00003B000000}"/>
    <cellStyle name="標準_最終見積書-備考欄なし(提出版).xls" xfId="5" xr:uid="{00000000-0005-0000-0000-00003C000000}"/>
    <cellStyle name="表示済みのハイパーリンク 10" xfId="60" xr:uid="{00000000-0005-0000-0000-00003D000000}"/>
    <cellStyle name="表示済みのハイパーリンク 11" xfId="61" xr:uid="{00000000-0005-0000-0000-00003E000000}"/>
    <cellStyle name="表示済みのハイパーリンク 12" xfId="62" xr:uid="{00000000-0005-0000-0000-00003F000000}"/>
    <cellStyle name="表示済みのハイパーリンク 13" xfId="63" xr:uid="{00000000-0005-0000-0000-000040000000}"/>
    <cellStyle name="表示済みのハイパーリンク 14" xfId="64" xr:uid="{00000000-0005-0000-0000-000041000000}"/>
    <cellStyle name="表示済みのハイパーリンク 15" xfId="65" xr:uid="{00000000-0005-0000-0000-000042000000}"/>
    <cellStyle name="表示済みのハイパーリンク 16" xfId="66" xr:uid="{00000000-0005-0000-0000-000043000000}"/>
    <cellStyle name="表示済みのハイパーリンク 17" xfId="67" xr:uid="{00000000-0005-0000-0000-000044000000}"/>
    <cellStyle name="表示済みのハイパーリンク 18" xfId="68" xr:uid="{00000000-0005-0000-0000-000045000000}"/>
    <cellStyle name="表示済みのハイパーリンク 19" xfId="69" xr:uid="{00000000-0005-0000-0000-000046000000}"/>
    <cellStyle name="表示済みのハイパーリンク 2" xfId="70" xr:uid="{00000000-0005-0000-0000-000047000000}"/>
    <cellStyle name="表示済みのハイパーリンク 20" xfId="71" xr:uid="{00000000-0005-0000-0000-000048000000}"/>
    <cellStyle name="表示済みのハイパーリンク 21" xfId="72" xr:uid="{00000000-0005-0000-0000-000049000000}"/>
    <cellStyle name="表示済みのハイパーリンク 22" xfId="73" xr:uid="{00000000-0005-0000-0000-00004A000000}"/>
    <cellStyle name="表示済みのハイパーリンク 23" xfId="74" xr:uid="{00000000-0005-0000-0000-00004B000000}"/>
    <cellStyle name="表示済みのハイパーリンク 24" xfId="75" xr:uid="{00000000-0005-0000-0000-00004C000000}"/>
    <cellStyle name="表示済みのハイパーリンク 25" xfId="76" xr:uid="{00000000-0005-0000-0000-00004D000000}"/>
    <cellStyle name="表示済みのハイパーリンク 26" xfId="77" xr:uid="{00000000-0005-0000-0000-00004E000000}"/>
    <cellStyle name="表示済みのハイパーリンク 27" xfId="78" xr:uid="{00000000-0005-0000-0000-00004F000000}"/>
    <cellStyle name="表示済みのハイパーリンク 28" xfId="79" xr:uid="{00000000-0005-0000-0000-000050000000}"/>
    <cellStyle name="表示済みのハイパーリンク 29" xfId="80" xr:uid="{00000000-0005-0000-0000-000051000000}"/>
    <cellStyle name="表示済みのハイパーリンク 3" xfId="81" xr:uid="{00000000-0005-0000-0000-000052000000}"/>
    <cellStyle name="表示済みのハイパーリンク 30" xfId="82" xr:uid="{00000000-0005-0000-0000-000053000000}"/>
    <cellStyle name="表示済みのハイパーリンク 31" xfId="83" xr:uid="{00000000-0005-0000-0000-000054000000}"/>
    <cellStyle name="表示済みのハイパーリンク 32" xfId="84" xr:uid="{00000000-0005-0000-0000-000055000000}"/>
    <cellStyle name="表示済みのハイパーリンク 33" xfId="85" xr:uid="{00000000-0005-0000-0000-000056000000}"/>
    <cellStyle name="表示済みのハイパーリンク 34" xfId="86" xr:uid="{00000000-0005-0000-0000-000057000000}"/>
    <cellStyle name="表示済みのハイパーリンク 35" xfId="87" xr:uid="{00000000-0005-0000-0000-000058000000}"/>
    <cellStyle name="表示済みのハイパーリンク 36" xfId="88" xr:uid="{00000000-0005-0000-0000-000059000000}"/>
    <cellStyle name="表示済みのハイパーリンク 37" xfId="89" xr:uid="{00000000-0005-0000-0000-00005A000000}"/>
    <cellStyle name="表示済みのハイパーリンク 38" xfId="90" xr:uid="{00000000-0005-0000-0000-00005B000000}"/>
    <cellStyle name="表示済みのハイパーリンク 39" xfId="91" xr:uid="{00000000-0005-0000-0000-00005C000000}"/>
    <cellStyle name="表示済みのハイパーリンク 4" xfId="92" xr:uid="{00000000-0005-0000-0000-00005D000000}"/>
    <cellStyle name="表示済みのハイパーリンク 5" xfId="93" xr:uid="{00000000-0005-0000-0000-00005E000000}"/>
    <cellStyle name="表示済みのハイパーリンク 6" xfId="94" xr:uid="{00000000-0005-0000-0000-00005F000000}"/>
    <cellStyle name="表示済みのハイパーリンク 7" xfId="95" xr:uid="{00000000-0005-0000-0000-000060000000}"/>
    <cellStyle name="表示済みのハイパーリンク 8" xfId="96" xr:uid="{00000000-0005-0000-0000-000061000000}"/>
    <cellStyle name="表示済みのハイパーリンク 9" xfId="97" xr:uid="{00000000-0005-0000-0000-000062000000}"/>
  </cellStyles>
  <dxfs count="0"/>
  <tableStyles count="0" defaultTableStyle="TableStyleMedium2" defaultPivotStyle="PivotStyleLight16"/>
  <colors>
    <mruColors>
      <color rgb="FFCC99FF"/>
      <color rgb="FF080808"/>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17</xdr:row>
          <xdr:rowOff>31750</xdr:rowOff>
        </xdr:from>
        <xdr:to>
          <xdr:col>2</xdr:col>
          <xdr:colOff>107950</xdr:colOff>
          <xdr:row>17</xdr:row>
          <xdr:rowOff>374650</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0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17</xdr:row>
          <xdr:rowOff>31750</xdr:rowOff>
        </xdr:from>
        <xdr:to>
          <xdr:col>2</xdr:col>
          <xdr:colOff>107950</xdr:colOff>
          <xdr:row>17</xdr:row>
          <xdr:rowOff>374650</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0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266700</xdr:colOff>
      <xdr:row>1</xdr:row>
      <xdr:rowOff>85725</xdr:rowOff>
    </xdr:from>
    <xdr:to>
      <xdr:col>10</xdr:col>
      <xdr:colOff>0</xdr:colOff>
      <xdr:row>3</xdr:row>
      <xdr:rowOff>247650</xdr:rowOff>
    </xdr:to>
    <xdr:sp macro="" textlink="">
      <xdr:nvSpPr>
        <xdr:cNvPr id="2" name="角丸四角形吹き出し 1">
          <a:extLst>
            <a:ext uri="{FF2B5EF4-FFF2-40B4-BE49-F238E27FC236}">
              <a16:creationId xmlns:a16="http://schemas.microsoft.com/office/drawing/2014/main" id="{00000000-0008-0000-0B00-000002000000}"/>
            </a:ext>
          </a:extLst>
        </xdr:cNvPr>
        <xdr:cNvSpPr/>
      </xdr:nvSpPr>
      <xdr:spPr>
        <a:xfrm>
          <a:off x="5200650" y="333375"/>
          <a:ext cx="2695575" cy="666750"/>
        </a:xfrm>
        <a:prstGeom prst="wedgeRoundRectCallout">
          <a:avLst>
            <a:gd name="adj1" fmla="val -59483"/>
            <a:gd name="adj2" fmla="val -8423"/>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lnSpc>
              <a:spcPts val="1300"/>
            </a:lnSpc>
          </a:pPr>
          <a:r>
            <a:rPr kumimoji="1" lang="ja-JP" altLang="en-US" sz="1050"/>
            <a:t>法人</a:t>
          </a:r>
          <a:r>
            <a:rPr kumimoji="1" lang="en-US" altLang="ja-JP" sz="1050"/>
            <a:t>/</a:t>
          </a:r>
          <a:r>
            <a:rPr kumimoji="1" lang="ja-JP" altLang="en-US" sz="1050"/>
            <a:t>区分の区別、紛争影響国・地域の区別について</a:t>
          </a:r>
          <a:endParaRPr kumimoji="1" lang="en-US" altLang="ja-JP" sz="1050"/>
        </a:p>
        <a:p>
          <a:pPr algn="l">
            <a:lnSpc>
              <a:spcPts val="1300"/>
            </a:lnSpc>
          </a:pPr>
          <a:r>
            <a:rPr kumimoji="1" lang="ja-JP" altLang="en-US" sz="1050"/>
            <a:t>プルダウンから選択。</a:t>
          </a:r>
        </a:p>
      </xdr:txBody>
    </xdr:sp>
    <xdr:clientData/>
  </xdr:twoCellAnchor>
  <xdr:twoCellAnchor>
    <xdr:from>
      <xdr:col>10</xdr:col>
      <xdr:colOff>409576</xdr:colOff>
      <xdr:row>3</xdr:row>
      <xdr:rowOff>47625</xdr:rowOff>
    </xdr:from>
    <xdr:to>
      <xdr:col>12</xdr:col>
      <xdr:colOff>628650</xdr:colOff>
      <xdr:row>5</xdr:row>
      <xdr:rowOff>228600</xdr:rowOff>
    </xdr:to>
    <xdr:sp macro="" textlink="">
      <xdr:nvSpPr>
        <xdr:cNvPr id="3" name="角丸四角形吹き出し 2">
          <a:extLst>
            <a:ext uri="{FF2B5EF4-FFF2-40B4-BE49-F238E27FC236}">
              <a16:creationId xmlns:a16="http://schemas.microsoft.com/office/drawing/2014/main" id="{00000000-0008-0000-0B00-000003000000}"/>
            </a:ext>
          </a:extLst>
        </xdr:cNvPr>
        <xdr:cNvSpPr/>
      </xdr:nvSpPr>
      <xdr:spPr>
        <a:xfrm>
          <a:off x="8305801" y="800100"/>
          <a:ext cx="1695449" cy="695325"/>
        </a:xfrm>
        <a:prstGeom prst="wedgeRoundRectCallout">
          <a:avLst>
            <a:gd name="adj1" fmla="val -40269"/>
            <a:gd name="adj2" fmla="val 104992"/>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lnSpc>
              <a:spcPts val="1300"/>
            </a:lnSpc>
          </a:pPr>
          <a:r>
            <a:rPr kumimoji="1" lang="ja-JP" altLang="en-US" sz="1050"/>
            <a:t>各作業日数を記入。</a:t>
          </a:r>
          <a:endParaRPr kumimoji="1" lang="en-US" altLang="ja-JP" sz="1050"/>
        </a:p>
        <a:p>
          <a:pPr algn="l">
            <a:lnSpc>
              <a:spcPts val="1300"/>
            </a:lnSpc>
          </a:pPr>
          <a:r>
            <a:rPr kumimoji="1" lang="ja-JP" altLang="en-US" sz="1050"/>
            <a:t>（国内）準備期間＝「国内第一次」とする。</a:t>
          </a:r>
        </a:p>
      </xdr:txBody>
    </xdr:sp>
    <xdr:clientData/>
  </xdr:twoCellAnchor>
  <xdr:twoCellAnchor>
    <xdr:from>
      <xdr:col>8</xdr:col>
      <xdr:colOff>504825</xdr:colOff>
      <xdr:row>18</xdr:row>
      <xdr:rowOff>85725</xdr:rowOff>
    </xdr:from>
    <xdr:to>
      <xdr:col>12</xdr:col>
      <xdr:colOff>476250</xdr:colOff>
      <xdr:row>22</xdr:row>
      <xdr:rowOff>171450</xdr:rowOff>
    </xdr:to>
    <xdr:sp macro="" textlink="">
      <xdr:nvSpPr>
        <xdr:cNvPr id="4" name="角丸四角形吹き出し 3">
          <a:extLst>
            <a:ext uri="{FF2B5EF4-FFF2-40B4-BE49-F238E27FC236}">
              <a16:creationId xmlns:a16="http://schemas.microsoft.com/office/drawing/2014/main" id="{00000000-0008-0000-0B00-000004000000}"/>
            </a:ext>
          </a:extLst>
        </xdr:cNvPr>
        <xdr:cNvSpPr/>
      </xdr:nvSpPr>
      <xdr:spPr>
        <a:xfrm>
          <a:off x="7248525" y="4695825"/>
          <a:ext cx="2600325" cy="914400"/>
        </a:xfrm>
        <a:prstGeom prst="wedgeRoundRectCallout">
          <a:avLst>
            <a:gd name="adj1" fmla="val 369"/>
            <a:gd name="adj2" fmla="val 66972"/>
            <a:gd name="adj3" fmla="val 16667"/>
          </a:avLst>
        </a:prstGeom>
        <a:solidFill>
          <a:sysClr val="window" lastClr="FFFFFF"/>
        </a:solidFill>
        <a:ln w="25400" cap="flat" cmpd="sng" algn="ctr">
          <a:solidFill>
            <a:srgbClr val="4BACC6"/>
          </a:solidFill>
          <a:prstDash val="solid"/>
        </a:ln>
        <a:effectLst/>
      </xdr:spPr>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rPr>
            <a:t>課税・不課税を選択してください。</a:t>
          </a:r>
          <a:endPar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rPr>
            <a:t>なお、現地業務が課税になる場合は表を参照して、従事人月（</a:t>
          </a:r>
          <a:r>
            <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cs typeface="+mn-cs"/>
            </a:rPr>
            <a:t>M/M)</a:t>
          </a:r>
          <a:r>
            <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rPr>
            <a:t>を入力してください。</a:t>
          </a:r>
          <a:endPar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0</xdr:col>
      <xdr:colOff>38100</xdr:colOff>
      <xdr:row>28</xdr:row>
      <xdr:rowOff>161925</xdr:rowOff>
    </xdr:from>
    <xdr:to>
      <xdr:col>3</xdr:col>
      <xdr:colOff>714375</xdr:colOff>
      <xdr:row>30</xdr:row>
      <xdr:rowOff>104775</xdr:rowOff>
    </xdr:to>
    <xdr:sp macro="" textlink="">
      <xdr:nvSpPr>
        <xdr:cNvPr id="8" name="角丸四角形吹き出し 7">
          <a:extLst>
            <a:ext uri="{FF2B5EF4-FFF2-40B4-BE49-F238E27FC236}">
              <a16:creationId xmlns:a16="http://schemas.microsoft.com/office/drawing/2014/main" id="{00000000-0008-0000-0B00-000008000000}"/>
            </a:ext>
          </a:extLst>
        </xdr:cNvPr>
        <xdr:cNvSpPr/>
      </xdr:nvSpPr>
      <xdr:spPr>
        <a:xfrm>
          <a:off x="38100" y="6934200"/>
          <a:ext cx="2895600" cy="514350"/>
        </a:xfrm>
        <a:prstGeom prst="wedgeRoundRectCallout">
          <a:avLst>
            <a:gd name="adj1" fmla="val 369"/>
            <a:gd name="adj2" fmla="val 66972"/>
            <a:gd name="adj3" fmla="val 16667"/>
          </a:avLst>
        </a:prstGeom>
        <a:solidFill>
          <a:sysClr val="window" lastClr="FFFFFF"/>
        </a:solidFill>
        <a:ln w="25400" cap="flat" cmpd="sng" algn="ctr">
          <a:solidFill>
            <a:srgbClr val="4BACC6"/>
          </a:solidFill>
          <a:prstDash val="solid"/>
        </a:ln>
        <a:effectLst/>
      </xdr:spPr>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rPr>
            <a:t>各案件のその他原価率、一般管理費等率の適用についてはご確認ください。</a:t>
          </a:r>
          <a:endPar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ica365-my.sharepoint.com/Users/26526/Documents/13%20&#12496;&#12531;&#12464;&#12521;&#27700;&#36039;&#28304;&#65288;&#32068;&#32340;&#32946;&#25104;&#65289;/2012&#26989;&#21209;&#23455;&#26045;&#65288;&#25216;&#12503;&#12525;&#65289;&#35211;&#31309;&#12481;&#12455;&#12483;&#12463;&#12471;&#12540;&#1248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www.jica.go.jp/Users/28996/Documents/&#35519;&#36948;&#37096;&#36039;&#26009;/8_&#31934;&#31639;&#38306;&#20418;&#12501;&#12449;&#12452;&#12523;/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jica365-my.sharepoint.com/Users/a13582/Documents/&#20061;&#37326;/&#21336;&#29420;&#22411;/&#31934;&#31639;&#22577;&#21578;&#26360;/&#27096;&#24335;3-9&#12288;&#28040;&#36027;&#31246;&#23550;&#24540;&#65288;&#21336;&#29420;&#22411;&#65289;&#31934;&#31639;&#22577;&#21578;&#26360;&#27096;&#24335;030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www.jica.go.jp/Users/28333/AppData/Local/Temp/notes1BD7F0/(&#21442;&#32771;)&#12467;&#12513;&#12531;&#12488;&#12539;&#20462;&#27491;&#20505;&#35036;&#29256;04_&#27096;&#24335;4&#65374;25&#26989;&#21209;&#23455;&#26045;&#22865;&#32004;&#31934;&#31639;&#27096;&#24335;(20160803&#27770;&#35009;&#29256;)%2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30822/AppData/Local/Microsoft/Windows/INetCache/Content.Outlook/TAKXU4SO/05.&#12521;&#12531;&#12503;&#12469;&#12512;&#65288;&#23455;&#36027;&#31934;&#31639;&#65289;+&#32207;&#20154;&#26376;&#21270;&#36861;&#21152;_&#31934;&#31639;&#27096;&#24335;_&#21512;&#24847;&#21336;&#20385;&#27096;&#24335;&#36861;&#21152;&#29256;ver2_&#27096;&#24335;4-20&#12288;&#31934;&#31639;&#22577;&#21578;&#26360;&#26126;&#32048;&#26360;&#65288;2021&#24180;6&#26376;&#29256;&#65289;rev.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jica365-my.sharepoint.com/Users/a13582/Documents/&#20061;&#37326;/&#31934;&#31639;&#22577;&#21578;&#26360;/&#27096;&#24335;4-22%20&#31934;&#31639;&#22577;&#21578;&#26126;&#32048;&#26360;&#20869;&#35379;&#26360;&#20462;&#27491;030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jica365-my.sharepoint.com/270_&#35519;&#36948;&#37096;/2_&#37096;&#20869;&#20840;&#21729;/100_&#35336;&#30011;&#12539;&#21046;&#24230;&#35506;/03_&#21046;&#24230;&#26989;&#21209;&#9312;&#20840;&#33324;/&#28040;&#36027;&#31246;&#31561;&#31246;&#21209;/05_&#19968;&#33324;_&#12467;&#12531;&#12469;&#12523;_&#27665;&#36899;&#12395;&#12362;&#12369;&#12427;&#28040;&#36027;&#31246;/&#12467;&#12531;&#12469;&#12523;&#22865;&#32004;&#19981;&#35506;&#31246;&#21270;&#26908;&#35342;2017-2018/30_&#21644;&#30000;&#20316;&#26989;&#20013;/&#22865;&#32004;&#26360;/&#20061;&#37326;&#12373;&#12435;/&#12456;&#12463;&#12475;&#12523;&#12501;&#12457;&#12540;&#12510;&#12483;&#12488;/2-&#9312;&#12288;&#31934;&#31639;&#22577;&#21578;&#26360;&#65288;&#26989;&#21209;&#65289;/&#12424;&#36861;&#35352;&#65289;2-&#9312;%20&#31934;&#31639;&#22577;&#21578;&#26126;&#32048;&#26360;&#65288;&#26989;&#21209;&#23455;&#26045;&#65289;0420&#20877;&#22996;&#35351;&#36027;&#20462;&#27491;&#37096;&#20998;&#25173;&#12356;&#32047;&#35336;.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www.jica.go.jp/announce/manual/guideline/consultant/ku57pq00001mkfv1-att/&#31934;&#31639;&#31119;&#23665;&#21830;&#20107;/&#31119;&#23665;&#21830;&#20107;&#31934;&#31639;&#12501;&#12449;&#12452;&#12523;20140325&#24335;&#12459;&#12483;&#12488;&#2925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www.jica.go.jp/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jica365-my.sharepoint.com/Users/26526/Documents/906%20&#12381;&#12398;&#20182;&#26989;&#21209;/01%20&#26989;&#21209;&#25913;&#21892;/01%2030&#27850;&#23487;&#27850;&#26009;&#20462;&#27491;/2012&#26989;&#21209;&#23455;&#26045;&#65288;&#25216;&#12503;&#12525;&#65289;&#35211;&#31309;&#12481;&#12455;&#12483;&#12463;&#12471;&#12540;&#1248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www.jica.go.jp/270_&#35519;&#36948;&#37096;/2_&#37096;&#20869;&#20840;&#21729;/310_&#22865;&#32004;&#31532;&#20108;&#35506;/1_&#25903;&#25173;&#12539;&#31934;&#31639;&#38306;&#36899;/&#31934;&#31639;/&#12481;&#12455;&#12483;&#12463;&#12509;&#12452;&#12531;&#12488;&#12392;&#26032;&#27096;&#24335;/0_&#31934;&#31639;&#26041;&#27861;&#27770;&#35009;/&#9313;-1(20140310&#20844;&#31034;&#20197;&#38477;)&#26696;&#20214;&#21270;&#35519;&#26619;&#65295;&#26222;&#21450;&#12539;&#23455;&#35388;&#20107;&#26989;&#12288;&#31934;&#31639;&#27096;&#24335;&#12469;&#12531;&#12503;&#12523;.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jica365-my.sharepoint.com/Users/a13582/Documents/&#20061;&#37326;/&#28040;&#36027;&#31246;&#23550;&#24540;&#12304;&#26989;&#21209;&#23455;&#26045;&#12305;&#35211;&#31309;&#12481;&#12455;&#12483;&#12463;&#12471;&#12540;&#12488;_2017&#21336;&#20385;2&#26376;14&#26085;&#20197;&#384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jica365-my.sharepoint.com/DOCUME~1/a05127/LOCALS~1/Temp/notesFFF692/2008&#26989;&#21209;&#23455;&#26045;&#65288;&#25216;&#12503;&#12525;&#65289;&#35211;&#31309;&#20869;&#35379;&#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ok_gyom_01\file-server\&#21942;&#26989;\&#65298;&#65294;&#22865;&#32004;&#26360;FILE\JICA&#22865;&#32004;&#26360;\JICA&#26368;&#32066;&#35211;&#31309;&#26360;\&#12472;&#12515;&#12459;&#12523;&#12479;&#27700;&#23475;&#25216;&#12503;&#12525;\&#22793;&#26356;&#26368;&#32066;&#35211;&#31309;&#65288;&#65394;&#65437;&#65412;&#65438;&#65416;&#65404;&#65393;&#22269;&#65404;&#65438;&#65388;&#65398;&#65433;&#65408;&#27700;&#23475;&#25216;&#12503;&#12525;&#9314;&#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www.jica.go.jp/Users/28996/Documents/&#35519;&#36948;&#37096;&#36039;&#26009;/8_&#31934;&#31639;&#38306;&#20418;&#12501;&#12449;&#12452;&#12523;/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row r="3">
          <cell r="B3" t="str">
            <v>MVR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様式３_契約金額精算報告書内訳書元"/>
      <sheetName val="様式３_契約金額精算報告書内訳書"/>
      <sheetName val="様式３_契約金額精算報告書内訳書 (2)"/>
      <sheetName val="様式４_（旅費）"/>
      <sheetName val="様式４（旅費宿泊費－１）"/>
      <sheetName val="様式５_事例１"/>
      <sheetName val="様式５_事例2"/>
      <sheetName val="様式６_証書張付台紙"/>
      <sheetName val="様式７_証拠書類附属書（航空賃）"/>
      <sheetName val="様式８（直接人件費）"/>
      <sheetName val="様式９ その他原価及び一般管理費等"/>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4（内訳書）"/>
      <sheetName val="様式5流用明細"/>
      <sheetName val="様式6直接人件費明細書"/>
      <sheetName val="様式7業務従事者名簿"/>
      <sheetName val="様式８従事計画・実績表"/>
      <sheetName val="様式9その他原価及び管理費等"/>
      <sheetName val="様式10航空賃"/>
      <sheetName val="様式11証拠書類附属書（航空）"/>
      <sheetName val="様式12旅費(その他）(日当等）"/>
      <sheetName val="様式12a旅費(その他）(日当等）7か国用"/>
      <sheetName val="様式12b旅費(その他）(日当等）アフガニスタン用"/>
      <sheetName val="様式13戦争特約保険料"/>
      <sheetName val="様式14一般業務費"/>
      <sheetName val="様式15（現地活動費）"/>
      <sheetName val="様式16一般業務費出納簿"/>
      <sheetName val="様式17定率化"/>
      <sheetName val="様式18成果品作成費"/>
      <sheetName val="様式19機材費"/>
      <sheetName val="様式20再委託費"/>
      <sheetName val="様式21国別研修費"/>
      <sheetName val="様式22研修詳細計画表"/>
      <sheetName val="様式23国別研修費"/>
      <sheetName val="様式24証拠書類附属書"/>
      <sheetName val="様式25定率化報告"/>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４ 内訳書(QCBS) "/>
      <sheetName val="様式４内訳書(QCBS_ランプサム契約) "/>
      <sheetName val="様式５ 流用明細"/>
      <sheetName val="様式６ 報酬額確認 "/>
      <sheetName val="様式７ 業務従事者名簿 "/>
      <sheetName val="様式８ 旅費（航空賃、その他）"/>
      <sheetName val="様式８ 旅費（航空賃、その他） (特例）"/>
      <sheetName val="様式9 合意単価適用分(QCBS)"/>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0 証書添付台紙 "/>
      <sheetName val="変更の内容"/>
      <sheetName val="Table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成果品作成費"/>
      <sheetName val="様式17 機材費"/>
      <sheetName val="様式18 再委託費"/>
      <sheetName val="様式19 国内業務費（技術研修費）"/>
      <sheetName val="様式20 国内業務費（招へい費）"/>
      <sheetName val="【参考】様式21 証書添付台紙"/>
      <sheetName val="【参考】様式22 定率化報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報告書作成費"/>
      <sheetName val="様式17 機材費"/>
      <sheetName val="様式18 再委託費"/>
      <sheetName val="様式19 国内業務費（技術研修費）"/>
      <sheetName val="様式20 国内業務費（招へい費）"/>
      <sheetName val="【参考】様式21 証書添付台紙"/>
      <sheetName val="【参考】様式22 定率化報告"/>
      <sheetName val="様式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総括表"/>
      <sheetName val="実施明細"/>
      <sheetName val="Sheet2"/>
      <sheetName val="単価・従事者明細"/>
      <sheetName val="入力シート"/>
      <sheetName val="様式1（経費精算報告書の提出）"/>
      <sheetName val="様式2（経費精算報告書）"/>
      <sheetName val="様式3（チェックリスト）"/>
      <sheetName val="様式4（内訳書）"/>
      <sheetName val="内訳書明細"/>
      <sheetName val="様式5（流用計算書 ）"/>
      <sheetName val="様式5-2（流用打合簿あり）→削除予定 "/>
      <sheetName val="様式5（流用明細）"/>
      <sheetName val="様式6（業務従事者）"/>
      <sheetName val="様式7（従事計画表）"/>
      <sheetName val="様式8（人件費）"/>
      <sheetName val="様式9その他原価、一般管理費等"/>
      <sheetName val="様式10（機材費）"/>
      <sheetName val="様式10別紙（労務費明細）"/>
      <sheetName val="様式11（航空費）"/>
      <sheetName val="様式12（証拠書類附属書）"/>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20業務完了届"/>
      <sheetName val="様式21請求書"/>
      <sheetName val="様式く外部人材関連 "/>
      <sheetName val="様式さ機材等納入結果"/>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金額内訳"/>
      <sheetName val="(1)(2)旅費（航空賃・日当・宿泊等） "/>
      <sheetName val="(1)(2)旅費（航空賃・日当・宿泊等）  (複数国渡航用)"/>
      <sheetName val="（3）旅費（戦争特約保険料）"/>
      <sheetName val="(4)一般業務費-1"/>
      <sheetName val="(4)一般業務費-2"/>
      <sheetName val="(5)成果品作成費"/>
      <sheetName val="(6)機材費"/>
      <sheetName val="(7)(8)再委託費（現地・国内）"/>
      <sheetName val="(9)国内業務費"/>
      <sheetName val="2 直接人件費"/>
      <sheetName val="別紙明細書（その他機材購入）"/>
      <sheetName val="為替換算（メモ用）"/>
      <sheetName val="(4)一般業務費-定率化"/>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全体見積表紙"/>
      <sheetName val="契約金額"/>
      <sheetName val="最終見積"/>
      <sheetName val="見積内訳"/>
      <sheetName val="1,2契約に含まれる旅費"/>
      <sheetName val="3.一般業務費（１）"/>
      <sheetName val="3.一般業務費（２）"/>
      <sheetName val="4.5.供与機材 6.7.携行機材"/>
      <sheetName val="8.9.その他の機材 10.11.報告書"/>
      <sheetName val="12.13.ローカル委託14.工事費15.保険料16.会議費"/>
      <sheetName val="16国別研修"/>
      <sheetName val="①直人費"/>
      <sheetName val="間接費 "/>
      <sheetName val="報告書"/>
      <sheetName val="研修内訳"/>
      <sheetName val="機材購入費別紙明細"/>
      <sheetName val="別見積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P25"/>
  <sheetViews>
    <sheetView view="pageBreakPreview" topLeftCell="A9" zoomScaleNormal="100" zoomScaleSheetLayoutView="100" zoomScalePageLayoutView="80" workbookViewId="0">
      <selection activeCell="F17" sqref="F17"/>
    </sheetView>
  </sheetViews>
  <sheetFormatPr defaultColWidth="8.58203125" defaultRowHeight="14"/>
  <cols>
    <col min="1" max="1" width="2.58203125" style="253" customWidth="1"/>
    <col min="2" max="2" width="3.33203125" style="253" customWidth="1"/>
    <col min="3" max="3" width="28.08203125" style="253" customWidth="1"/>
    <col min="4" max="11" width="14.08203125" style="253" customWidth="1"/>
    <col min="12" max="12" width="14.58203125" style="253" customWidth="1"/>
    <col min="13" max="13" width="14.08203125" style="253" customWidth="1"/>
    <col min="14" max="16" width="16.08203125" style="253" customWidth="1"/>
    <col min="17" max="17" width="14.83203125" style="253" customWidth="1"/>
    <col min="18" max="16384" width="8.58203125" style="253"/>
  </cols>
  <sheetData>
    <row r="1" spans="1:16" ht="15" customHeight="1">
      <c r="M1" s="255" t="s">
        <v>0</v>
      </c>
    </row>
    <row r="2" spans="1:16" ht="24" customHeight="1">
      <c r="A2" s="592" t="s">
        <v>1</v>
      </c>
      <c r="B2" s="592"/>
      <c r="C2" s="592"/>
      <c r="D2" s="592"/>
      <c r="E2" s="592"/>
      <c r="F2" s="592"/>
      <c r="G2" s="592"/>
      <c r="H2" s="592"/>
      <c r="I2" s="592"/>
      <c r="J2" s="592"/>
      <c r="K2" s="592"/>
      <c r="L2" s="592"/>
      <c r="M2" s="256"/>
      <c r="N2" s="256"/>
      <c r="O2" s="256"/>
      <c r="P2" s="256"/>
    </row>
    <row r="3" spans="1:16" ht="18" customHeight="1" thickBot="1">
      <c r="A3" s="449"/>
      <c r="B3" s="449"/>
      <c r="C3" s="449"/>
      <c r="D3" s="449"/>
      <c r="E3" s="449"/>
      <c r="F3" s="449"/>
      <c r="G3" s="449"/>
      <c r="H3" s="449"/>
      <c r="I3" s="449"/>
      <c r="J3" s="449"/>
      <c r="K3" s="449"/>
      <c r="L3" s="450" t="s">
        <v>2</v>
      </c>
      <c r="M3" s="449"/>
      <c r="N3" s="449"/>
      <c r="O3" s="449"/>
      <c r="P3" s="450"/>
    </row>
    <row r="4" spans="1:16" ht="36" customHeight="1">
      <c r="A4" s="593" t="s">
        <v>3</v>
      </c>
      <c r="B4" s="594"/>
      <c r="C4" s="595"/>
      <c r="D4" s="599" t="s">
        <v>4</v>
      </c>
      <c r="E4" s="600"/>
      <c r="F4" s="601"/>
      <c r="G4" s="602" t="s">
        <v>5</v>
      </c>
      <c r="H4" s="603"/>
      <c r="I4" s="604"/>
      <c r="J4" s="605" t="s">
        <v>6</v>
      </c>
      <c r="K4" s="607" t="s">
        <v>7</v>
      </c>
      <c r="L4" s="609" t="s">
        <v>8</v>
      </c>
      <c r="M4" s="590" t="s">
        <v>9</v>
      </c>
    </row>
    <row r="5" spans="1:16" s="493" customFormat="1" ht="36.75" customHeight="1" thickBot="1">
      <c r="A5" s="596"/>
      <c r="B5" s="597"/>
      <c r="C5" s="598"/>
      <c r="D5" s="451" t="s">
        <v>10</v>
      </c>
      <c r="E5" s="451" t="s">
        <v>11</v>
      </c>
      <c r="F5" s="451" t="s">
        <v>12</v>
      </c>
      <c r="G5" s="452" t="s">
        <v>10</v>
      </c>
      <c r="H5" s="451" t="s">
        <v>11</v>
      </c>
      <c r="I5" s="453" t="s">
        <v>12</v>
      </c>
      <c r="J5" s="606"/>
      <c r="K5" s="608"/>
      <c r="L5" s="610"/>
      <c r="M5" s="591"/>
      <c r="N5" s="253"/>
      <c r="O5" s="253"/>
    </row>
    <row r="6" spans="1:16" s="493" customFormat="1" ht="22.5" customHeight="1">
      <c r="A6" s="454" t="s">
        <v>13</v>
      </c>
      <c r="B6" s="455"/>
      <c r="C6" s="455"/>
      <c r="D6" s="456">
        <f t="shared" ref="D6:D16" si="0">E6+F6</f>
        <v>0</v>
      </c>
      <c r="E6" s="456">
        <f>E7+E12+E13</f>
        <v>0</v>
      </c>
      <c r="F6" s="456">
        <f>F7+F12+F13</f>
        <v>0</v>
      </c>
      <c r="G6" s="456">
        <f>H6+I6</f>
        <v>0</v>
      </c>
      <c r="H6" s="456">
        <f>H7+H12+H13</f>
        <v>0</v>
      </c>
      <c r="I6" s="456">
        <f>I7+I12+I13</f>
        <v>0</v>
      </c>
      <c r="J6" s="494"/>
      <c r="K6" s="495"/>
      <c r="L6" s="495"/>
      <c r="M6" s="496"/>
    </row>
    <row r="7" spans="1:16" s="493" customFormat="1" ht="22.5" customHeight="1">
      <c r="A7" s="458"/>
      <c r="B7" s="459" t="s">
        <v>14</v>
      </c>
      <c r="C7" s="460"/>
      <c r="D7" s="461">
        <f t="shared" si="0"/>
        <v>0</v>
      </c>
      <c r="E7" s="461">
        <f>SUM(E8:E11)</f>
        <v>0</v>
      </c>
      <c r="F7" s="461">
        <f>SUM(F8:F11)</f>
        <v>0</v>
      </c>
      <c r="G7" s="461">
        <f>H7+I7</f>
        <v>0</v>
      </c>
      <c r="H7" s="461">
        <f>SUM(H8:H11)</f>
        <v>0</v>
      </c>
      <c r="I7" s="461">
        <f>SUM(I8:I11)</f>
        <v>0</v>
      </c>
      <c r="J7" s="497"/>
      <c r="K7" s="498"/>
      <c r="L7" s="498"/>
      <c r="M7" s="499"/>
    </row>
    <row r="8" spans="1:16" s="493" customFormat="1" ht="22.5" customHeight="1">
      <c r="A8" s="458"/>
      <c r="B8" s="459"/>
      <c r="C8" s="460" t="s">
        <v>15</v>
      </c>
      <c r="D8" s="461">
        <f t="shared" si="0"/>
        <v>0</v>
      </c>
      <c r="E8" s="578"/>
      <c r="F8" s="464"/>
      <c r="G8" s="461">
        <f t="shared" ref="G8:G16" si="1">H8+I8</f>
        <v>0</v>
      </c>
      <c r="H8" s="578"/>
      <c r="I8" s="464"/>
      <c r="J8" s="497"/>
      <c r="K8" s="498"/>
      <c r="L8" s="498"/>
      <c r="M8" s="499"/>
    </row>
    <row r="9" spans="1:16" s="493" customFormat="1" ht="22.5" customHeight="1">
      <c r="A9" s="458"/>
      <c r="B9" s="459"/>
      <c r="C9" s="466" t="s">
        <v>16</v>
      </c>
      <c r="D9" s="461">
        <f t="shared" si="0"/>
        <v>0</v>
      </c>
      <c r="E9" s="579"/>
      <c r="F9" s="464"/>
      <c r="G9" s="461">
        <f t="shared" si="1"/>
        <v>0</v>
      </c>
      <c r="H9" s="578"/>
      <c r="I9" s="464"/>
      <c r="J9" s="497"/>
      <c r="K9" s="498"/>
      <c r="L9" s="498"/>
      <c r="M9" s="499"/>
    </row>
    <row r="10" spans="1:16" s="493" customFormat="1" ht="22.5" customHeight="1">
      <c r="A10" s="458"/>
      <c r="B10" s="459"/>
      <c r="C10" s="466" t="s">
        <v>17</v>
      </c>
      <c r="D10" s="461">
        <f t="shared" si="0"/>
        <v>0</v>
      </c>
      <c r="E10" s="464"/>
      <c r="F10" s="464"/>
      <c r="G10" s="461">
        <f t="shared" si="1"/>
        <v>0</v>
      </c>
      <c r="H10" s="464"/>
      <c r="I10" s="464"/>
      <c r="J10" s="497"/>
      <c r="K10" s="498"/>
      <c r="L10" s="498"/>
      <c r="M10" s="499"/>
    </row>
    <row r="11" spans="1:16" s="493" customFormat="1" ht="22.5" customHeight="1">
      <c r="A11" s="469"/>
      <c r="B11" s="470"/>
      <c r="C11" s="471" t="s">
        <v>18</v>
      </c>
      <c r="D11" s="461">
        <f t="shared" si="0"/>
        <v>0</v>
      </c>
      <c r="E11" s="580"/>
      <c r="F11" s="464"/>
      <c r="G11" s="461">
        <f t="shared" si="1"/>
        <v>0</v>
      </c>
      <c r="H11" s="578"/>
      <c r="I11" s="464"/>
      <c r="J11" s="501"/>
      <c r="K11" s="502"/>
      <c r="L11" s="502"/>
      <c r="M11" s="503"/>
    </row>
    <row r="12" spans="1:16" s="493" customFormat="1" ht="22.5" customHeight="1">
      <c r="A12" s="469"/>
      <c r="B12" s="470" t="s">
        <v>19</v>
      </c>
      <c r="C12" s="471"/>
      <c r="D12" s="461">
        <f t="shared" si="0"/>
        <v>0</v>
      </c>
      <c r="E12" s="577"/>
      <c r="F12" s="464"/>
      <c r="G12" s="461">
        <f t="shared" si="1"/>
        <v>0</v>
      </c>
      <c r="H12" s="464"/>
      <c r="I12" s="464"/>
      <c r="J12" s="501"/>
      <c r="K12" s="502"/>
      <c r="L12" s="502"/>
      <c r="M12" s="503"/>
    </row>
    <row r="13" spans="1:16" s="493" customFormat="1" ht="22.5" customHeight="1">
      <c r="A13" s="469"/>
      <c r="B13" s="470" t="s">
        <v>20</v>
      </c>
      <c r="C13" s="471"/>
      <c r="D13" s="461">
        <f t="shared" si="0"/>
        <v>0</v>
      </c>
      <c r="E13" s="500"/>
      <c r="F13" s="464"/>
      <c r="G13" s="461">
        <f t="shared" si="1"/>
        <v>0</v>
      </c>
      <c r="H13" s="500"/>
      <c r="I13" s="464"/>
      <c r="J13" s="501"/>
      <c r="K13" s="502"/>
      <c r="L13" s="502"/>
      <c r="M13" s="503"/>
    </row>
    <row r="14" spans="1:16" s="493" customFormat="1" ht="22.5" customHeight="1" thickBot="1">
      <c r="A14" s="469" t="s">
        <v>21</v>
      </c>
      <c r="B14" s="470"/>
      <c r="C14" s="471"/>
      <c r="D14" s="477">
        <f t="shared" si="0"/>
        <v>0</v>
      </c>
      <c r="E14" s="504"/>
      <c r="F14" s="464"/>
      <c r="G14" s="477">
        <f t="shared" si="1"/>
        <v>0</v>
      </c>
      <c r="H14" s="500"/>
      <c r="I14" s="464"/>
      <c r="J14" s="501"/>
      <c r="K14" s="502"/>
      <c r="L14" s="502"/>
      <c r="M14" s="503"/>
    </row>
    <row r="15" spans="1:16" s="493" customFormat="1" ht="22.5" customHeight="1" thickBot="1">
      <c r="A15" s="478" t="s">
        <v>22</v>
      </c>
      <c r="B15" s="479"/>
      <c r="C15" s="480"/>
      <c r="D15" s="481">
        <f t="shared" si="0"/>
        <v>0</v>
      </c>
      <c r="E15" s="481">
        <f>E6+E14</f>
        <v>0</v>
      </c>
      <c r="F15" s="481">
        <f>F6+F14</f>
        <v>0</v>
      </c>
      <c r="G15" s="481">
        <f t="shared" si="1"/>
        <v>0</v>
      </c>
      <c r="H15" s="481">
        <f>H6+H14</f>
        <v>0</v>
      </c>
      <c r="I15" s="481">
        <f>I6+I14</f>
        <v>0</v>
      </c>
      <c r="J15" s="505"/>
      <c r="K15" s="506"/>
      <c r="L15" s="506"/>
      <c r="M15" s="507"/>
    </row>
    <row r="16" spans="1:16" s="493" customFormat="1" ht="22.5" customHeight="1" thickBot="1">
      <c r="A16" s="483" t="s">
        <v>23</v>
      </c>
      <c r="B16" s="484"/>
      <c r="C16" s="480"/>
      <c r="D16" s="581">
        <f t="shared" si="0"/>
        <v>0</v>
      </c>
      <c r="E16" s="576"/>
      <c r="F16" s="486"/>
      <c r="G16" s="587">
        <f t="shared" si="1"/>
        <v>0</v>
      </c>
      <c r="H16" s="576"/>
      <c r="I16" s="508"/>
      <c r="J16" s="582"/>
      <c r="K16" s="583"/>
      <c r="L16" s="583"/>
      <c r="M16" s="584"/>
    </row>
    <row r="17" spans="1:16" s="493" customFormat="1" ht="22.5" customHeight="1" thickBot="1">
      <c r="A17" s="488" t="s">
        <v>24</v>
      </c>
      <c r="B17" s="489"/>
      <c r="C17" s="490"/>
      <c r="D17" s="481">
        <f t="shared" ref="D17:I17" si="2">D15+D16</f>
        <v>0</v>
      </c>
      <c r="E17" s="481">
        <f t="shared" si="2"/>
        <v>0</v>
      </c>
      <c r="F17" s="481">
        <f t="shared" si="2"/>
        <v>0</v>
      </c>
      <c r="G17" s="481">
        <f t="shared" si="2"/>
        <v>0</v>
      </c>
      <c r="H17" s="481">
        <f t="shared" si="2"/>
        <v>0</v>
      </c>
      <c r="I17" s="481">
        <f t="shared" si="2"/>
        <v>0</v>
      </c>
      <c r="J17" s="510"/>
      <c r="K17" s="509"/>
      <c r="L17" s="509"/>
      <c r="M17" s="511">
        <f>G17-J17-K17-L17</f>
        <v>0</v>
      </c>
    </row>
    <row r="18" spans="1:16" s="493" customFormat="1" ht="56.15" customHeight="1">
      <c r="A18" s="449"/>
      <c r="B18" s="449"/>
      <c r="C18" s="611" t="s">
        <v>25</v>
      </c>
      <c r="D18" s="611"/>
      <c r="E18" s="611"/>
      <c r="F18" s="611"/>
      <c r="G18" s="611"/>
      <c r="H18" s="611"/>
      <c r="I18" s="611"/>
      <c r="J18" s="611"/>
      <c r="K18" s="512"/>
      <c r="L18" s="512"/>
    </row>
    <row r="19" spans="1:16" ht="124.5" customHeight="1">
      <c r="A19" s="589" t="s">
        <v>26</v>
      </c>
      <c r="B19" s="589"/>
      <c r="C19" s="589"/>
      <c r="D19" s="589"/>
      <c r="E19" s="589"/>
      <c r="F19" s="589"/>
      <c r="G19" s="589"/>
      <c r="H19" s="589"/>
      <c r="I19" s="589"/>
      <c r="J19" s="589"/>
      <c r="K19" s="589"/>
      <c r="L19" s="589"/>
      <c r="M19" s="589"/>
      <c r="N19" s="513"/>
      <c r="O19" s="513"/>
      <c r="P19" s="513"/>
    </row>
    <row r="20" spans="1:16" ht="14.5" customHeight="1">
      <c r="A20" s="493"/>
      <c r="B20" s="493"/>
      <c r="C20" s="493"/>
      <c r="D20" s="493"/>
      <c r="E20" s="493"/>
      <c r="F20" s="493"/>
      <c r="G20" s="493"/>
      <c r="H20" s="493"/>
      <c r="I20" s="493"/>
      <c r="J20" s="493"/>
      <c r="K20" s="493"/>
      <c r="L20" s="493"/>
      <c r="M20" s="493"/>
      <c r="N20" s="493"/>
      <c r="O20" s="493"/>
      <c r="P20" s="493"/>
    </row>
    <row r="21" spans="1:16" ht="40.5" customHeight="1"/>
    <row r="23" spans="1:16" ht="22.4" customHeight="1"/>
    <row r="24" spans="1:16" ht="22.4" customHeight="1"/>
    <row r="25" spans="1:16" ht="22.4" customHeight="1"/>
  </sheetData>
  <mergeCells count="10">
    <mergeCell ref="A19:M19"/>
    <mergeCell ref="M4:M5"/>
    <mergeCell ref="A2:L2"/>
    <mergeCell ref="A4:C5"/>
    <mergeCell ref="D4:F4"/>
    <mergeCell ref="G4:I4"/>
    <mergeCell ref="J4:J5"/>
    <mergeCell ref="K4:K5"/>
    <mergeCell ref="L4:L5"/>
    <mergeCell ref="C18:J18"/>
  </mergeCells>
  <phoneticPr fontId="1"/>
  <dataValidations count="1">
    <dataValidation imeMode="halfAlpha" allowBlank="1" showInputMessage="1" showErrorMessage="1" sqref="H18 J16:K16 M16 L16:L17 J7:L14" xr:uid="{00000000-0002-0000-0100-000000000000}"/>
  </dataValidations>
  <pageMargins left="0.70866141732283472" right="0.70866141732283472" top="0.55118110236220474" bottom="0.35433070866141736" header="0.31496062992125984" footer="0.31496062992125984"/>
  <pageSetup paperSize="9" scale="70" orientation="landscape" blackAndWhite="1" r:id="rId1"/>
  <headerFooter>
    <oddHeader>&amp;R2020年3月末以前公示分　　(2023.06版）</oddHeader>
  </headerFooter>
  <ignoredErrors>
    <ignoredError sqref="F7" formulaRange="1"/>
    <ignoredError sqref="G6:G7 G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4035" r:id="rId4" name="Check Box 3">
              <controlPr defaultSize="0" autoFill="0" autoLine="0" autoPict="0">
                <anchor moveWithCells="1">
                  <from>
                    <xdr:col>1</xdr:col>
                    <xdr:colOff>12700</xdr:colOff>
                    <xdr:row>17</xdr:row>
                    <xdr:rowOff>31750</xdr:rowOff>
                  </from>
                  <to>
                    <xdr:col>2</xdr:col>
                    <xdr:colOff>107950</xdr:colOff>
                    <xdr:row>17</xdr:row>
                    <xdr:rowOff>374650</xdr:rowOff>
                  </to>
                </anchor>
              </controlPr>
            </control>
          </mc:Choice>
        </mc:AlternateContent>
        <mc:AlternateContent xmlns:mc="http://schemas.openxmlformats.org/markup-compatibility/2006">
          <mc:Choice Requires="x14">
            <control shapeId="44036" r:id="rId5" name="Check Box 4">
              <controlPr defaultSize="0" autoFill="0" autoLine="0" autoPict="0">
                <anchor moveWithCells="1">
                  <from>
                    <xdr:col>1</xdr:col>
                    <xdr:colOff>12700</xdr:colOff>
                    <xdr:row>17</xdr:row>
                    <xdr:rowOff>31750</xdr:rowOff>
                  </from>
                  <to>
                    <xdr:col>2</xdr:col>
                    <xdr:colOff>107950</xdr:colOff>
                    <xdr:row>17</xdr:row>
                    <xdr:rowOff>374650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54"/>
  <sheetViews>
    <sheetView view="pageBreakPreview" topLeftCell="A34" zoomScale="90" zoomScaleNormal="85" zoomScaleSheetLayoutView="90" workbookViewId="0">
      <selection activeCell="K19" sqref="K19"/>
    </sheetView>
  </sheetViews>
  <sheetFormatPr defaultColWidth="6.08203125" defaultRowHeight="14"/>
  <cols>
    <col min="1" max="1" width="17.58203125" style="412" customWidth="1"/>
    <col min="2" max="2" width="4" style="412" customWidth="1"/>
    <col min="3" max="3" width="11.08203125" style="412" customWidth="1"/>
    <col min="4" max="4" width="6.08203125" style="412" customWidth="1"/>
    <col min="5" max="5" width="13.5" style="412" customWidth="1"/>
    <col min="6" max="6" width="12.58203125" style="412" customWidth="1"/>
    <col min="7" max="7" width="5.83203125" style="412" customWidth="1"/>
    <col min="8" max="8" width="6.5" style="412" customWidth="1"/>
    <col min="9" max="9" width="9.08203125" style="448" customWidth="1"/>
    <col min="10" max="10" width="5.33203125" style="448" customWidth="1"/>
    <col min="11" max="11" width="5" style="412" customWidth="1"/>
    <col min="12" max="12" width="9.83203125" style="419" customWidth="1"/>
    <col min="13" max="13" width="3.83203125" style="412" customWidth="1"/>
    <col min="14" max="14" width="7" style="412" customWidth="1"/>
    <col min="15" max="15" width="9.33203125" style="412" customWidth="1"/>
    <col min="16" max="16" width="7.58203125" style="412" customWidth="1"/>
    <col min="17" max="17" width="10.83203125" style="412" customWidth="1"/>
    <col min="18" max="18" width="3.5" style="412" customWidth="1"/>
    <col min="19" max="19" width="6.08203125" style="412" customWidth="1"/>
    <col min="20" max="20" width="21.58203125" style="412" customWidth="1"/>
    <col min="21" max="256" width="6.08203125" style="412"/>
    <col min="257" max="257" width="17.58203125" style="412" customWidth="1"/>
    <col min="258" max="258" width="4" style="412" customWidth="1"/>
    <col min="259" max="259" width="11.08203125" style="412" customWidth="1"/>
    <col min="260" max="260" width="6.08203125" style="412" customWidth="1"/>
    <col min="261" max="261" width="13.5" style="412" customWidth="1"/>
    <col min="262" max="262" width="12.58203125" style="412" customWidth="1"/>
    <col min="263" max="263" width="5.83203125" style="412" customWidth="1"/>
    <col min="264" max="264" width="6.5" style="412" customWidth="1"/>
    <col min="265" max="265" width="9.08203125" style="412" customWidth="1"/>
    <col min="266" max="266" width="5.33203125" style="412" customWidth="1"/>
    <col min="267" max="267" width="5" style="412" customWidth="1"/>
    <col min="268" max="268" width="13.08203125" style="412" customWidth="1"/>
    <col min="269" max="269" width="3.83203125" style="412" customWidth="1"/>
    <col min="270" max="270" width="7" style="412" customWidth="1"/>
    <col min="271" max="271" width="9.33203125" style="412" customWidth="1"/>
    <col min="272" max="272" width="7.58203125" style="412" customWidth="1"/>
    <col min="273" max="273" width="10.83203125" style="412" customWidth="1"/>
    <col min="274" max="274" width="3.5" style="412" customWidth="1"/>
    <col min="275" max="275" width="6.08203125" style="412" customWidth="1"/>
    <col min="276" max="276" width="21.58203125" style="412" customWidth="1"/>
    <col min="277" max="512" width="6.08203125" style="412"/>
    <col min="513" max="513" width="17.58203125" style="412" customWidth="1"/>
    <col min="514" max="514" width="4" style="412" customWidth="1"/>
    <col min="515" max="515" width="11.08203125" style="412" customWidth="1"/>
    <col min="516" max="516" width="6.08203125" style="412" customWidth="1"/>
    <col min="517" max="517" width="13.5" style="412" customWidth="1"/>
    <col min="518" max="518" width="12.58203125" style="412" customWidth="1"/>
    <col min="519" max="519" width="5.83203125" style="412" customWidth="1"/>
    <col min="520" max="520" width="6.5" style="412" customWidth="1"/>
    <col min="521" max="521" width="9.08203125" style="412" customWidth="1"/>
    <col min="522" max="522" width="5.33203125" style="412" customWidth="1"/>
    <col min="523" max="523" width="5" style="412" customWidth="1"/>
    <col min="524" max="524" width="13.08203125" style="412" customWidth="1"/>
    <col min="525" max="525" width="3.83203125" style="412" customWidth="1"/>
    <col min="526" max="526" width="7" style="412" customWidth="1"/>
    <col min="527" max="527" width="9.33203125" style="412" customWidth="1"/>
    <col min="528" max="528" width="7.58203125" style="412" customWidth="1"/>
    <col min="529" max="529" width="10.83203125" style="412" customWidth="1"/>
    <col min="530" max="530" width="3.5" style="412" customWidth="1"/>
    <col min="531" max="531" width="6.08203125" style="412" customWidth="1"/>
    <col min="532" max="532" width="21.58203125" style="412" customWidth="1"/>
    <col min="533" max="768" width="6.08203125" style="412"/>
    <col min="769" max="769" width="17.58203125" style="412" customWidth="1"/>
    <col min="770" max="770" width="4" style="412" customWidth="1"/>
    <col min="771" max="771" width="11.08203125" style="412" customWidth="1"/>
    <col min="772" max="772" width="6.08203125" style="412" customWidth="1"/>
    <col min="773" max="773" width="13.5" style="412" customWidth="1"/>
    <col min="774" max="774" width="12.58203125" style="412" customWidth="1"/>
    <col min="775" max="775" width="5.83203125" style="412" customWidth="1"/>
    <col min="776" max="776" width="6.5" style="412" customWidth="1"/>
    <col min="777" max="777" width="9.08203125" style="412" customWidth="1"/>
    <col min="778" max="778" width="5.33203125" style="412" customWidth="1"/>
    <col min="779" max="779" width="5" style="412" customWidth="1"/>
    <col min="780" max="780" width="13.08203125" style="412" customWidth="1"/>
    <col min="781" max="781" width="3.83203125" style="412" customWidth="1"/>
    <col min="782" max="782" width="7" style="412" customWidth="1"/>
    <col min="783" max="783" width="9.33203125" style="412" customWidth="1"/>
    <col min="784" max="784" width="7.58203125" style="412" customWidth="1"/>
    <col min="785" max="785" width="10.83203125" style="412" customWidth="1"/>
    <col min="786" max="786" width="3.5" style="412" customWidth="1"/>
    <col min="787" max="787" width="6.08203125" style="412" customWidth="1"/>
    <col min="788" max="788" width="21.58203125" style="412" customWidth="1"/>
    <col min="789" max="1024" width="6.08203125" style="412"/>
    <col min="1025" max="1025" width="17.58203125" style="412" customWidth="1"/>
    <col min="1026" max="1026" width="4" style="412" customWidth="1"/>
    <col min="1027" max="1027" width="11.08203125" style="412" customWidth="1"/>
    <col min="1028" max="1028" width="6.08203125" style="412" customWidth="1"/>
    <col min="1029" max="1029" width="13.5" style="412" customWidth="1"/>
    <col min="1030" max="1030" width="12.58203125" style="412" customWidth="1"/>
    <col min="1031" max="1031" width="5.83203125" style="412" customWidth="1"/>
    <col min="1032" max="1032" width="6.5" style="412" customWidth="1"/>
    <col min="1033" max="1033" width="9.08203125" style="412" customWidth="1"/>
    <col min="1034" max="1034" width="5.33203125" style="412" customWidth="1"/>
    <col min="1035" max="1035" width="5" style="412" customWidth="1"/>
    <col min="1036" max="1036" width="13.08203125" style="412" customWidth="1"/>
    <col min="1037" max="1037" width="3.83203125" style="412" customWidth="1"/>
    <col min="1038" max="1038" width="7" style="412" customWidth="1"/>
    <col min="1039" max="1039" width="9.33203125" style="412" customWidth="1"/>
    <col min="1040" max="1040" width="7.58203125" style="412" customWidth="1"/>
    <col min="1041" max="1041" width="10.83203125" style="412" customWidth="1"/>
    <col min="1042" max="1042" width="3.5" style="412" customWidth="1"/>
    <col min="1043" max="1043" width="6.08203125" style="412" customWidth="1"/>
    <col min="1044" max="1044" width="21.58203125" style="412" customWidth="1"/>
    <col min="1045" max="1280" width="6.08203125" style="412"/>
    <col min="1281" max="1281" width="17.58203125" style="412" customWidth="1"/>
    <col min="1282" max="1282" width="4" style="412" customWidth="1"/>
    <col min="1283" max="1283" width="11.08203125" style="412" customWidth="1"/>
    <col min="1284" max="1284" width="6.08203125" style="412" customWidth="1"/>
    <col min="1285" max="1285" width="13.5" style="412" customWidth="1"/>
    <col min="1286" max="1286" width="12.58203125" style="412" customWidth="1"/>
    <col min="1287" max="1287" width="5.83203125" style="412" customWidth="1"/>
    <col min="1288" max="1288" width="6.5" style="412" customWidth="1"/>
    <col min="1289" max="1289" width="9.08203125" style="412" customWidth="1"/>
    <col min="1290" max="1290" width="5.33203125" style="412" customWidth="1"/>
    <col min="1291" max="1291" width="5" style="412" customWidth="1"/>
    <col min="1292" max="1292" width="13.08203125" style="412" customWidth="1"/>
    <col min="1293" max="1293" width="3.83203125" style="412" customWidth="1"/>
    <col min="1294" max="1294" width="7" style="412" customWidth="1"/>
    <col min="1295" max="1295" width="9.33203125" style="412" customWidth="1"/>
    <col min="1296" max="1296" width="7.58203125" style="412" customWidth="1"/>
    <col min="1297" max="1297" width="10.83203125" style="412" customWidth="1"/>
    <col min="1298" max="1298" width="3.5" style="412" customWidth="1"/>
    <col min="1299" max="1299" width="6.08203125" style="412" customWidth="1"/>
    <col min="1300" max="1300" width="21.58203125" style="412" customWidth="1"/>
    <col min="1301" max="1536" width="6.08203125" style="412"/>
    <col min="1537" max="1537" width="17.58203125" style="412" customWidth="1"/>
    <col min="1538" max="1538" width="4" style="412" customWidth="1"/>
    <col min="1539" max="1539" width="11.08203125" style="412" customWidth="1"/>
    <col min="1540" max="1540" width="6.08203125" style="412" customWidth="1"/>
    <col min="1541" max="1541" width="13.5" style="412" customWidth="1"/>
    <col min="1542" max="1542" width="12.58203125" style="412" customWidth="1"/>
    <col min="1543" max="1543" width="5.83203125" style="412" customWidth="1"/>
    <col min="1544" max="1544" width="6.5" style="412" customWidth="1"/>
    <col min="1545" max="1545" width="9.08203125" style="412" customWidth="1"/>
    <col min="1546" max="1546" width="5.33203125" style="412" customWidth="1"/>
    <col min="1547" max="1547" width="5" style="412" customWidth="1"/>
    <col min="1548" max="1548" width="13.08203125" style="412" customWidth="1"/>
    <col min="1549" max="1549" width="3.83203125" style="412" customWidth="1"/>
    <col min="1550" max="1550" width="7" style="412" customWidth="1"/>
    <col min="1551" max="1551" width="9.33203125" style="412" customWidth="1"/>
    <col min="1552" max="1552" width="7.58203125" style="412" customWidth="1"/>
    <col min="1553" max="1553" width="10.83203125" style="412" customWidth="1"/>
    <col min="1554" max="1554" width="3.5" style="412" customWidth="1"/>
    <col min="1555" max="1555" width="6.08203125" style="412" customWidth="1"/>
    <col min="1556" max="1556" width="21.58203125" style="412" customWidth="1"/>
    <col min="1557" max="1792" width="6.08203125" style="412"/>
    <col min="1793" max="1793" width="17.58203125" style="412" customWidth="1"/>
    <col min="1794" max="1794" width="4" style="412" customWidth="1"/>
    <col min="1795" max="1795" width="11.08203125" style="412" customWidth="1"/>
    <col min="1796" max="1796" width="6.08203125" style="412" customWidth="1"/>
    <col min="1797" max="1797" width="13.5" style="412" customWidth="1"/>
    <col min="1798" max="1798" width="12.58203125" style="412" customWidth="1"/>
    <col min="1799" max="1799" width="5.83203125" style="412" customWidth="1"/>
    <col min="1800" max="1800" width="6.5" style="412" customWidth="1"/>
    <col min="1801" max="1801" width="9.08203125" style="412" customWidth="1"/>
    <col min="1802" max="1802" width="5.33203125" style="412" customWidth="1"/>
    <col min="1803" max="1803" width="5" style="412" customWidth="1"/>
    <col min="1804" max="1804" width="13.08203125" style="412" customWidth="1"/>
    <col min="1805" max="1805" width="3.83203125" style="412" customWidth="1"/>
    <col min="1806" max="1806" width="7" style="412" customWidth="1"/>
    <col min="1807" max="1807" width="9.33203125" style="412" customWidth="1"/>
    <col min="1808" max="1808" width="7.58203125" style="412" customWidth="1"/>
    <col min="1809" max="1809" width="10.83203125" style="412" customWidth="1"/>
    <col min="1810" max="1810" width="3.5" style="412" customWidth="1"/>
    <col min="1811" max="1811" width="6.08203125" style="412" customWidth="1"/>
    <col min="1812" max="1812" width="21.58203125" style="412" customWidth="1"/>
    <col min="1813" max="2048" width="6.08203125" style="412"/>
    <col min="2049" max="2049" width="17.58203125" style="412" customWidth="1"/>
    <col min="2050" max="2050" width="4" style="412" customWidth="1"/>
    <col min="2051" max="2051" width="11.08203125" style="412" customWidth="1"/>
    <col min="2052" max="2052" width="6.08203125" style="412" customWidth="1"/>
    <col min="2053" max="2053" width="13.5" style="412" customWidth="1"/>
    <col min="2054" max="2054" width="12.58203125" style="412" customWidth="1"/>
    <col min="2055" max="2055" width="5.83203125" style="412" customWidth="1"/>
    <col min="2056" max="2056" width="6.5" style="412" customWidth="1"/>
    <col min="2057" max="2057" width="9.08203125" style="412" customWidth="1"/>
    <col min="2058" max="2058" width="5.33203125" style="412" customWidth="1"/>
    <col min="2059" max="2059" width="5" style="412" customWidth="1"/>
    <col min="2060" max="2060" width="13.08203125" style="412" customWidth="1"/>
    <col min="2061" max="2061" width="3.83203125" style="412" customWidth="1"/>
    <col min="2062" max="2062" width="7" style="412" customWidth="1"/>
    <col min="2063" max="2063" width="9.33203125" style="412" customWidth="1"/>
    <col min="2064" max="2064" width="7.58203125" style="412" customWidth="1"/>
    <col min="2065" max="2065" width="10.83203125" style="412" customWidth="1"/>
    <col min="2066" max="2066" width="3.5" style="412" customWidth="1"/>
    <col min="2067" max="2067" width="6.08203125" style="412" customWidth="1"/>
    <col min="2068" max="2068" width="21.58203125" style="412" customWidth="1"/>
    <col min="2069" max="2304" width="6.08203125" style="412"/>
    <col min="2305" max="2305" width="17.58203125" style="412" customWidth="1"/>
    <col min="2306" max="2306" width="4" style="412" customWidth="1"/>
    <col min="2307" max="2307" width="11.08203125" style="412" customWidth="1"/>
    <col min="2308" max="2308" width="6.08203125" style="412" customWidth="1"/>
    <col min="2309" max="2309" width="13.5" style="412" customWidth="1"/>
    <col min="2310" max="2310" width="12.58203125" style="412" customWidth="1"/>
    <col min="2311" max="2311" width="5.83203125" style="412" customWidth="1"/>
    <col min="2312" max="2312" width="6.5" style="412" customWidth="1"/>
    <col min="2313" max="2313" width="9.08203125" style="412" customWidth="1"/>
    <col min="2314" max="2314" width="5.33203125" style="412" customWidth="1"/>
    <col min="2315" max="2315" width="5" style="412" customWidth="1"/>
    <col min="2316" max="2316" width="13.08203125" style="412" customWidth="1"/>
    <col min="2317" max="2317" width="3.83203125" style="412" customWidth="1"/>
    <col min="2318" max="2318" width="7" style="412" customWidth="1"/>
    <col min="2319" max="2319" width="9.33203125" style="412" customWidth="1"/>
    <col min="2320" max="2320" width="7.58203125" style="412" customWidth="1"/>
    <col min="2321" max="2321" width="10.83203125" style="412" customWidth="1"/>
    <col min="2322" max="2322" width="3.5" style="412" customWidth="1"/>
    <col min="2323" max="2323" width="6.08203125" style="412" customWidth="1"/>
    <col min="2324" max="2324" width="21.58203125" style="412" customWidth="1"/>
    <col min="2325" max="2560" width="6.08203125" style="412"/>
    <col min="2561" max="2561" width="17.58203125" style="412" customWidth="1"/>
    <col min="2562" max="2562" width="4" style="412" customWidth="1"/>
    <col min="2563" max="2563" width="11.08203125" style="412" customWidth="1"/>
    <col min="2564" max="2564" width="6.08203125" style="412" customWidth="1"/>
    <col min="2565" max="2565" width="13.5" style="412" customWidth="1"/>
    <col min="2566" max="2566" width="12.58203125" style="412" customWidth="1"/>
    <col min="2567" max="2567" width="5.83203125" style="412" customWidth="1"/>
    <col min="2568" max="2568" width="6.5" style="412" customWidth="1"/>
    <col min="2569" max="2569" width="9.08203125" style="412" customWidth="1"/>
    <col min="2570" max="2570" width="5.33203125" style="412" customWidth="1"/>
    <col min="2571" max="2571" width="5" style="412" customWidth="1"/>
    <col min="2572" max="2572" width="13.08203125" style="412" customWidth="1"/>
    <col min="2573" max="2573" width="3.83203125" style="412" customWidth="1"/>
    <col min="2574" max="2574" width="7" style="412" customWidth="1"/>
    <col min="2575" max="2575" width="9.33203125" style="412" customWidth="1"/>
    <col min="2576" max="2576" width="7.58203125" style="412" customWidth="1"/>
    <col min="2577" max="2577" width="10.83203125" style="412" customWidth="1"/>
    <col min="2578" max="2578" width="3.5" style="412" customWidth="1"/>
    <col min="2579" max="2579" width="6.08203125" style="412" customWidth="1"/>
    <col min="2580" max="2580" width="21.58203125" style="412" customWidth="1"/>
    <col min="2581" max="2816" width="6.08203125" style="412"/>
    <col min="2817" max="2817" width="17.58203125" style="412" customWidth="1"/>
    <col min="2818" max="2818" width="4" style="412" customWidth="1"/>
    <col min="2819" max="2819" width="11.08203125" style="412" customWidth="1"/>
    <col min="2820" max="2820" width="6.08203125" style="412" customWidth="1"/>
    <col min="2821" max="2821" width="13.5" style="412" customWidth="1"/>
    <col min="2822" max="2822" width="12.58203125" style="412" customWidth="1"/>
    <col min="2823" max="2823" width="5.83203125" style="412" customWidth="1"/>
    <col min="2824" max="2824" width="6.5" style="412" customWidth="1"/>
    <col min="2825" max="2825" width="9.08203125" style="412" customWidth="1"/>
    <col min="2826" max="2826" width="5.33203125" style="412" customWidth="1"/>
    <col min="2827" max="2827" width="5" style="412" customWidth="1"/>
    <col min="2828" max="2828" width="13.08203125" style="412" customWidth="1"/>
    <col min="2829" max="2829" width="3.83203125" style="412" customWidth="1"/>
    <col min="2830" max="2830" width="7" style="412" customWidth="1"/>
    <col min="2831" max="2831" width="9.33203125" style="412" customWidth="1"/>
    <col min="2832" max="2832" width="7.58203125" style="412" customWidth="1"/>
    <col min="2833" max="2833" width="10.83203125" style="412" customWidth="1"/>
    <col min="2834" max="2834" width="3.5" style="412" customWidth="1"/>
    <col min="2835" max="2835" width="6.08203125" style="412" customWidth="1"/>
    <col min="2836" max="2836" width="21.58203125" style="412" customWidth="1"/>
    <col min="2837" max="3072" width="6.08203125" style="412"/>
    <col min="3073" max="3073" width="17.58203125" style="412" customWidth="1"/>
    <col min="3074" max="3074" width="4" style="412" customWidth="1"/>
    <col min="3075" max="3075" width="11.08203125" style="412" customWidth="1"/>
    <col min="3076" max="3076" width="6.08203125" style="412" customWidth="1"/>
    <col min="3077" max="3077" width="13.5" style="412" customWidth="1"/>
    <col min="3078" max="3078" width="12.58203125" style="412" customWidth="1"/>
    <col min="3079" max="3079" width="5.83203125" style="412" customWidth="1"/>
    <col min="3080" max="3080" width="6.5" style="412" customWidth="1"/>
    <col min="3081" max="3081" width="9.08203125" style="412" customWidth="1"/>
    <col min="3082" max="3082" width="5.33203125" style="412" customWidth="1"/>
    <col min="3083" max="3083" width="5" style="412" customWidth="1"/>
    <col min="3084" max="3084" width="13.08203125" style="412" customWidth="1"/>
    <col min="3085" max="3085" width="3.83203125" style="412" customWidth="1"/>
    <col min="3086" max="3086" width="7" style="412" customWidth="1"/>
    <col min="3087" max="3087" width="9.33203125" style="412" customWidth="1"/>
    <col min="3088" max="3088" width="7.58203125" style="412" customWidth="1"/>
    <col min="3089" max="3089" width="10.83203125" style="412" customWidth="1"/>
    <col min="3090" max="3090" width="3.5" style="412" customWidth="1"/>
    <col min="3091" max="3091" width="6.08203125" style="412" customWidth="1"/>
    <col min="3092" max="3092" width="21.58203125" style="412" customWidth="1"/>
    <col min="3093" max="3328" width="6.08203125" style="412"/>
    <col min="3329" max="3329" width="17.58203125" style="412" customWidth="1"/>
    <col min="3330" max="3330" width="4" style="412" customWidth="1"/>
    <col min="3331" max="3331" width="11.08203125" style="412" customWidth="1"/>
    <col min="3332" max="3332" width="6.08203125" style="412" customWidth="1"/>
    <col min="3333" max="3333" width="13.5" style="412" customWidth="1"/>
    <col min="3334" max="3334" width="12.58203125" style="412" customWidth="1"/>
    <col min="3335" max="3335" width="5.83203125" style="412" customWidth="1"/>
    <col min="3336" max="3336" width="6.5" style="412" customWidth="1"/>
    <col min="3337" max="3337" width="9.08203125" style="412" customWidth="1"/>
    <col min="3338" max="3338" width="5.33203125" style="412" customWidth="1"/>
    <col min="3339" max="3339" width="5" style="412" customWidth="1"/>
    <col min="3340" max="3340" width="13.08203125" style="412" customWidth="1"/>
    <col min="3341" max="3341" width="3.83203125" style="412" customWidth="1"/>
    <col min="3342" max="3342" width="7" style="412" customWidth="1"/>
    <col min="3343" max="3343" width="9.33203125" style="412" customWidth="1"/>
    <col min="3344" max="3344" width="7.58203125" style="412" customWidth="1"/>
    <col min="3345" max="3345" width="10.83203125" style="412" customWidth="1"/>
    <col min="3346" max="3346" width="3.5" style="412" customWidth="1"/>
    <col min="3347" max="3347" width="6.08203125" style="412" customWidth="1"/>
    <col min="3348" max="3348" width="21.58203125" style="412" customWidth="1"/>
    <col min="3349" max="3584" width="6.08203125" style="412"/>
    <col min="3585" max="3585" width="17.58203125" style="412" customWidth="1"/>
    <col min="3586" max="3586" width="4" style="412" customWidth="1"/>
    <col min="3587" max="3587" width="11.08203125" style="412" customWidth="1"/>
    <col min="3588" max="3588" width="6.08203125" style="412" customWidth="1"/>
    <col min="3589" max="3589" width="13.5" style="412" customWidth="1"/>
    <col min="3590" max="3590" width="12.58203125" style="412" customWidth="1"/>
    <col min="3591" max="3591" width="5.83203125" style="412" customWidth="1"/>
    <col min="3592" max="3592" width="6.5" style="412" customWidth="1"/>
    <col min="3593" max="3593" width="9.08203125" style="412" customWidth="1"/>
    <col min="3594" max="3594" width="5.33203125" style="412" customWidth="1"/>
    <col min="3595" max="3595" width="5" style="412" customWidth="1"/>
    <col min="3596" max="3596" width="13.08203125" style="412" customWidth="1"/>
    <col min="3597" max="3597" width="3.83203125" style="412" customWidth="1"/>
    <col min="3598" max="3598" width="7" style="412" customWidth="1"/>
    <col min="3599" max="3599" width="9.33203125" style="412" customWidth="1"/>
    <col min="3600" max="3600" width="7.58203125" style="412" customWidth="1"/>
    <col min="3601" max="3601" width="10.83203125" style="412" customWidth="1"/>
    <col min="3602" max="3602" width="3.5" style="412" customWidth="1"/>
    <col min="3603" max="3603" width="6.08203125" style="412" customWidth="1"/>
    <col min="3604" max="3604" width="21.58203125" style="412" customWidth="1"/>
    <col min="3605" max="3840" width="6.08203125" style="412"/>
    <col min="3841" max="3841" width="17.58203125" style="412" customWidth="1"/>
    <col min="3842" max="3842" width="4" style="412" customWidth="1"/>
    <col min="3843" max="3843" width="11.08203125" style="412" customWidth="1"/>
    <col min="3844" max="3844" width="6.08203125" style="412" customWidth="1"/>
    <col min="3845" max="3845" width="13.5" style="412" customWidth="1"/>
    <col min="3846" max="3846" width="12.58203125" style="412" customWidth="1"/>
    <col min="3847" max="3847" width="5.83203125" style="412" customWidth="1"/>
    <col min="3848" max="3848" width="6.5" style="412" customWidth="1"/>
    <col min="3849" max="3849" width="9.08203125" style="412" customWidth="1"/>
    <col min="3850" max="3850" width="5.33203125" style="412" customWidth="1"/>
    <col min="3851" max="3851" width="5" style="412" customWidth="1"/>
    <col min="3852" max="3852" width="13.08203125" style="412" customWidth="1"/>
    <col min="3853" max="3853" width="3.83203125" style="412" customWidth="1"/>
    <col min="3854" max="3854" width="7" style="412" customWidth="1"/>
    <col min="3855" max="3855" width="9.33203125" style="412" customWidth="1"/>
    <col min="3856" max="3856" width="7.58203125" style="412" customWidth="1"/>
    <col min="3857" max="3857" width="10.83203125" style="412" customWidth="1"/>
    <col min="3858" max="3858" width="3.5" style="412" customWidth="1"/>
    <col min="3859" max="3859" width="6.08203125" style="412" customWidth="1"/>
    <col min="3860" max="3860" width="21.58203125" style="412" customWidth="1"/>
    <col min="3861" max="4096" width="6.08203125" style="412"/>
    <col min="4097" max="4097" width="17.58203125" style="412" customWidth="1"/>
    <col min="4098" max="4098" width="4" style="412" customWidth="1"/>
    <col min="4099" max="4099" width="11.08203125" style="412" customWidth="1"/>
    <col min="4100" max="4100" width="6.08203125" style="412" customWidth="1"/>
    <col min="4101" max="4101" width="13.5" style="412" customWidth="1"/>
    <col min="4102" max="4102" width="12.58203125" style="412" customWidth="1"/>
    <col min="4103" max="4103" width="5.83203125" style="412" customWidth="1"/>
    <col min="4104" max="4104" width="6.5" style="412" customWidth="1"/>
    <col min="4105" max="4105" width="9.08203125" style="412" customWidth="1"/>
    <col min="4106" max="4106" width="5.33203125" style="412" customWidth="1"/>
    <col min="4107" max="4107" width="5" style="412" customWidth="1"/>
    <col min="4108" max="4108" width="13.08203125" style="412" customWidth="1"/>
    <col min="4109" max="4109" width="3.83203125" style="412" customWidth="1"/>
    <col min="4110" max="4110" width="7" style="412" customWidth="1"/>
    <col min="4111" max="4111" width="9.33203125" style="412" customWidth="1"/>
    <col min="4112" max="4112" width="7.58203125" style="412" customWidth="1"/>
    <col min="4113" max="4113" width="10.83203125" style="412" customWidth="1"/>
    <col min="4114" max="4114" width="3.5" style="412" customWidth="1"/>
    <col min="4115" max="4115" width="6.08203125" style="412" customWidth="1"/>
    <col min="4116" max="4116" width="21.58203125" style="412" customWidth="1"/>
    <col min="4117" max="4352" width="6.08203125" style="412"/>
    <col min="4353" max="4353" width="17.58203125" style="412" customWidth="1"/>
    <col min="4354" max="4354" width="4" style="412" customWidth="1"/>
    <col min="4355" max="4355" width="11.08203125" style="412" customWidth="1"/>
    <col min="4356" max="4356" width="6.08203125" style="412" customWidth="1"/>
    <col min="4357" max="4357" width="13.5" style="412" customWidth="1"/>
    <col min="4358" max="4358" width="12.58203125" style="412" customWidth="1"/>
    <col min="4359" max="4359" width="5.83203125" style="412" customWidth="1"/>
    <col min="4360" max="4360" width="6.5" style="412" customWidth="1"/>
    <col min="4361" max="4361" width="9.08203125" style="412" customWidth="1"/>
    <col min="4362" max="4362" width="5.33203125" style="412" customWidth="1"/>
    <col min="4363" max="4363" width="5" style="412" customWidth="1"/>
    <col min="4364" max="4364" width="13.08203125" style="412" customWidth="1"/>
    <col min="4365" max="4365" width="3.83203125" style="412" customWidth="1"/>
    <col min="4366" max="4366" width="7" style="412" customWidth="1"/>
    <col min="4367" max="4367" width="9.33203125" style="412" customWidth="1"/>
    <col min="4368" max="4368" width="7.58203125" style="412" customWidth="1"/>
    <col min="4369" max="4369" width="10.83203125" style="412" customWidth="1"/>
    <col min="4370" max="4370" width="3.5" style="412" customWidth="1"/>
    <col min="4371" max="4371" width="6.08203125" style="412" customWidth="1"/>
    <col min="4372" max="4372" width="21.58203125" style="412" customWidth="1"/>
    <col min="4373" max="4608" width="6.08203125" style="412"/>
    <col min="4609" max="4609" width="17.58203125" style="412" customWidth="1"/>
    <col min="4610" max="4610" width="4" style="412" customWidth="1"/>
    <col min="4611" max="4611" width="11.08203125" style="412" customWidth="1"/>
    <col min="4612" max="4612" width="6.08203125" style="412" customWidth="1"/>
    <col min="4613" max="4613" width="13.5" style="412" customWidth="1"/>
    <col min="4614" max="4614" width="12.58203125" style="412" customWidth="1"/>
    <col min="4615" max="4615" width="5.83203125" style="412" customWidth="1"/>
    <col min="4616" max="4616" width="6.5" style="412" customWidth="1"/>
    <col min="4617" max="4617" width="9.08203125" style="412" customWidth="1"/>
    <col min="4618" max="4618" width="5.33203125" style="412" customWidth="1"/>
    <col min="4619" max="4619" width="5" style="412" customWidth="1"/>
    <col min="4620" max="4620" width="13.08203125" style="412" customWidth="1"/>
    <col min="4621" max="4621" width="3.83203125" style="412" customWidth="1"/>
    <col min="4622" max="4622" width="7" style="412" customWidth="1"/>
    <col min="4623" max="4623" width="9.33203125" style="412" customWidth="1"/>
    <col min="4624" max="4624" width="7.58203125" style="412" customWidth="1"/>
    <col min="4625" max="4625" width="10.83203125" style="412" customWidth="1"/>
    <col min="4626" max="4626" width="3.5" style="412" customWidth="1"/>
    <col min="4627" max="4627" width="6.08203125" style="412" customWidth="1"/>
    <col min="4628" max="4628" width="21.58203125" style="412" customWidth="1"/>
    <col min="4629" max="4864" width="6.08203125" style="412"/>
    <col min="4865" max="4865" width="17.58203125" style="412" customWidth="1"/>
    <col min="4866" max="4866" width="4" style="412" customWidth="1"/>
    <col min="4867" max="4867" width="11.08203125" style="412" customWidth="1"/>
    <col min="4868" max="4868" width="6.08203125" style="412" customWidth="1"/>
    <col min="4869" max="4869" width="13.5" style="412" customWidth="1"/>
    <col min="4870" max="4870" width="12.58203125" style="412" customWidth="1"/>
    <col min="4871" max="4871" width="5.83203125" style="412" customWidth="1"/>
    <col min="4872" max="4872" width="6.5" style="412" customWidth="1"/>
    <col min="4873" max="4873" width="9.08203125" style="412" customWidth="1"/>
    <col min="4874" max="4874" width="5.33203125" style="412" customWidth="1"/>
    <col min="4875" max="4875" width="5" style="412" customWidth="1"/>
    <col min="4876" max="4876" width="13.08203125" style="412" customWidth="1"/>
    <col min="4877" max="4877" width="3.83203125" style="412" customWidth="1"/>
    <col min="4878" max="4878" width="7" style="412" customWidth="1"/>
    <col min="4879" max="4879" width="9.33203125" style="412" customWidth="1"/>
    <col min="4880" max="4880" width="7.58203125" style="412" customWidth="1"/>
    <col min="4881" max="4881" width="10.83203125" style="412" customWidth="1"/>
    <col min="4882" max="4882" width="3.5" style="412" customWidth="1"/>
    <col min="4883" max="4883" width="6.08203125" style="412" customWidth="1"/>
    <col min="4884" max="4884" width="21.58203125" style="412" customWidth="1"/>
    <col min="4885" max="5120" width="6.08203125" style="412"/>
    <col min="5121" max="5121" width="17.58203125" style="412" customWidth="1"/>
    <col min="5122" max="5122" width="4" style="412" customWidth="1"/>
    <col min="5123" max="5123" width="11.08203125" style="412" customWidth="1"/>
    <col min="5124" max="5124" width="6.08203125" style="412" customWidth="1"/>
    <col min="5125" max="5125" width="13.5" style="412" customWidth="1"/>
    <col min="5126" max="5126" width="12.58203125" style="412" customWidth="1"/>
    <col min="5127" max="5127" width="5.83203125" style="412" customWidth="1"/>
    <col min="5128" max="5128" width="6.5" style="412" customWidth="1"/>
    <col min="5129" max="5129" width="9.08203125" style="412" customWidth="1"/>
    <col min="5130" max="5130" width="5.33203125" style="412" customWidth="1"/>
    <col min="5131" max="5131" width="5" style="412" customWidth="1"/>
    <col min="5132" max="5132" width="13.08203125" style="412" customWidth="1"/>
    <col min="5133" max="5133" width="3.83203125" style="412" customWidth="1"/>
    <col min="5134" max="5134" width="7" style="412" customWidth="1"/>
    <col min="5135" max="5135" width="9.33203125" style="412" customWidth="1"/>
    <col min="5136" max="5136" width="7.58203125" style="412" customWidth="1"/>
    <col min="5137" max="5137" width="10.83203125" style="412" customWidth="1"/>
    <col min="5138" max="5138" width="3.5" style="412" customWidth="1"/>
    <col min="5139" max="5139" width="6.08203125" style="412" customWidth="1"/>
    <col min="5140" max="5140" width="21.58203125" style="412" customWidth="1"/>
    <col min="5141" max="5376" width="6.08203125" style="412"/>
    <col min="5377" max="5377" width="17.58203125" style="412" customWidth="1"/>
    <col min="5378" max="5378" width="4" style="412" customWidth="1"/>
    <col min="5379" max="5379" width="11.08203125" style="412" customWidth="1"/>
    <col min="5380" max="5380" width="6.08203125" style="412" customWidth="1"/>
    <col min="5381" max="5381" width="13.5" style="412" customWidth="1"/>
    <col min="5382" max="5382" width="12.58203125" style="412" customWidth="1"/>
    <col min="5383" max="5383" width="5.83203125" style="412" customWidth="1"/>
    <col min="5384" max="5384" width="6.5" style="412" customWidth="1"/>
    <col min="5385" max="5385" width="9.08203125" style="412" customWidth="1"/>
    <col min="5386" max="5386" width="5.33203125" style="412" customWidth="1"/>
    <col min="5387" max="5387" width="5" style="412" customWidth="1"/>
    <col min="5388" max="5388" width="13.08203125" style="412" customWidth="1"/>
    <col min="5389" max="5389" width="3.83203125" style="412" customWidth="1"/>
    <col min="5390" max="5390" width="7" style="412" customWidth="1"/>
    <col min="5391" max="5391" width="9.33203125" style="412" customWidth="1"/>
    <col min="5392" max="5392" width="7.58203125" style="412" customWidth="1"/>
    <col min="5393" max="5393" width="10.83203125" style="412" customWidth="1"/>
    <col min="5394" max="5394" width="3.5" style="412" customWidth="1"/>
    <col min="5395" max="5395" width="6.08203125" style="412" customWidth="1"/>
    <col min="5396" max="5396" width="21.58203125" style="412" customWidth="1"/>
    <col min="5397" max="5632" width="6.08203125" style="412"/>
    <col min="5633" max="5633" width="17.58203125" style="412" customWidth="1"/>
    <col min="5634" max="5634" width="4" style="412" customWidth="1"/>
    <col min="5635" max="5635" width="11.08203125" style="412" customWidth="1"/>
    <col min="5636" max="5636" width="6.08203125" style="412" customWidth="1"/>
    <col min="5637" max="5637" width="13.5" style="412" customWidth="1"/>
    <col min="5638" max="5638" width="12.58203125" style="412" customWidth="1"/>
    <col min="5639" max="5639" width="5.83203125" style="412" customWidth="1"/>
    <col min="5640" max="5640" width="6.5" style="412" customWidth="1"/>
    <col min="5641" max="5641" width="9.08203125" style="412" customWidth="1"/>
    <col min="5642" max="5642" width="5.33203125" style="412" customWidth="1"/>
    <col min="5643" max="5643" width="5" style="412" customWidth="1"/>
    <col min="5644" max="5644" width="13.08203125" style="412" customWidth="1"/>
    <col min="5645" max="5645" width="3.83203125" style="412" customWidth="1"/>
    <col min="5646" max="5646" width="7" style="412" customWidth="1"/>
    <col min="5647" max="5647" width="9.33203125" style="412" customWidth="1"/>
    <col min="5648" max="5648" width="7.58203125" style="412" customWidth="1"/>
    <col min="5649" max="5649" width="10.83203125" style="412" customWidth="1"/>
    <col min="5650" max="5650" width="3.5" style="412" customWidth="1"/>
    <col min="5651" max="5651" width="6.08203125" style="412" customWidth="1"/>
    <col min="5652" max="5652" width="21.58203125" style="412" customWidth="1"/>
    <col min="5653" max="5888" width="6.08203125" style="412"/>
    <col min="5889" max="5889" width="17.58203125" style="412" customWidth="1"/>
    <col min="5890" max="5890" width="4" style="412" customWidth="1"/>
    <col min="5891" max="5891" width="11.08203125" style="412" customWidth="1"/>
    <col min="5892" max="5892" width="6.08203125" style="412" customWidth="1"/>
    <col min="5893" max="5893" width="13.5" style="412" customWidth="1"/>
    <col min="5894" max="5894" width="12.58203125" style="412" customWidth="1"/>
    <col min="5895" max="5895" width="5.83203125" style="412" customWidth="1"/>
    <col min="5896" max="5896" width="6.5" style="412" customWidth="1"/>
    <col min="5897" max="5897" width="9.08203125" style="412" customWidth="1"/>
    <col min="5898" max="5898" width="5.33203125" style="412" customWidth="1"/>
    <col min="5899" max="5899" width="5" style="412" customWidth="1"/>
    <col min="5900" max="5900" width="13.08203125" style="412" customWidth="1"/>
    <col min="5901" max="5901" width="3.83203125" style="412" customWidth="1"/>
    <col min="5902" max="5902" width="7" style="412" customWidth="1"/>
    <col min="5903" max="5903" width="9.33203125" style="412" customWidth="1"/>
    <col min="5904" max="5904" width="7.58203125" style="412" customWidth="1"/>
    <col min="5905" max="5905" width="10.83203125" style="412" customWidth="1"/>
    <col min="5906" max="5906" width="3.5" style="412" customWidth="1"/>
    <col min="5907" max="5907" width="6.08203125" style="412" customWidth="1"/>
    <col min="5908" max="5908" width="21.58203125" style="412" customWidth="1"/>
    <col min="5909" max="6144" width="6.08203125" style="412"/>
    <col min="6145" max="6145" width="17.58203125" style="412" customWidth="1"/>
    <col min="6146" max="6146" width="4" style="412" customWidth="1"/>
    <col min="6147" max="6147" width="11.08203125" style="412" customWidth="1"/>
    <col min="6148" max="6148" width="6.08203125" style="412" customWidth="1"/>
    <col min="6149" max="6149" width="13.5" style="412" customWidth="1"/>
    <col min="6150" max="6150" width="12.58203125" style="412" customWidth="1"/>
    <col min="6151" max="6151" width="5.83203125" style="412" customWidth="1"/>
    <col min="6152" max="6152" width="6.5" style="412" customWidth="1"/>
    <col min="6153" max="6153" width="9.08203125" style="412" customWidth="1"/>
    <col min="6154" max="6154" width="5.33203125" style="412" customWidth="1"/>
    <col min="6155" max="6155" width="5" style="412" customWidth="1"/>
    <col min="6156" max="6156" width="13.08203125" style="412" customWidth="1"/>
    <col min="6157" max="6157" width="3.83203125" style="412" customWidth="1"/>
    <col min="6158" max="6158" width="7" style="412" customWidth="1"/>
    <col min="6159" max="6159" width="9.33203125" style="412" customWidth="1"/>
    <col min="6160" max="6160" width="7.58203125" style="412" customWidth="1"/>
    <col min="6161" max="6161" width="10.83203125" style="412" customWidth="1"/>
    <col min="6162" max="6162" width="3.5" style="412" customWidth="1"/>
    <col min="6163" max="6163" width="6.08203125" style="412" customWidth="1"/>
    <col min="6164" max="6164" width="21.58203125" style="412" customWidth="1"/>
    <col min="6165" max="6400" width="6.08203125" style="412"/>
    <col min="6401" max="6401" width="17.58203125" style="412" customWidth="1"/>
    <col min="6402" max="6402" width="4" style="412" customWidth="1"/>
    <col min="6403" max="6403" width="11.08203125" style="412" customWidth="1"/>
    <col min="6404" max="6404" width="6.08203125" style="412" customWidth="1"/>
    <col min="6405" max="6405" width="13.5" style="412" customWidth="1"/>
    <col min="6406" max="6406" width="12.58203125" style="412" customWidth="1"/>
    <col min="6407" max="6407" width="5.83203125" style="412" customWidth="1"/>
    <col min="6408" max="6408" width="6.5" style="412" customWidth="1"/>
    <col min="6409" max="6409" width="9.08203125" style="412" customWidth="1"/>
    <col min="6410" max="6410" width="5.33203125" style="412" customWidth="1"/>
    <col min="6411" max="6411" width="5" style="412" customWidth="1"/>
    <col min="6412" max="6412" width="13.08203125" style="412" customWidth="1"/>
    <col min="6413" max="6413" width="3.83203125" style="412" customWidth="1"/>
    <col min="6414" max="6414" width="7" style="412" customWidth="1"/>
    <col min="6415" max="6415" width="9.33203125" style="412" customWidth="1"/>
    <col min="6416" max="6416" width="7.58203125" style="412" customWidth="1"/>
    <col min="6417" max="6417" width="10.83203125" style="412" customWidth="1"/>
    <col min="6418" max="6418" width="3.5" style="412" customWidth="1"/>
    <col min="6419" max="6419" width="6.08203125" style="412" customWidth="1"/>
    <col min="6420" max="6420" width="21.58203125" style="412" customWidth="1"/>
    <col min="6421" max="6656" width="6.08203125" style="412"/>
    <col min="6657" max="6657" width="17.58203125" style="412" customWidth="1"/>
    <col min="6658" max="6658" width="4" style="412" customWidth="1"/>
    <col min="6659" max="6659" width="11.08203125" style="412" customWidth="1"/>
    <col min="6660" max="6660" width="6.08203125" style="412" customWidth="1"/>
    <col min="6661" max="6661" width="13.5" style="412" customWidth="1"/>
    <col min="6662" max="6662" width="12.58203125" style="412" customWidth="1"/>
    <col min="6663" max="6663" width="5.83203125" style="412" customWidth="1"/>
    <col min="6664" max="6664" width="6.5" style="412" customWidth="1"/>
    <col min="6665" max="6665" width="9.08203125" style="412" customWidth="1"/>
    <col min="6666" max="6666" width="5.33203125" style="412" customWidth="1"/>
    <col min="6667" max="6667" width="5" style="412" customWidth="1"/>
    <col min="6668" max="6668" width="13.08203125" style="412" customWidth="1"/>
    <col min="6669" max="6669" width="3.83203125" style="412" customWidth="1"/>
    <col min="6670" max="6670" width="7" style="412" customWidth="1"/>
    <col min="6671" max="6671" width="9.33203125" style="412" customWidth="1"/>
    <col min="6672" max="6672" width="7.58203125" style="412" customWidth="1"/>
    <col min="6673" max="6673" width="10.83203125" style="412" customWidth="1"/>
    <col min="6674" max="6674" width="3.5" style="412" customWidth="1"/>
    <col min="6675" max="6675" width="6.08203125" style="412" customWidth="1"/>
    <col min="6676" max="6676" width="21.58203125" style="412" customWidth="1"/>
    <col min="6677" max="6912" width="6.08203125" style="412"/>
    <col min="6913" max="6913" width="17.58203125" style="412" customWidth="1"/>
    <col min="6914" max="6914" width="4" style="412" customWidth="1"/>
    <col min="6915" max="6915" width="11.08203125" style="412" customWidth="1"/>
    <col min="6916" max="6916" width="6.08203125" style="412" customWidth="1"/>
    <col min="6917" max="6917" width="13.5" style="412" customWidth="1"/>
    <col min="6918" max="6918" width="12.58203125" style="412" customWidth="1"/>
    <col min="6919" max="6919" width="5.83203125" style="412" customWidth="1"/>
    <col min="6920" max="6920" width="6.5" style="412" customWidth="1"/>
    <col min="6921" max="6921" width="9.08203125" style="412" customWidth="1"/>
    <col min="6922" max="6922" width="5.33203125" style="412" customWidth="1"/>
    <col min="6923" max="6923" width="5" style="412" customWidth="1"/>
    <col min="6924" max="6924" width="13.08203125" style="412" customWidth="1"/>
    <col min="6925" max="6925" width="3.83203125" style="412" customWidth="1"/>
    <col min="6926" max="6926" width="7" style="412" customWidth="1"/>
    <col min="6927" max="6927" width="9.33203125" style="412" customWidth="1"/>
    <col min="6928" max="6928" width="7.58203125" style="412" customWidth="1"/>
    <col min="6929" max="6929" width="10.83203125" style="412" customWidth="1"/>
    <col min="6930" max="6930" width="3.5" style="412" customWidth="1"/>
    <col min="6931" max="6931" width="6.08203125" style="412" customWidth="1"/>
    <col min="6932" max="6932" width="21.58203125" style="412" customWidth="1"/>
    <col min="6933" max="7168" width="6.08203125" style="412"/>
    <col min="7169" max="7169" width="17.58203125" style="412" customWidth="1"/>
    <col min="7170" max="7170" width="4" style="412" customWidth="1"/>
    <col min="7171" max="7171" width="11.08203125" style="412" customWidth="1"/>
    <col min="7172" max="7172" width="6.08203125" style="412" customWidth="1"/>
    <col min="7173" max="7173" width="13.5" style="412" customWidth="1"/>
    <col min="7174" max="7174" width="12.58203125" style="412" customWidth="1"/>
    <col min="7175" max="7175" width="5.83203125" style="412" customWidth="1"/>
    <col min="7176" max="7176" width="6.5" style="412" customWidth="1"/>
    <col min="7177" max="7177" width="9.08203125" style="412" customWidth="1"/>
    <col min="7178" max="7178" width="5.33203125" style="412" customWidth="1"/>
    <col min="7179" max="7179" width="5" style="412" customWidth="1"/>
    <col min="7180" max="7180" width="13.08203125" style="412" customWidth="1"/>
    <col min="7181" max="7181" width="3.83203125" style="412" customWidth="1"/>
    <col min="7182" max="7182" width="7" style="412" customWidth="1"/>
    <col min="7183" max="7183" width="9.33203125" style="412" customWidth="1"/>
    <col min="7184" max="7184" width="7.58203125" style="412" customWidth="1"/>
    <col min="7185" max="7185" width="10.83203125" style="412" customWidth="1"/>
    <col min="7186" max="7186" width="3.5" style="412" customWidth="1"/>
    <col min="7187" max="7187" width="6.08203125" style="412" customWidth="1"/>
    <col min="7188" max="7188" width="21.58203125" style="412" customWidth="1"/>
    <col min="7189" max="7424" width="6.08203125" style="412"/>
    <col min="7425" max="7425" width="17.58203125" style="412" customWidth="1"/>
    <col min="7426" max="7426" width="4" style="412" customWidth="1"/>
    <col min="7427" max="7427" width="11.08203125" style="412" customWidth="1"/>
    <col min="7428" max="7428" width="6.08203125" style="412" customWidth="1"/>
    <col min="7429" max="7429" width="13.5" style="412" customWidth="1"/>
    <col min="7430" max="7430" width="12.58203125" style="412" customWidth="1"/>
    <col min="7431" max="7431" width="5.83203125" style="412" customWidth="1"/>
    <col min="7432" max="7432" width="6.5" style="412" customWidth="1"/>
    <col min="7433" max="7433" width="9.08203125" style="412" customWidth="1"/>
    <col min="7434" max="7434" width="5.33203125" style="412" customWidth="1"/>
    <col min="7435" max="7435" width="5" style="412" customWidth="1"/>
    <col min="7436" max="7436" width="13.08203125" style="412" customWidth="1"/>
    <col min="7437" max="7437" width="3.83203125" style="412" customWidth="1"/>
    <col min="7438" max="7438" width="7" style="412" customWidth="1"/>
    <col min="7439" max="7439" width="9.33203125" style="412" customWidth="1"/>
    <col min="7440" max="7440" width="7.58203125" style="412" customWidth="1"/>
    <col min="7441" max="7441" width="10.83203125" style="412" customWidth="1"/>
    <col min="7442" max="7442" width="3.5" style="412" customWidth="1"/>
    <col min="7443" max="7443" width="6.08203125" style="412" customWidth="1"/>
    <col min="7444" max="7444" width="21.58203125" style="412" customWidth="1"/>
    <col min="7445" max="7680" width="6.08203125" style="412"/>
    <col min="7681" max="7681" width="17.58203125" style="412" customWidth="1"/>
    <col min="7682" max="7682" width="4" style="412" customWidth="1"/>
    <col min="7683" max="7683" width="11.08203125" style="412" customWidth="1"/>
    <col min="7684" max="7684" width="6.08203125" style="412" customWidth="1"/>
    <col min="7685" max="7685" width="13.5" style="412" customWidth="1"/>
    <col min="7686" max="7686" width="12.58203125" style="412" customWidth="1"/>
    <col min="7687" max="7687" width="5.83203125" style="412" customWidth="1"/>
    <col min="7688" max="7688" width="6.5" style="412" customWidth="1"/>
    <col min="7689" max="7689" width="9.08203125" style="412" customWidth="1"/>
    <col min="7690" max="7690" width="5.33203125" style="412" customWidth="1"/>
    <col min="7691" max="7691" width="5" style="412" customWidth="1"/>
    <col min="7692" max="7692" width="13.08203125" style="412" customWidth="1"/>
    <col min="7693" max="7693" width="3.83203125" style="412" customWidth="1"/>
    <col min="7694" max="7694" width="7" style="412" customWidth="1"/>
    <col min="7695" max="7695" width="9.33203125" style="412" customWidth="1"/>
    <col min="7696" max="7696" width="7.58203125" style="412" customWidth="1"/>
    <col min="7697" max="7697" width="10.83203125" style="412" customWidth="1"/>
    <col min="7698" max="7698" width="3.5" style="412" customWidth="1"/>
    <col min="7699" max="7699" width="6.08203125" style="412" customWidth="1"/>
    <col min="7700" max="7700" width="21.58203125" style="412" customWidth="1"/>
    <col min="7701" max="7936" width="6.08203125" style="412"/>
    <col min="7937" max="7937" width="17.58203125" style="412" customWidth="1"/>
    <col min="7938" max="7938" width="4" style="412" customWidth="1"/>
    <col min="7939" max="7939" width="11.08203125" style="412" customWidth="1"/>
    <col min="7940" max="7940" width="6.08203125" style="412" customWidth="1"/>
    <col min="7941" max="7941" width="13.5" style="412" customWidth="1"/>
    <col min="7942" max="7942" width="12.58203125" style="412" customWidth="1"/>
    <col min="7943" max="7943" width="5.83203125" style="412" customWidth="1"/>
    <col min="7944" max="7944" width="6.5" style="412" customWidth="1"/>
    <col min="7945" max="7945" width="9.08203125" style="412" customWidth="1"/>
    <col min="7946" max="7946" width="5.33203125" style="412" customWidth="1"/>
    <col min="7947" max="7947" width="5" style="412" customWidth="1"/>
    <col min="7948" max="7948" width="13.08203125" style="412" customWidth="1"/>
    <col min="7949" max="7949" width="3.83203125" style="412" customWidth="1"/>
    <col min="7950" max="7950" width="7" style="412" customWidth="1"/>
    <col min="7951" max="7951" width="9.33203125" style="412" customWidth="1"/>
    <col min="7952" max="7952" width="7.58203125" style="412" customWidth="1"/>
    <col min="7953" max="7953" width="10.83203125" style="412" customWidth="1"/>
    <col min="7954" max="7954" width="3.5" style="412" customWidth="1"/>
    <col min="7955" max="7955" width="6.08203125" style="412" customWidth="1"/>
    <col min="7956" max="7956" width="21.58203125" style="412" customWidth="1"/>
    <col min="7957" max="8192" width="6.08203125" style="412"/>
    <col min="8193" max="8193" width="17.58203125" style="412" customWidth="1"/>
    <col min="8194" max="8194" width="4" style="412" customWidth="1"/>
    <col min="8195" max="8195" width="11.08203125" style="412" customWidth="1"/>
    <col min="8196" max="8196" width="6.08203125" style="412" customWidth="1"/>
    <col min="8197" max="8197" width="13.5" style="412" customWidth="1"/>
    <col min="8198" max="8198" width="12.58203125" style="412" customWidth="1"/>
    <col min="8199" max="8199" width="5.83203125" style="412" customWidth="1"/>
    <col min="8200" max="8200" width="6.5" style="412" customWidth="1"/>
    <col min="8201" max="8201" width="9.08203125" style="412" customWidth="1"/>
    <col min="8202" max="8202" width="5.33203125" style="412" customWidth="1"/>
    <col min="8203" max="8203" width="5" style="412" customWidth="1"/>
    <col min="8204" max="8204" width="13.08203125" style="412" customWidth="1"/>
    <col min="8205" max="8205" width="3.83203125" style="412" customWidth="1"/>
    <col min="8206" max="8206" width="7" style="412" customWidth="1"/>
    <col min="8207" max="8207" width="9.33203125" style="412" customWidth="1"/>
    <col min="8208" max="8208" width="7.58203125" style="412" customWidth="1"/>
    <col min="8209" max="8209" width="10.83203125" style="412" customWidth="1"/>
    <col min="8210" max="8210" width="3.5" style="412" customWidth="1"/>
    <col min="8211" max="8211" width="6.08203125" style="412" customWidth="1"/>
    <col min="8212" max="8212" width="21.58203125" style="412" customWidth="1"/>
    <col min="8213" max="8448" width="6.08203125" style="412"/>
    <col min="8449" max="8449" width="17.58203125" style="412" customWidth="1"/>
    <col min="8450" max="8450" width="4" style="412" customWidth="1"/>
    <col min="8451" max="8451" width="11.08203125" style="412" customWidth="1"/>
    <col min="8452" max="8452" width="6.08203125" style="412" customWidth="1"/>
    <col min="8453" max="8453" width="13.5" style="412" customWidth="1"/>
    <col min="8454" max="8454" width="12.58203125" style="412" customWidth="1"/>
    <col min="8455" max="8455" width="5.83203125" style="412" customWidth="1"/>
    <col min="8456" max="8456" width="6.5" style="412" customWidth="1"/>
    <col min="8457" max="8457" width="9.08203125" style="412" customWidth="1"/>
    <col min="8458" max="8458" width="5.33203125" style="412" customWidth="1"/>
    <col min="8459" max="8459" width="5" style="412" customWidth="1"/>
    <col min="8460" max="8460" width="13.08203125" style="412" customWidth="1"/>
    <col min="8461" max="8461" width="3.83203125" style="412" customWidth="1"/>
    <col min="8462" max="8462" width="7" style="412" customWidth="1"/>
    <col min="8463" max="8463" width="9.33203125" style="412" customWidth="1"/>
    <col min="8464" max="8464" width="7.58203125" style="412" customWidth="1"/>
    <col min="8465" max="8465" width="10.83203125" style="412" customWidth="1"/>
    <col min="8466" max="8466" width="3.5" style="412" customWidth="1"/>
    <col min="8467" max="8467" width="6.08203125" style="412" customWidth="1"/>
    <col min="8468" max="8468" width="21.58203125" style="412" customWidth="1"/>
    <col min="8469" max="8704" width="6.08203125" style="412"/>
    <col min="8705" max="8705" width="17.58203125" style="412" customWidth="1"/>
    <col min="8706" max="8706" width="4" style="412" customWidth="1"/>
    <col min="8707" max="8707" width="11.08203125" style="412" customWidth="1"/>
    <col min="8708" max="8708" width="6.08203125" style="412" customWidth="1"/>
    <col min="8709" max="8709" width="13.5" style="412" customWidth="1"/>
    <col min="8710" max="8710" width="12.58203125" style="412" customWidth="1"/>
    <col min="8711" max="8711" width="5.83203125" style="412" customWidth="1"/>
    <col min="8712" max="8712" width="6.5" style="412" customWidth="1"/>
    <col min="8713" max="8713" width="9.08203125" style="412" customWidth="1"/>
    <col min="8714" max="8714" width="5.33203125" style="412" customWidth="1"/>
    <col min="8715" max="8715" width="5" style="412" customWidth="1"/>
    <col min="8716" max="8716" width="13.08203125" style="412" customWidth="1"/>
    <col min="8717" max="8717" width="3.83203125" style="412" customWidth="1"/>
    <col min="8718" max="8718" width="7" style="412" customWidth="1"/>
    <col min="8719" max="8719" width="9.33203125" style="412" customWidth="1"/>
    <col min="8720" max="8720" width="7.58203125" style="412" customWidth="1"/>
    <col min="8721" max="8721" width="10.83203125" style="412" customWidth="1"/>
    <col min="8722" max="8722" width="3.5" style="412" customWidth="1"/>
    <col min="8723" max="8723" width="6.08203125" style="412" customWidth="1"/>
    <col min="8724" max="8724" width="21.58203125" style="412" customWidth="1"/>
    <col min="8725" max="8960" width="6.08203125" style="412"/>
    <col min="8961" max="8961" width="17.58203125" style="412" customWidth="1"/>
    <col min="8962" max="8962" width="4" style="412" customWidth="1"/>
    <col min="8963" max="8963" width="11.08203125" style="412" customWidth="1"/>
    <col min="8964" max="8964" width="6.08203125" style="412" customWidth="1"/>
    <col min="8965" max="8965" width="13.5" style="412" customWidth="1"/>
    <col min="8966" max="8966" width="12.58203125" style="412" customWidth="1"/>
    <col min="8967" max="8967" width="5.83203125" style="412" customWidth="1"/>
    <col min="8968" max="8968" width="6.5" style="412" customWidth="1"/>
    <col min="8969" max="8969" width="9.08203125" style="412" customWidth="1"/>
    <col min="8970" max="8970" width="5.33203125" style="412" customWidth="1"/>
    <col min="8971" max="8971" width="5" style="412" customWidth="1"/>
    <col min="8972" max="8972" width="13.08203125" style="412" customWidth="1"/>
    <col min="8973" max="8973" width="3.83203125" style="412" customWidth="1"/>
    <col min="8974" max="8974" width="7" style="412" customWidth="1"/>
    <col min="8975" max="8975" width="9.33203125" style="412" customWidth="1"/>
    <col min="8976" max="8976" width="7.58203125" style="412" customWidth="1"/>
    <col min="8977" max="8977" width="10.83203125" style="412" customWidth="1"/>
    <col min="8978" max="8978" width="3.5" style="412" customWidth="1"/>
    <col min="8979" max="8979" width="6.08203125" style="412" customWidth="1"/>
    <col min="8980" max="8980" width="21.58203125" style="412" customWidth="1"/>
    <col min="8981" max="9216" width="6.08203125" style="412"/>
    <col min="9217" max="9217" width="17.58203125" style="412" customWidth="1"/>
    <col min="9218" max="9218" width="4" style="412" customWidth="1"/>
    <col min="9219" max="9219" width="11.08203125" style="412" customWidth="1"/>
    <col min="9220" max="9220" width="6.08203125" style="412" customWidth="1"/>
    <col min="9221" max="9221" width="13.5" style="412" customWidth="1"/>
    <col min="9222" max="9222" width="12.58203125" style="412" customWidth="1"/>
    <col min="9223" max="9223" width="5.83203125" style="412" customWidth="1"/>
    <col min="9224" max="9224" width="6.5" style="412" customWidth="1"/>
    <col min="9225" max="9225" width="9.08203125" style="412" customWidth="1"/>
    <col min="9226" max="9226" width="5.33203125" style="412" customWidth="1"/>
    <col min="9227" max="9227" width="5" style="412" customWidth="1"/>
    <col min="9228" max="9228" width="13.08203125" style="412" customWidth="1"/>
    <col min="9229" max="9229" width="3.83203125" style="412" customWidth="1"/>
    <col min="9230" max="9230" width="7" style="412" customWidth="1"/>
    <col min="9231" max="9231" width="9.33203125" style="412" customWidth="1"/>
    <col min="9232" max="9232" width="7.58203125" style="412" customWidth="1"/>
    <col min="9233" max="9233" width="10.83203125" style="412" customWidth="1"/>
    <col min="9234" max="9234" width="3.5" style="412" customWidth="1"/>
    <col min="9235" max="9235" width="6.08203125" style="412" customWidth="1"/>
    <col min="9236" max="9236" width="21.58203125" style="412" customWidth="1"/>
    <col min="9237" max="9472" width="6.08203125" style="412"/>
    <col min="9473" max="9473" width="17.58203125" style="412" customWidth="1"/>
    <col min="9474" max="9474" width="4" style="412" customWidth="1"/>
    <col min="9475" max="9475" width="11.08203125" style="412" customWidth="1"/>
    <col min="9476" max="9476" width="6.08203125" style="412" customWidth="1"/>
    <col min="9477" max="9477" width="13.5" style="412" customWidth="1"/>
    <col min="9478" max="9478" width="12.58203125" style="412" customWidth="1"/>
    <col min="9479" max="9479" width="5.83203125" style="412" customWidth="1"/>
    <col min="9480" max="9480" width="6.5" style="412" customWidth="1"/>
    <col min="9481" max="9481" width="9.08203125" style="412" customWidth="1"/>
    <col min="9482" max="9482" width="5.33203125" style="412" customWidth="1"/>
    <col min="9483" max="9483" width="5" style="412" customWidth="1"/>
    <col min="9484" max="9484" width="13.08203125" style="412" customWidth="1"/>
    <col min="9485" max="9485" width="3.83203125" style="412" customWidth="1"/>
    <col min="9486" max="9486" width="7" style="412" customWidth="1"/>
    <col min="9487" max="9487" width="9.33203125" style="412" customWidth="1"/>
    <col min="9488" max="9488" width="7.58203125" style="412" customWidth="1"/>
    <col min="9489" max="9489" width="10.83203125" style="412" customWidth="1"/>
    <col min="9490" max="9490" width="3.5" style="412" customWidth="1"/>
    <col min="9491" max="9491" width="6.08203125" style="412" customWidth="1"/>
    <col min="9492" max="9492" width="21.58203125" style="412" customWidth="1"/>
    <col min="9493" max="9728" width="6.08203125" style="412"/>
    <col min="9729" max="9729" width="17.58203125" style="412" customWidth="1"/>
    <col min="9730" max="9730" width="4" style="412" customWidth="1"/>
    <col min="9731" max="9731" width="11.08203125" style="412" customWidth="1"/>
    <col min="9732" max="9732" width="6.08203125" style="412" customWidth="1"/>
    <col min="9733" max="9733" width="13.5" style="412" customWidth="1"/>
    <col min="9734" max="9734" width="12.58203125" style="412" customWidth="1"/>
    <col min="9735" max="9735" width="5.83203125" style="412" customWidth="1"/>
    <col min="9736" max="9736" width="6.5" style="412" customWidth="1"/>
    <col min="9737" max="9737" width="9.08203125" style="412" customWidth="1"/>
    <col min="9738" max="9738" width="5.33203125" style="412" customWidth="1"/>
    <col min="9739" max="9739" width="5" style="412" customWidth="1"/>
    <col min="9740" max="9740" width="13.08203125" style="412" customWidth="1"/>
    <col min="9741" max="9741" width="3.83203125" style="412" customWidth="1"/>
    <col min="9742" max="9742" width="7" style="412" customWidth="1"/>
    <col min="9743" max="9743" width="9.33203125" style="412" customWidth="1"/>
    <col min="9744" max="9744" width="7.58203125" style="412" customWidth="1"/>
    <col min="9745" max="9745" width="10.83203125" style="412" customWidth="1"/>
    <col min="9746" max="9746" width="3.5" style="412" customWidth="1"/>
    <col min="9747" max="9747" width="6.08203125" style="412" customWidth="1"/>
    <col min="9748" max="9748" width="21.58203125" style="412" customWidth="1"/>
    <col min="9749" max="9984" width="6.08203125" style="412"/>
    <col min="9985" max="9985" width="17.58203125" style="412" customWidth="1"/>
    <col min="9986" max="9986" width="4" style="412" customWidth="1"/>
    <col min="9987" max="9987" width="11.08203125" style="412" customWidth="1"/>
    <col min="9988" max="9988" width="6.08203125" style="412" customWidth="1"/>
    <col min="9989" max="9989" width="13.5" style="412" customWidth="1"/>
    <col min="9990" max="9990" width="12.58203125" style="412" customWidth="1"/>
    <col min="9991" max="9991" width="5.83203125" style="412" customWidth="1"/>
    <col min="9992" max="9992" width="6.5" style="412" customWidth="1"/>
    <col min="9993" max="9993" width="9.08203125" style="412" customWidth="1"/>
    <col min="9994" max="9994" width="5.33203125" style="412" customWidth="1"/>
    <col min="9995" max="9995" width="5" style="412" customWidth="1"/>
    <col min="9996" max="9996" width="13.08203125" style="412" customWidth="1"/>
    <col min="9997" max="9997" width="3.83203125" style="412" customWidth="1"/>
    <col min="9998" max="9998" width="7" style="412" customWidth="1"/>
    <col min="9999" max="9999" width="9.33203125" style="412" customWidth="1"/>
    <col min="10000" max="10000" width="7.58203125" style="412" customWidth="1"/>
    <col min="10001" max="10001" width="10.83203125" style="412" customWidth="1"/>
    <col min="10002" max="10002" width="3.5" style="412" customWidth="1"/>
    <col min="10003" max="10003" width="6.08203125" style="412" customWidth="1"/>
    <col min="10004" max="10004" width="21.58203125" style="412" customWidth="1"/>
    <col min="10005" max="10240" width="6.08203125" style="412"/>
    <col min="10241" max="10241" width="17.58203125" style="412" customWidth="1"/>
    <col min="10242" max="10242" width="4" style="412" customWidth="1"/>
    <col min="10243" max="10243" width="11.08203125" style="412" customWidth="1"/>
    <col min="10244" max="10244" width="6.08203125" style="412" customWidth="1"/>
    <col min="10245" max="10245" width="13.5" style="412" customWidth="1"/>
    <col min="10246" max="10246" width="12.58203125" style="412" customWidth="1"/>
    <col min="10247" max="10247" width="5.83203125" style="412" customWidth="1"/>
    <col min="10248" max="10248" width="6.5" style="412" customWidth="1"/>
    <col min="10249" max="10249" width="9.08203125" style="412" customWidth="1"/>
    <col min="10250" max="10250" width="5.33203125" style="412" customWidth="1"/>
    <col min="10251" max="10251" width="5" style="412" customWidth="1"/>
    <col min="10252" max="10252" width="13.08203125" style="412" customWidth="1"/>
    <col min="10253" max="10253" width="3.83203125" style="412" customWidth="1"/>
    <col min="10254" max="10254" width="7" style="412" customWidth="1"/>
    <col min="10255" max="10255" width="9.33203125" style="412" customWidth="1"/>
    <col min="10256" max="10256" width="7.58203125" style="412" customWidth="1"/>
    <col min="10257" max="10257" width="10.83203125" style="412" customWidth="1"/>
    <col min="10258" max="10258" width="3.5" style="412" customWidth="1"/>
    <col min="10259" max="10259" width="6.08203125" style="412" customWidth="1"/>
    <col min="10260" max="10260" width="21.58203125" style="412" customWidth="1"/>
    <col min="10261" max="10496" width="6.08203125" style="412"/>
    <col min="10497" max="10497" width="17.58203125" style="412" customWidth="1"/>
    <col min="10498" max="10498" width="4" style="412" customWidth="1"/>
    <col min="10499" max="10499" width="11.08203125" style="412" customWidth="1"/>
    <col min="10500" max="10500" width="6.08203125" style="412" customWidth="1"/>
    <col min="10501" max="10501" width="13.5" style="412" customWidth="1"/>
    <col min="10502" max="10502" width="12.58203125" style="412" customWidth="1"/>
    <col min="10503" max="10503" width="5.83203125" style="412" customWidth="1"/>
    <col min="10504" max="10504" width="6.5" style="412" customWidth="1"/>
    <col min="10505" max="10505" width="9.08203125" style="412" customWidth="1"/>
    <col min="10506" max="10506" width="5.33203125" style="412" customWidth="1"/>
    <col min="10507" max="10507" width="5" style="412" customWidth="1"/>
    <col min="10508" max="10508" width="13.08203125" style="412" customWidth="1"/>
    <col min="10509" max="10509" width="3.83203125" style="412" customWidth="1"/>
    <col min="10510" max="10510" width="7" style="412" customWidth="1"/>
    <col min="10511" max="10511" width="9.33203125" style="412" customWidth="1"/>
    <col min="10512" max="10512" width="7.58203125" style="412" customWidth="1"/>
    <col min="10513" max="10513" width="10.83203125" style="412" customWidth="1"/>
    <col min="10514" max="10514" width="3.5" style="412" customWidth="1"/>
    <col min="10515" max="10515" width="6.08203125" style="412" customWidth="1"/>
    <col min="10516" max="10516" width="21.58203125" style="412" customWidth="1"/>
    <col min="10517" max="10752" width="6.08203125" style="412"/>
    <col min="10753" max="10753" width="17.58203125" style="412" customWidth="1"/>
    <col min="10754" max="10754" width="4" style="412" customWidth="1"/>
    <col min="10755" max="10755" width="11.08203125" style="412" customWidth="1"/>
    <col min="10756" max="10756" width="6.08203125" style="412" customWidth="1"/>
    <col min="10757" max="10757" width="13.5" style="412" customWidth="1"/>
    <col min="10758" max="10758" width="12.58203125" style="412" customWidth="1"/>
    <col min="10759" max="10759" width="5.83203125" style="412" customWidth="1"/>
    <col min="10760" max="10760" width="6.5" style="412" customWidth="1"/>
    <col min="10761" max="10761" width="9.08203125" style="412" customWidth="1"/>
    <col min="10762" max="10762" width="5.33203125" style="412" customWidth="1"/>
    <col min="10763" max="10763" width="5" style="412" customWidth="1"/>
    <col min="10764" max="10764" width="13.08203125" style="412" customWidth="1"/>
    <col min="10765" max="10765" width="3.83203125" style="412" customWidth="1"/>
    <col min="10766" max="10766" width="7" style="412" customWidth="1"/>
    <col min="10767" max="10767" width="9.33203125" style="412" customWidth="1"/>
    <col min="10768" max="10768" width="7.58203125" style="412" customWidth="1"/>
    <col min="10769" max="10769" width="10.83203125" style="412" customWidth="1"/>
    <col min="10770" max="10770" width="3.5" style="412" customWidth="1"/>
    <col min="10771" max="10771" width="6.08203125" style="412" customWidth="1"/>
    <col min="10772" max="10772" width="21.58203125" style="412" customWidth="1"/>
    <col min="10773" max="11008" width="6.08203125" style="412"/>
    <col min="11009" max="11009" width="17.58203125" style="412" customWidth="1"/>
    <col min="11010" max="11010" width="4" style="412" customWidth="1"/>
    <col min="11011" max="11011" width="11.08203125" style="412" customWidth="1"/>
    <col min="11012" max="11012" width="6.08203125" style="412" customWidth="1"/>
    <col min="11013" max="11013" width="13.5" style="412" customWidth="1"/>
    <col min="11014" max="11014" width="12.58203125" style="412" customWidth="1"/>
    <col min="11015" max="11015" width="5.83203125" style="412" customWidth="1"/>
    <col min="11016" max="11016" width="6.5" style="412" customWidth="1"/>
    <col min="11017" max="11017" width="9.08203125" style="412" customWidth="1"/>
    <col min="11018" max="11018" width="5.33203125" style="412" customWidth="1"/>
    <col min="11019" max="11019" width="5" style="412" customWidth="1"/>
    <col min="11020" max="11020" width="13.08203125" style="412" customWidth="1"/>
    <col min="11021" max="11021" width="3.83203125" style="412" customWidth="1"/>
    <col min="11022" max="11022" width="7" style="412" customWidth="1"/>
    <col min="11023" max="11023" width="9.33203125" style="412" customWidth="1"/>
    <col min="11024" max="11024" width="7.58203125" style="412" customWidth="1"/>
    <col min="11025" max="11025" width="10.83203125" style="412" customWidth="1"/>
    <col min="11026" max="11026" width="3.5" style="412" customWidth="1"/>
    <col min="11027" max="11027" width="6.08203125" style="412" customWidth="1"/>
    <col min="11028" max="11028" width="21.58203125" style="412" customWidth="1"/>
    <col min="11029" max="11264" width="6.08203125" style="412"/>
    <col min="11265" max="11265" width="17.58203125" style="412" customWidth="1"/>
    <col min="11266" max="11266" width="4" style="412" customWidth="1"/>
    <col min="11267" max="11267" width="11.08203125" style="412" customWidth="1"/>
    <col min="11268" max="11268" width="6.08203125" style="412" customWidth="1"/>
    <col min="11269" max="11269" width="13.5" style="412" customWidth="1"/>
    <col min="11270" max="11270" width="12.58203125" style="412" customWidth="1"/>
    <col min="11271" max="11271" width="5.83203125" style="412" customWidth="1"/>
    <col min="11272" max="11272" width="6.5" style="412" customWidth="1"/>
    <col min="11273" max="11273" width="9.08203125" style="412" customWidth="1"/>
    <col min="11274" max="11274" width="5.33203125" style="412" customWidth="1"/>
    <col min="11275" max="11275" width="5" style="412" customWidth="1"/>
    <col min="11276" max="11276" width="13.08203125" style="412" customWidth="1"/>
    <col min="11277" max="11277" width="3.83203125" style="412" customWidth="1"/>
    <col min="11278" max="11278" width="7" style="412" customWidth="1"/>
    <col min="11279" max="11279" width="9.33203125" style="412" customWidth="1"/>
    <col min="11280" max="11280" width="7.58203125" style="412" customWidth="1"/>
    <col min="11281" max="11281" width="10.83203125" style="412" customWidth="1"/>
    <col min="11282" max="11282" width="3.5" style="412" customWidth="1"/>
    <col min="11283" max="11283" width="6.08203125" style="412" customWidth="1"/>
    <col min="11284" max="11284" width="21.58203125" style="412" customWidth="1"/>
    <col min="11285" max="11520" width="6.08203125" style="412"/>
    <col min="11521" max="11521" width="17.58203125" style="412" customWidth="1"/>
    <col min="11522" max="11522" width="4" style="412" customWidth="1"/>
    <col min="11523" max="11523" width="11.08203125" style="412" customWidth="1"/>
    <col min="11524" max="11524" width="6.08203125" style="412" customWidth="1"/>
    <col min="11525" max="11525" width="13.5" style="412" customWidth="1"/>
    <col min="11526" max="11526" width="12.58203125" style="412" customWidth="1"/>
    <col min="11527" max="11527" width="5.83203125" style="412" customWidth="1"/>
    <col min="11528" max="11528" width="6.5" style="412" customWidth="1"/>
    <col min="11529" max="11529" width="9.08203125" style="412" customWidth="1"/>
    <col min="11530" max="11530" width="5.33203125" style="412" customWidth="1"/>
    <col min="11531" max="11531" width="5" style="412" customWidth="1"/>
    <col min="11532" max="11532" width="13.08203125" style="412" customWidth="1"/>
    <col min="11533" max="11533" width="3.83203125" style="412" customWidth="1"/>
    <col min="11534" max="11534" width="7" style="412" customWidth="1"/>
    <col min="11535" max="11535" width="9.33203125" style="412" customWidth="1"/>
    <col min="11536" max="11536" width="7.58203125" style="412" customWidth="1"/>
    <col min="11537" max="11537" width="10.83203125" style="412" customWidth="1"/>
    <col min="11538" max="11538" width="3.5" style="412" customWidth="1"/>
    <col min="11539" max="11539" width="6.08203125" style="412" customWidth="1"/>
    <col min="11540" max="11540" width="21.58203125" style="412" customWidth="1"/>
    <col min="11541" max="11776" width="6.08203125" style="412"/>
    <col min="11777" max="11777" width="17.58203125" style="412" customWidth="1"/>
    <col min="11778" max="11778" width="4" style="412" customWidth="1"/>
    <col min="11779" max="11779" width="11.08203125" style="412" customWidth="1"/>
    <col min="11780" max="11780" width="6.08203125" style="412" customWidth="1"/>
    <col min="11781" max="11781" width="13.5" style="412" customWidth="1"/>
    <col min="11782" max="11782" width="12.58203125" style="412" customWidth="1"/>
    <col min="11783" max="11783" width="5.83203125" style="412" customWidth="1"/>
    <col min="11784" max="11784" width="6.5" style="412" customWidth="1"/>
    <col min="11785" max="11785" width="9.08203125" style="412" customWidth="1"/>
    <col min="11786" max="11786" width="5.33203125" style="412" customWidth="1"/>
    <col min="11787" max="11787" width="5" style="412" customWidth="1"/>
    <col min="11788" max="11788" width="13.08203125" style="412" customWidth="1"/>
    <col min="11789" max="11789" width="3.83203125" style="412" customWidth="1"/>
    <col min="11790" max="11790" width="7" style="412" customWidth="1"/>
    <col min="11791" max="11791" width="9.33203125" style="412" customWidth="1"/>
    <col min="11792" max="11792" width="7.58203125" style="412" customWidth="1"/>
    <col min="11793" max="11793" width="10.83203125" style="412" customWidth="1"/>
    <col min="11794" max="11794" width="3.5" style="412" customWidth="1"/>
    <col min="11795" max="11795" width="6.08203125" style="412" customWidth="1"/>
    <col min="11796" max="11796" width="21.58203125" style="412" customWidth="1"/>
    <col min="11797" max="12032" width="6.08203125" style="412"/>
    <col min="12033" max="12033" width="17.58203125" style="412" customWidth="1"/>
    <col min="12034" max="12034" width="4" style="412" customWidth="1"/>
    <col min="12035" max="12035" width="11.08203125" style="412" customWidth="1"/>
    <col min="12036" max="12036" width="6.08203125" style="412" customWidth="1"/>
    <col min="12037" max="12037" width="13.5" style="412" customWidth="1"/>
    <col min="12038" max="12038" width="12.58203125" style="412" customWidth="1"/>
    <col min="12039" max="12039" width="5.83203125" style="412" customWidth="1"/>
    <col min="12040" max="12040" width="6.5" style="412" customWidth="1"/>
    <col min="12041" max="12041" width="9.08203125" style="412" customWidth="1"/>
    <col min="12042" max="12042" width="5.33203125" style="412" customWidth="1"/>
    <col min="12043" max="12043" width="5" style="412" customWidth="1"/>
    <col min="12044" max="12044" width="13.08203125" style="412" customWidth="1"/>
    <col min="12045" max="12045" width="3.83203125" style="412" customWidth="1"/>
    <col min="12046" max="12046" width="7" style="412" customWidth="1"/>
    <col min="12047" max="12047" width="9.33203125" style="412" customWidth="1"/>
    <col min="12048" max="12048" width="7.58203125" style="412" customWidth="1"/>
    <col min="12049" max="12049" width="10.83203125" style="412" customWidth="1"/>
    <col min="12050" max="12050" width="3.5" style="412" customWidth="1"/>
    <col min="12051" max="12051" width="6.08203125" style="412" customWidth="1"/>
    <col min="12052" max="12052" width="21.58203125" style="412" customWidth="1"/>
    <col min="12053" max="12288" width="6.08203125" style="412"/>
    <col min="12289" max="12289" width="17.58203125" style="412" customWidth="1"/>
    <col min="12290" max="12290" width="4" style="412" customWidth="1"/>
    <col min="12291" max="12291" width="11.08203125" style="412" customWidth="1"/>
    <col min="12292" max="12292" width="6.08203125" style="412" customWidth="1"/>
    <col min="12293" max="12293" width="13.5" style="412" customWidth="1"/>
    <col min="12294" max="12294" width="12.58203125" style="412" customWidth="1"/>
    <col min="12295" max="12295" width="5.83203125" style="412" customWidth="1"/>
    <col min="12296" max="12296" width="6.5" style="412" customWidth="1"/>
    <col min="12297" max="12297" width="9.08203125" style="412" customWidth="1"/>
    <col min="12298" max="12298" width="5.33203125" style="412" customWidth="1"/>
    <col min="12299" max="12299" width="5" style="412" customWidth="1"/>
    <col min="12300" max="12300" width="13.08203125" style="412" customWidth="1"/>
    <col min="12301" max="12301" width="3.83203125" style="412" customWidth="1"/>
    <col min="12302" max="12302" width="7" style="412" customWidth="1"/>
    <col min="12303" max="12303" width="9.33203125" style="412" customWidth="1"/>
    <col min="12304" max="12304" width="7.58203125" style="412" customWidth="1"/>
    <col min="12305" max="12305" width="10.83203125" style="412" customWidth="1"/>
    <col min="12306" max="12306" width="3.5" style="412" customWidth="1"/>
    <col min="12307" max="12307" width="6.08203125" style="412" customWidth="1"/>
    <col min="12308" max="12308" width="21.58203125" style="412" customWidth="1"/>
    <col min="12309" max="12544" width="6.08203125" style="412"/>
    <col min="12545" max="12545" width="17.58203125" style="412" customWidth="1"/>
    <col min="12546" max="12546" width="4" style="412" customWidth="1"/>
    <col min="12547" max="12547" width="11.08203125" style="412" customWidth="1"/>
    <col min="12548" max="12548" width="6.08203125" style="412" customWidth="1"/>
    <col min="12549" max="12549" width="13.5" style="412" customWidth="1"/>
    <col min="12550" max="12550" width="12.58203125" style="412" customWidth="1"/>
    <col min="12551" max="12551" width="5.83203125" style="412" customWidth="1"/>
    <col min="12552" max="12552" width="6.5" style="412" customWidth="1"/>
    <col min="12553" max="12553" width="9.08203125" style="412" customWidth="1"/>
    <col min="12554" max="12554" width="5.33203125" style="412" customWidth="1"/>
    <col min="12555" max="12555" width="5" style="412" customWidth="1"/>
    <col min="12556" max="12556" width="13.08203125" style="412" customWidth="1"/>
    <col min="12557" max="12557" width="3.83203125" style="412" customWidth="1"/>
    <col min="12558" max="12558" width="7" style="412" customWidth="1"/>
    <col min="12559" max="12559" width="9.33203125" style="412" customWidth="1"/>
    <col min="12560" max="12560" width="7.58203125" style="412" customWidth="1"/>
    <col min="12561" max="12561" width="10.83203125" style="412" customWidth="1"/>
    <col min="12562" max="12562" width="3.5" style="412" customWidth="1"/>
    <col min="12563" max="12563" width="6.08203125" style="412" customWidth="1"/>
    <col min="12564" max="12564" width="21.58203125" style="412" customWidth="1"/>
    <col min="12565" max="12800" width="6.08203125" style="412"/>
    <col min="12801" max="12801" width="17.58203125" style="412" customWidth="1"/>
    <col min="12802" max="12802" width="4" style="412" customWidth="1"/>
    <col min="12803" max="12803" width="11.08203125" style="412" customWidth="1"/>
    <col min="12804" max="12804" width="6.08203125" style="412" customWidth="1"/>
    <col min="12805" max="12805" width="13.5" style="412" customWidth="1"/>
    <col min="12806" max="12806" width="12.58203125" style="412" customWidth="1"/>
    <col min="12807" max="12807" width="5.83203125" style="412" customWidth="1"/>
    <col min="12808" max="12808" width="6.5" style="412" customWidth="1"/>
    <col min="12809" max="12809" width="9.08203125" style="412" customWidth="1"/>
    <col min="12810" max="12810" width="5.33203125" style="412" customWidth="1"/>
    <col min="12811" max="12811" width="5" style="412" customWidth="1"/>
    <col min="12812" max="12812" width="13.08203125" style="412" customWidth="1"/>
    <col min="12813" max="12813" width="3.83203125" style="412" customWidth="1"/>
    <col min="12814" max="12814" width="7" style="412" customWidth="1"/>
    <col min="12815" max="12815" width="9.33203125" style="412" customWidth="1"/>
    <col min="12816" max="12816" width="7.58203125" style="412" customWidth="1"/>
    <col min="12817" max="12817" width="10.83203125" style="412" customWidth="1"/>
    <col min="12818" max="12818" width="3.5" style="412" customWidth="1"/>
    <col min="12819" max="12819" width="6.08203125" style="412" customWidth="1"/>
    <col min="12820" max="12820" width="21.58203125" style="412" customWidth="1"/>
    <col min="12821" max="13056" width="6.08203125" style="412"/>
    <col min="13057" max="13057" width="17.58203125" style="412" customWidth="1"/>
    <col min="13058" max="13058" width="4" style="412" customWidth="1"/>
    <col min="13059" max="13059" width="11.08203125" style="412" customWidth="1"/>
    <col min="13060" max="13060" width="6.08203125" style="412" customWidth="1"/>
    <col min="13061" max="13061" width="13.5" style="412" customWidth="1"/>
    <col min="13062" max="13062" width="12.58203125" style="412" customWidth="1"/>
    <col min="13063" max="13063" width="5.83203125" style="412" customWidth="1"/>
    <col min="13064" max="13064" width="6.5" style="412" customWidth="1"/>
    <col min="13065" max="13065" width="9.08203125" style="412" customWidth="1"/>
    <col min="13066" max="13066" width="5.33203125" style="412" customWidth="1"/>
    <col min="13067" max="13067" width="5" style="412" customWidth="1"/>
    <col min="13068" max="13068" width="13.08203125" style="412" customWidth="1"/>
    <col min="13069" max="13069" width="3.83203125" style="412" customWidth="1"/>
    <col min="13070" max="13070" width="7" style="412" customWidth="1"/>
    <col min="13071" max="13071" width="9.33203125" style="412" customWidth="1"/>
    <col min="13072" max="13072" width="7.58203125" style="412" customWidth="1"/>
    <col min="13073" max="13073" width="10.83203125" style="412" customWidth="1"/>
    <col min="13074" max="13074" width="3.5" style="412" customWidth="1"/>
    <col min="13075" max="13075" width="6.08203125" style="412" customWidth="1"/>
    <col min="13076" max="13076" width="21.58203125" style="412" customWidth="1"/>
    <col min="13077" max="13312" width="6.08203125" style="412"/>
    <col min="13313" max="13313" width="17.58203125" style="412" customWidth="1"/>
    <col min="13314" max="13314" width="4" style="412" customWidth="1"/>
    <col min="13315" max="13315" width="11.08203125" style="412" customWidth="1"/>
    <col min="13316" max="13316" width="6.08203125" style="412" customWidth="1"/>
    <col min="13317" max="13317" width="13.5" style="412" customWidth="1"/>
    <col min="13318" max="13318" width="12.58203125" style="412" customWidth="1"/>
    <col min="13319" max="13319" width="5.83203125" style="412" customWidth="1"/>
    <col min="13320" max="13320" width="6.5" style="412" customWidth="1"/>
    <col min="13321" max="13321" width="9.08203125" style="412" customWidth="1"/>
    <col min="13322" max="13322" width="5.33203125" style="412" customWidth="1"/>
    <col min="13323" max="13323" width="5" style="412" customWidth="1"/>
    <col min="13324" max="13324" width="13.08203125" style="412" customWidth="1"/>
    <col min="13325" max="13325" width="3.83203125" style="412" customWidth="1"/>
    <col min="13326" max="13326" width="7" style="412" customWidth="1"/>
    <col min="13327" max="13327" width="9.33203125" style="412" customWidth="1"/>
    <col min="13328" max="13328" width="7.58203125" style="412" customWidth="1"/>
    <col min="13329" max="13329" width="10.83203125" style="412" customWidth="1"/>
    <col min="13330" max="13330" width="3.5" style="412" customWidth="1"/>
    <col min="13331" max="13331" width="6.08203125" style="412" customWidth="1"/>
    <col min="13332" max="13332" width="21.58203125" style="412" customWidth="1"/>
    <col min="13333" max="13568" width="6.08203125" style="412"/>
    <col min="13569" max="13569" width="17.58203125" style="412" customWidth="1"/>
    <col min="13570" max="13570" width="4" style="412" customWidth="1"/>
    <col min="13571" max="13571" width="11.08203125" style="412" customWidth="1"/>
    <col min="13572" max="13572" width="6.08203125" style="412" customWidth="1"/>
    <col min="13573" max="13573" width="13.5" style="412" customWidth="1"/>
    <col min="13574" max="13574" width="12.58203125" style="412" customWidth="1"/>
    <col min="13575" max="13575" width="5.83203125" style="412" customWidth="1"/>
    <col min="13576" max="13576" width="6.5" style="412" customWidth="1"/>
    <col min="13577" max="13577" width="9.08203125" style="412" customWidth="1"/>
    <col min="13578" max="13578" width="5.33203125" style="412" customWidth="1"/>
    <col min="13579" max="13579" width="5" style="412" customWidth="1"/>
    <col min="13580" max="13580" width="13.08203125" style="412" customWidth="1"/>
    <col min="13581" max="13581" width="3.83203125" style="412" customWidth="1"/>
    <col min="13582" max="13582" width="7" style="412" customWidth="1"/>
    <col min="13583" max="13583" width="9.33203125" style="412" customWidth="1"/>
    <col min="13584" max="13584" width="7.58203125" style="412" customWidth="1"/>
    <col min="13585" max="13585" width="10.83203125" style="412" customWidth="1"/>
    <col min="13586" max="13586" width="3.5" style="412" customWidth="1"/>
    <col min="13587" max="13587" width="6.08203125" style="412" customWidth="1"/>
    <col min="13588" max="13588" width="21.58203125" style="412" customWidth="1"/>
    <col min="13589" max="13824" width="6.08203125" style="412"/>
    <col min="13825" max="13825" width="17.58203125" style="412" customWidth="1"/>
    <col min="13826" max="13826" width="4" style="412" customWidth="1"/>
    <col min="13827" max="13827" width="11.08203125" style="412" customWidth="1"/>
    <col min="13828" max="13828" width="6.08203125" style="412" customWidth="1"/>
    <col min="13829" max="13829" width="13.5" style="412" customWidth="1"/>
    <col min="13830" max="13830" width="12.58203125" style="412" customWidth="1"/>
    <col min="13831" max="13831" width="5.83203125" style="412" customWidth="1"/>
    <col min="13832" max="13832" width="6.5" style="412" customWidth="1"/>
    <col min="13833" max="13833" width="9.08203125" style="412" customWidth="1"/>
    <col min="13834" max="13834" width="5.33203125" style="412" customWidth="1"/>
    <col min="13835" max="13835" width="5" style="412" customWidth="1"/>
    <col min="13836" max="13836" width="13.08203125" style="412" customWidth="1"/>
    <col min="13837" max="13837" width="3.83203125" style="412" customWidth="1"/>
    <col min="13838" max="13838" width="7" style="412" customWidth="1"/>
    <col min="13839" max="13839" width="9.33203125" style="412" customWidth="1"/>
    <col min="13840" max="13840" width="7.58203125" style="412" customWidth="1"/>
    <col min="13841" max="13841" width="10.83203125" style="412" customWidth="1"/>
    <col min="13842" max="13842" width="3.5" style="412" customWidth="1"/>
    <col min="13843" max="13843" width="6.08203125" style="412" customWidth="1"/>
    <col min="13844" max="13844" width="21.58203125" style="412" customWidth="1"/>
    <col min="13845" max="14080" width="6.08203125" style="412"/>
    <col min="14081" max="14081" width="17.58203125" style="412" customWidth="1"/>
    <col min="14082" max="14082" width="4" style="412" customWidth="1"/>
    <col min="14083" max="14083" width="11.08203125" style="412" customWidth="1"/>
    <col min="14084" max="14084" width="6.08203125" style="412" customWidth="1"/>
    <col min="14085" max="14085" width="13.5" style="412" customWidth="1"/>
    <col min="14086" max="14086" width="12.58203125" style="412" customWidth="1"/>
    <col min="14087" max="14087" width="5.83203125" style="412" customWidth="1"/>
    <col min="14088" max="14088" width="6.5" style="412" customWidth="1"/>
    <col min="14089" max="14089" width="9.08203125" style="412" customWidth="1"/>
    <col min="14090" max="14090" width="5.33203125" style="412" customWidth="1"/>
    <col min="14091" max="14091" width="5" style="412" customWidth="1"/>
    <col min="14092" max="14092" width="13.08203125" style="412" customWidth="1"/>
    <col min="14093" max="14093" width="3.83203125" style="412" customWidth="1"/>
    <col min="14094" max="14094" width="7" style="412" customWidth="1"/>
    <col min="14095" max="14095" width="9.33203125" style="412" customWidth="1"/>
    <col min="14096" max="14096" width="7.58203125" style="412" customWidth="1"/>
    <col min="14097" max="14097" width="10.83203125" style="412" customWidth="1"/>
    <col min="14098" max="14098" width="3.5" style="412" customWidth="1"/>
    <col min="14099" max="14099" width="6.08203125" style="412" customWidth="1"/>
    <col min="14100" max="14100" width="21.58203125" style="412" customWidth="1"/>
    <col min="14101" max="14336" width="6.08203125" style="412"/>
    <col min="14337" max="14337" width="17.58203125" style="412" customWidth="1"/>
    <col min="14338" max="14338" width="4" style="412" customWidth="1"/>
    <col min="14339" max="14339" width="11.08203125" style="412" customWidth="1"/>
    <col min="14340" max="14340" width="6.08203125" style="412" customWidth="1"/>
    <col min="14341" max="14341" width="13.5" style="412" customWidth="1"/>
    <col min="14342" max="14342" width="12.58203125" style="412" customWidth="1"/>
    <col min="14343" max="14343" width="5.83203125" style="412" customWidth="1"/>
    <col min="14344" max="14344" width="6.5" style="412" customWidth="1"/>
    <col min="14345" max="14345" width="9.08203125" style="412" customWidth="1"/>
    <col min="14346" max="14346" width="5.33203125" style="412" customWidth="1"/>
    <col min="14347" max="14347" width="5" style="412" customWidth="1"/>
    <col min="14348" max="14348" width="13.08203125" style="412" customWidth="1"/>
    <col min="14349" max="14349" width="3.83203125" style="412" customWidth="1"/>
    <col min="14350" max="14350" width="7" style="412" customWidth="1"/>
    <col min="14351" max="14351" width="9.33203125" style="412" customWidth="1"/>
    <col min="14352" max="14352" width="7.58203125" style="412" customWidth="1"/>
    <col min="14353" max="14353" width="10.83203125" style="412" customWidth="1"/>
    <col min="14354" max="14354" width="3.5" style="412" customWidth="1"/>
    <col min="14355" max="14355" width="6.08203125" style="412" customWidth="1"/>
    <col min="14356" max="14356" width="21.58203125" style="412" customWidth="1"/>
    <col min="14357" max="14592" width="6.08203125" style="412"/>
    <col min="14593" max="14593" width="17.58203125" style="412" customWidth="1"/>
    <col min="14594" max="14594" width="4" style="412" customWidth="1"/>
    <col min="14595" max="14595" width="11.08203125" style="412" customWidth="1"/>
    <col min="14596" max="14596" width="6.08203125" style="412" customWidth="1"/>
    <col min="14597" max="14597" width="13.5" style="412" customWidth="1"/>
    <col min="14598" max="14598" width="12.58203125" style="412" customWidth="1"/>
    <col min="14599" max="14599" width="5.83203125" style="412" customWidth="1"/>
    <col min="14600" max="14600" width="6.5" style="412" customWidth="1"/>
    <col min="14601" max="14601" width="9.08203125" style="412" customWidth="1"/>
    <col min="14602" max="14602" width="5.33203125" style="412" customWidth="1"/>
    <col min="14603" max="14603" width="5" style="412" customWidth="1"/>
    <col min="14604" max="14604" width="13.08203125" style="412" customWidth="1"/>
    <col min="14605" max="14605" width="3.83203125" style="412" customWidth="1"/>
    <col min="14606" max="14606" width="7" style="412" customWidth="1"/>
    <col min="14607" max="14607" width="9.33203125" style="412" customWidth="1"/>
    <col min="14608" max="14608" width="7.58203125" style="412" customWidth="1"/>
    <col min="14609" max="14609" width="10.83203125" style="412" customWidth="1"/>
    <col min="14610" max="14610" width="3.5" style="412" customWidth="1"/>
    <col min="14611" max="14611" width="6.08203125" style="412" customWidth="1"/>
    <col min="14612" max="14612" width="21.58203125" style="412" customWidth="1"/>
    <col min="14613" max="14848" width="6.08203125" style="412"/>
    <col min="14849" max="14849" width="17.58203125" style="412" customWidth="1"/>
    <col min="14850" max="14850" width="4" style="412" customWidth="1"/>
    <col min="14851" max="14851" width="11.08203125" style="412" customWidth="1"/>
    <col min="14852" max="14852" width="6.08203125" style="412" customWidth="1"/>
    <col min="14853" max="14853" width="13.5" style="412" customWidth="1"/>
    <col min="14854" max="14854" width="12.58203125" style="412" customWidth="1"/>
    <col min="14855" max="14855" width="5.83203125" style="412" customWidth="1"/>
    <col min="14856" max="14856" width="6.5" style="412" customWidth="1"/>
    <col min="14857" max="14857" width="9.08203125" style="412" customWidth="1"/>
    <col min="14858" max="14858" width="5.33203125" style="412" customWidth="1"/>
    <col min="14859" max="14859" width="5" style="412" customWidth="1"/>
    <col min="14860" max="14860" width="13.08203125" style="412" customWidth="1"/>
    <col min="14861" max="14861" width="3.83203125" style="412" customWidth="1"/>
    <col min="14862" max="14862" width="7" style="412" customWidth="1"/>
    <col min="14863" max="14863" width="9.33203125" style="412" customWidth="1"/>
    <col min="14864" max="14864" width="7.58203125" style="412" customWidth="1"/>
    <col min="14865" max="14865" width="10.83203125" style="412" customWidth="1"/>
    <col min="14866" max="14866" width="3.5" style="412" customWidth="1"/>
    <col min="14867" max="14867" width="6.08203125" style="412" customWidth="1"/>
    <col min="14868" max="14868" width="21.58203125" style="412" customWidth="1"/>
    <col min="14869" max="15104" width="6.08203125" style="412"/>
    <col min="15105" max="15105" width="17.58203125" style="412" customWidth="1"/>
    <col min="15106" max="15106" width="4" style="412" customWidth="1"/>
    <col min="15107" max="15107" width="11.08203125" style="412" customWidth="1"/>
    <col min="15108" max="15108" width="6.08203125" style="412" customWidth="1"/>
    <col min="15109" max="15109" width="13.5" style="412" customWidth="1"/>
    <col min="15110" max="15110" width="12.58203125" style="412" customWidth="1"/>
    <col min="15111" max="15111" width="5.83203125" style="412" customWidth="1"/>
    <col min="15112" max="15112" width="6.5" style="412" customWidth="1"/>
    <col min="15113" max="15113" width="9.08203125" style="412" customWidth="1"/>
    <col min="15114" max="15114" width="5.33203125" style="412" customWidth="1"/>
    <col min="15115" max="15115" width="5" style="412" customWidth="1"/>
    <col min="15116" max="15116" width="13.08203125" style="412" customWidth="1"/>
    <col min="15117" max="15117" width="3.83203125" style="412" customWidth="1"/>
    <col min="15118" max="15118" width="7" style="412" customWidth="1"/>
    <col min="15119" max="15119" width="9.33203125" style="412" customWidth="1"/>
    <col min="15120" max="15120" width="7.58203125" style="412" customWidth="1"/>
    <col min="15121" max="15121" width="10.83203125" style="412" customWidth="1"/>
    <col min="15122" max="15122" width="3.5" style="412" customWidth="1"/>
    <col min="15123" max="15123" width="6.08203125" style="412" customWidth="1"/>
    <col min="15124" max="15124" width="21.58203125" style="412" customWidth="1"/>
    <col min="15125" max="15360" width="6.08203125" style="412"/>
    <col min="15361" max="15361" width="17.58203125" style="412" customWidth="1"/>
    <col min="15362" max="15362" width="4" style="412" customWidth="1"/>
    <col min="15363" max="15363" width="11.08203125" style="412" customWidth="1"/>
    <col min="15364" max="15364" width="6.08203125" style="412" customWidth="1"/>
    <col min="15365" max="15365" width="13.5" style="412" customWidth="1"/>
    <col min="15366" max="15366" width="12.58203125" style="412" customWidth="1"/>
    <col min="15367" max="15367" width="5.83203125" style="412" customWidth="1"/>
    <col min="15368" max="15368" width="6.5" style="412" customWidth="1"/>
    <col min="15369" max="15369" width="9.08203125" style="412" customWidth="1"/>
    <col min="15370" max="15370" width="5.33203125" style="412" customWidth="1"/>
    <col min="15371" max="15371" width="5" style="412" customWidth="1"/>
    <col min="15372" max="15372" width="13.08203125" style="412" customWidth="1"/>
    <col min="15373" max="15373" width="3.83203125" style="412" customWidth="1"/>
    <col min="15374" max="15374" width="7" style="412" customWidth="1"/>
    <col min="15375" max="15375" width="9.33203125" style="412" customWidth="1"/>
    <col min="15376" max="15376" width="7.58203125" style="412" customWidth="1"/>
    <col min="15377" max="15377" width="10.83203125" style="412" customWidth="1"/>
    <col min="15378" max="15378" width="3.5" style="412" customWidth="1"/>
    <col min="15379" max="15379" width="6.08203125" style="412" customWidth="1"/>
    <col min="15380" max="15380" width="21.58203125" style="412" customWidth="1"/>
    <col min="15381" max="15616" width="6.08203125" style="412"/>
    <col min="15617" max="15617" width="17.58203125" style="412" customWidth="1"/>
    <col min="15618" max="15618" width="4" style="412" customWidth="1"/>
    <col min="15619" max="15619" width="11.08203125" style="412" customWidth="1"/>
    <col min="15620" max="15620" width="6.08203125" style="412" customWidth="1"/>
    <col min="15621" max="15621" width="13.5" style="412" customWidth="1"/>
    <col min="15622" max="15622" width="12.58203125" style="412" customWidth="1"/>
    <col min="15623" max="15623" width="5.83203125" style="412" customWidth="1"/>
    <col min="15624" max="15624" width="6.5" style="412" customWidth="1"/>
    <col min="15625" max="15625" width="9.08203125" style="412" customWidth="1"/>
    <col min="15626" max="15626" width="5.33203125" style="412" customWidth="1"/>
    <col min="15627" max="15627" width="5" style="412" customWidth="1"/>
    <col min="15628" max="15628" width="13.08203125" style="412" customWidth="1"/>
    <col min="15629" max="15629" width="3.83203125" style="412" customWidth="1"/>
    <col min="15630" max="15630" width="7" style="412" customWidth="1"/>
    <col min="15631" max="15631" width="9.33203125" style="412" customWidth="1"/>
    <col min="15632" max="15632" width="7.58203125" style="412" customWidth="1"/>
    <col min="15633" max="15633" width="10.83203125" style="412" customWidth="1"/>
    <col min="15634" max="15634" width="3.5" style="412" customWidth="1"/>
    <col min="15635" max="15635" width="6.08203125" style="412" customWidth="1"/>
    <col min="15636" max="15636" width="21.58203125" style="412" customWidth="1"/>
    <col min="15637" max="15872" width="6.08203125" style="412"/>
    <col min="15873" max="15873" width="17.58203125" style="412" customWidth="1"/>
    <col min="15874" max="15874" width="4" style="412" customWidth="1"/>
    <col min="15875" max="15875" width="11.08203125" style="412" customWidth="1"/>
    <col min="15876" max="15876" width="6.08203125" style="412" customWidth="1"/>
    <col min="15877" max="15877" width="13.5" style="412" customWidth="1"/>
    <col min="15878" max="15878" width="12.58203125" style="412" customWidth="1"/>
    <col min="15879" max="15879" width="5.83203125" style="412" customWidth="1"/>
    <col min="15880" max="15880" width="6.5" style="412" customWidth="1"/>
    <col min="15881" max="15881" width="9.08203125" style="412" customWidth="1"/>
    <col min="15882" max="15882" width="5.33203125" style="412" customWidth="1"/>
    <col min="15883" max="15883" width="5" style="412" customWidth="1"/>
    <col min="15884" max="15884" width="13.08203125" style="412" customWidth="1"/>
    <col min="15885" max="15885" width="3.83203125" style="412" customWidth="1"/>
    <col min="15886" max="15886" width="7" style="412" customWidth="1"/>
    <col min="15887" max="15887" width="9.33203125" style="412" customWidth="1"/>
    <col min="15888" max="15888" width="7.58203125" style="412" customWidth="1"/>
    <col min="15889" max="15889" width="10.83203125" style="412" customWidth="1"/>
    <col min="15890" max="15890" width="3.5" style="412" customWidth="1"/>
    <col min="15891" max="15891" width="6.08203125" style="412" customWidth="1"/>
    <col min="15892" max="15892" width="21.58203125" style="412" customWidth="1"/>
    <col min="15893" max="16128" width="6.08203125" style="412"/>
    <col min="16129" max="16129" width="17.58203125" style="412" customWidth="1"/>
    <col min="16130" max="16130" width="4" style="412" customWidth="1"/>
    <col min="16131" max="16131" width="11.08203125" style="412" customWidth="1"/>
    <col min="16132" max="16132" width="6.08203125" style="412" customWidth="1"/>
    <col min="16133" max="16133" width="13.5" style="412" customWidth="1"/>
    <col min="16134" max="16134" width="12.58203125" style="412" customWidth="1"/>
    <col min="16135" max="16135" width="5.83203125" style="412" customWidth="1"/>
    <col min="16136" max="16136" width="6.5" style="412" customWidth="1"/>
    <col min="16137" max="16137" width="9.08203125" style="412" customWidth="1"/>
    <col min="16138" max="16138" width="5.33203125" style="412" customWidth="1"/>
    <col min="16139" max="16139" width="5" style="412" customWidth="1"/>
    <col min="16140" max="16140" width="13.08203125" style="412" customWidth="1"/>
    <col min="16141" max="16141" width="3.83203125" style="412" customWidth="1"/>
    <col min="16142" max="16142" width="7" style="412" customWidth="1"/>
    <col min="16143" max="16143" width="9.33203125" style="412" customWidth="1"/>
    <col min="16144" max="16144" width="7.58203125" style="412" customWidth="1"/>
    <col min="16145" max="16145" width="10.83203125" style="412" customWidth="1"/>
    <col min="16146" max="16146" width="3.5" style="412" customWidth="1"/>
    <col min="16147" max="16147" width="6.08203125" style="412" customWidth="1"/>
    <col min="16148" max="16148" width="21.58203125" style="412" customWidth="1"/>
    <col min="16149" max="16384" width="6.08203125" style="412"/>
  </cols>
  <sheetData>
    <row r="1" spans="1:20" ht="21" customHeight="1">
      <c r="I1" s="412"/>
      <c r="J1" s="412"/>
      <c r="K1" s="813" t="s">
        <v>247</v>
      </c>
      <c r="L1" s="813"/>
      <c r="M1" s="813"/>
      <c r="N1" s="413"/>
      <c r="O1" s="413"/>
      <c r="P1" s="414"/>
    </row>
    <row r="2" spans="1:20" ht="84" customHeight="1">
      <c r="A2" s="814" t="s">
        <v>248</v>
      </c>
      <c r="B2" s="814"/>
      <c r="C2" s="814"/>
      <c r="D2" s="814"/>
      <c r="E2" s="814"/>
      <c r="F2" s="814"/>
      <c r="G2" s="814"/>
      <c r="H2" s="814"/>
      <c r="I2" s="814"/>
      <c r="J2" s="814"/>
      <c r="K2" s="814"/>
      <c r="L2" s="814"/>
      <c r="M2" s="415"/>
      <c r="N2" s="415"/>
      <c r="O2" s="415"/>
      <c r="P2" s="415"/>
      <c r="Q2" s="415"/>
      <c r="R2" s="415"/>
      <c r="S2" s="415"/>
      <c r="T2" s="415"/>
    </row>
    <row r="3" spans="1:20" ht="21" customHeight="1">
      <c r="A3" s="415"/>
      <c r="B3" s="415"/>
      <c r="C3" s="415"/>
      <c r="D3" s="415"/>
      <c r="E3" s="415"/>
      <c r="F3" s="415"/>
      <c r="G3" s="415"/>
      <c r="H3" s="415"/>
      <c r="I3" s="416"/>
      <c r="J3" s="416"/>
      <c r="K3" s="415"/>
      <c r="L3" s="415"/>
      <c r="M3" s="415"/>
      <c r="N3" s="415"/>
      <c r="O3" s="415"/>
      <c r="P3" s="415"/>
      <c r="Q3" s="415"/>
      <c r="R3" s="415"/>
      <c r="S3" s="415"/>
      <c r="T3" s="415"/>
    </row>
    <row r="4" spans="1:20" ht="24.75" customHeight="1">
      <c r="A4" s="417" t="s">
        <v>249</v>
      </c>
      <c r="B4" s="569"/>
      <c r="I4" s="418"/>
      <c r="J4" s="418"/>
    </row>
    <row r="5" spans="1:20" ht="24.75" customHeight="1">
      <c r="A5" s="412" t="s">
        <v>250</v>
      </c>
      <c r="I5" s="418"/>
      <c r="J5" s="418"/>
      <c r="K5" s="414"/>
      <c r="L5" s="412" t="s">
        <v>251</v>
      </c>
    </row>
    <row r="6" spans="1:20" s="413" customFormat="1" ht="24.75" customHeight="1">
      <c r="A6" s="807" t="s">
        <v>252</v>
      </c>
      <c r="B6" s="808"/>
      <c r="C6" s="420"/>
      <c r="D6" s="413" t="s">
        <v>253</v>
      </c>
      <c r="E6" s="809" t="s">
        <v>254</v>
      </c>
      <c r="F6" s="810"/>
      <c r="G6" s="421"/>
      <c r="H6" s="413" t="s">
        <v>255</v>
      </c>
      <c r="I6" s="811">
        <f>ROUNDDOWN(C6*G6/100,0)</f>
        <v>0</v>
      </c>
      <c r="J6" s="812"/>
      <c r="K6" s="571" t="s">
        <v>256</v>
      </c>
      <c r="L6" s="570" t="s">
        <v>66</v>
      </c>
      <c r="N6" s="422"/>
    </row>
    <row r="7" spans="1:20" s="413" customFormat="1" ht="24.75" customHeight="1">
      <c r="C7" s="423"/>
      <c r="I7" s="424"/>
      <c r="J7" s="424"/>
      <c r="K7" s="571"/>
      <c r="L7" s="570"/>
    </row>
    <row r="8" spans="1:20" s="413" customFormat="1" ht="24.75" customHeight="1">
      <c r="A8" s="807" t="s">
        <v>257</v>
      </c>
      <c r="B8" s="808"/>
      <c r="C8" s="420"/>
      <c r="D8" s="413" t="s">
        <v>253</v>
      </c>
      <c r="E8" s="809" t="s">
        <v>258</v>
      </c>
      <c r="F8" s="810"/>
      <c r="G8" s="421"/>
      <c r="H8" s="413" t="s">
        <v>255</v>
      </c>
      <c r="I8" s="811">
        <f>ROUNDDOWN(C8*G8/100,0)</f>
        <v>0</v>
      </c>
      <c r="J8" s="812"/>
      <c r="K8" s="571" t="s">
        <v>256</v>
      </c>
      <c r="L8" s="570" t="s">
        <v>67</v>
      </c>
    </row>
    <row r="9" spans="1:20" s="413" customFormat="1" ht="24.75" customHeight="1">
      <c r="C9" s="423"/>
      <c r="I9" s="424"/>
      <c r="J9" s="424"/>
      <c r="K9" s="571"/>
      <c r="L9" s="570"/>
    </row>
    <row r="10" spans="1:20" s="413" customFormat="1" ht="24.75" customHeight="1">
      <c r="A10" s="807" t="s">
        <v>259</v>
      </c>
      <c r="B10" s="808"/>
      <c r="C10" s="420"/>
      <c r="D10" s="413" t="s">
        <v>253</v>
      </c>
      <c r="E10" s="809" t="s">
        <v>258</v>
      </c>
      <c r="F10" s="810"/>
      <c r="G10" s="421"/>
      <c r="H10" s="413" t="s">
        <v>255</v>
      </c>
      <c r="I10" s="811">
        <f>ROUNDDOWN(C10*G10/100,0)</f>
        <v>0</v>
      </c>
      <c r="J10" s="812"/>
      <c r="K10" s="571" t="s">
        <v>256</v>
      </c>
      <c r="L10" s="570" t="s">
        <v>67</v>
      </c>
    </row>
    <row r="11" spans="1:20" s="413" customFormat="1" ht="24.75" customHeight="1">
      <c r="I11" s="424"/>
      <c r="J11" s="424"/>
      <c r="K11" s="571"/>
    </row>
    <row r="12" spans="1:20" s="413" customFormat="1" ht="24.75" customHeight="1">
      <c r="F12" s="813" t="s">
        <v>260</v>
      </c>
      <c r="G12" s="813"/>
      <c r="H12" s="822"/>
      <c r="I12" s="811">
        <f>SUM(I6,I8,I10)</f>
        <v>0</v>
      </c>
      <c r="J12" s="812"/>
      <c r="K12" s="571" t="s">
        <v>256</v>
      </c>
    </row>
    <row r="13" spans="1:20" s="413" customFormat="1" ht="24.75" customHeight="1">
      <c r="H13" s="571"/>
      <c r="I13" s="424"/>
      <c r="J13" s="424"/>
      <c r="K13" s="571"/>
    </row>
    <row r="14" spans="1:20" s="413" customFormat="1" ht="24.75" customHeight="1">
      <c r="I14" s="424"/>
      <c r="J14" s="424"/>
      <c r="K14" s="571"/>
    </row>
    <row r="15" spans="1:20" s="413" customFormat="1" ht="24.75" customHeight="1">
      <c r="G15" s="815" t="s">
        <v>261</v>
      </c>
      <c r="H15" s="815"/>
      <c r="I15" s="816"/>
      <c r="J15" s="817"/>
      <c r="K15" s="571" t="s">
        <v>256</v>
      </c>
    </row>
    <row r="16" spans="1:20" s="413" customFormat="1" ht="24.75" customHeight="1" thickBot="1">
      <c r="G16" s="818" t="s">
        <v>262</v>
      </c>
      <c r="H16" s="819"/>
      <c r="I16" s="820">
        <f>I12</f>
        <v>0</v>
      </c>
      <c r="J16" s="821"/>
      <c r="K16" s="571" t="s">
        <v>256</v>
      </c>
    </row>
    <row r="17" spans="1:24" s="413" customFormat="1" ht="27.75" customHeight="1" thickTop="1" thickBot="1">
      <c r="G17" s="823" t="s">
        <v>263</v>
      </c>
      <c r="H17" s="824"/>
      <c r="I17" s="825">
        <f>IF(I16&lt;I15,I16,I15)</f>
        <v>0</v>
      </c>
      <c r="J17" s="826"/>
      <c r="K17" s="571" t="s">
        <v>256</v>
      </c>
    </row>
    <row r="18" spans="1:24" ht="24.75" customHeight="1" thickTop="1">
      <c r="I18" s="418"/>
      <c r="J18" s="418"/>
      <c r="K18" s="414"/>
      <c r="L18" s="412"/>
    </row>
    <row r="19" spans="1:24" ht="24.75" customHeight="1">
      <c r="A19" s="412" t="s">
        <v>264</v>
      </c>
      <c r="I19" s="418"/>
      <c r="J19" s="418"/>
      <c r="K19" s="414"/>
      <c r="L19" s="412"/>
      <c r="Q19" s="425"/>
      <c r="R19" s="827"/>
      <c r="S19" s="827"/>
      <c r="T19" s="572"/>
      <c r="U19" s="426"/>
      <c r="V19" s="427"/>
      <c r="W19" s="428"/>
      <c r="X19" s="428"/>
    </row>
    <row r="20" spans="1:24" ht="24.75" customHeight="1">
      <c r="A20" s="807" t="s">
        <v>265</v>
      </c>
      <c r="B20" s="808"/>
      <c r="C20" s="429">
        <f>IF(L8="課税",C8,0)+IF(L6="課税",C6,0)</f>
        <v>0</v>
      </c>
      <c r="D20" s="413" t="s">
        <v>253</v>
      </c>
      <c r="E20" s="809" t="s">
        <v>254</v>
      </c>
      <c r="F20" s="810"/>
      <c r="G20" s="421"/>
      <c r="H20" s="413" t="s">
        <v>255</v>
      </c>
      <c r="I20" s="811">
        <f>ROUNDDOWN(C20*G20/100,0)</f>
        <v>0</v>
      </c>
      <c r="J20" s="812"/>
      <c r="K20" s="571" t="s">
        <v>256</v>
      </c>
      <c r="L20" s="412"/>
      <c r="Q20" s="425"/>
      <c r="R20" s="572"/>
      <c r="S20" s="430"/>
      <c r="T20" s="572"/>
      <c r="U20" s="431"/>
      <c r="V20" s="572"/>
      <c r="W20" s="432"/>
      <c r="X20" s="432"/>
    </row>
    <row r="21" spans="1:24" ht="24.75" customHeight="1">
      <c r="A21" s="413"/>
      <c r="B21" s="413"/>
      <c r="C21" s="423"/>
      <c r="D21" s="413"/>
      <c r="E21" s="413"/>
      <c r="F21" s="413"/>
      <c r="G21" s="413"/>
      <c r="H21" s="413"/>
      <c r="I21" s="424"/>
      <c r="J21" s="424"/>
      <c r="K21" s="571"/>
      <c r="L21" s="412"/>
      <c r="Q21" s="425"/>
      <c r="R21" s="572"/>
      <c r="S21" s="572"/>
      <c r="T21" s="572"/>
      <c r="U21" s="426"/>
      <c r="V21" s="427"/>
      <c r="W21" s="428"/>
      <c r="X21" s="428"/>
    </row>
    <row r="22" spans="1:24" ht="24.75" customHeight="1">
      <c r="A22" s="807" t="s">
        <v>266</v>
      </c>
      <c r="B22" s="808"/>
      <c r="C22" s="429">
        <f>IF(L10="課税",C10,0)</f>
        <v>0</v>
      </c>
      <c r="D22" s="413" t="s">
        <v>253</v>
      </c>
      <c r="E22" s="809" t="s">
        <v>258</v>
      </c>
      <c r="F22" s="810"/>
      <c r="G22" s="421"/>
      <c r="H22" s="413" t="s">
        <v>255</v>
      </c>
      <c r="I22" s="811">
        <f>ROUNDDOWN(C22*G22/100,0)</f>
        <v>0</v>
      </c>
      <c r="J22" s="812"/>
      <c r="K22" s="571" t="s">
        <v>256</v>
      </c>
      <c r="L22" s="412"/>
      <c r="Q22" s="425"/>
      <c r="R22" s="572"/>
      <c r="S22" s="430"/>
      <c r="T22" s="572"/>
      <c r="U22" s="426"/>
      <c r="V22" s="572"/>
      <c r="W22" s="432"/>
      <c r="X22" s="432"/>
    </row>
    <row r="23" spans="1:24" ht="24.75" customHeight="1">
      <c r="A23" s="413"/>
      <c r="B23" s="413"/>
      <c r="C23" s="413"/>
      <c r="D23" s="413"/>
      <c r="E23" s="413"/>
      <c r="F23" s="413"/>
      <c r="G23" s="413"/>
      <c r="H23" s="413"/>
      <c r="I23" s="424"/>
      <c r="J23" s="424"/>
      <c r="K23" s="571"/>
      <c r="L23" s="412"/>
      <c r="Q23" s="425"/>
      <c r="R23" s="425"/>
      <c r="S23" s="425"/>
      <c r="T23" s="828"/>
      <c r="U23" s="828"/>
      <c r="V23" s="828"/>
      <c r="W23" s="428"/>
      <c r="X23" s="428"/>
    </row>
    <row r="24" spans="1:24" ht="24.75" customHeight="1">
      <c r="F24" s="413"/>
      <c r="G24" s="413"/>
      <c r="H24" s="571" t="s">
        <v>267</v>
      </c>
      <c r="I24" s="811">
        <f>I20+I22</f>
        <v>0</v>
      </c>
      <c r="J24" s="812"/>
      <c r="K24" s="571" t="s">
        <v>256</v>
      </c>
      <c r="L24" s="412"/>
      <c r="Q24" s="425"/>
      <c r="R24" s="425"/>
      <c r="S24" s="425"/>
      <c r="T24" s="827"/>
      <c r="U24" s="827"/>
      <c r="V24" s="827"/>
      <c r="W24" s="428"/>
      <c r="X24" s="428"/>
    </row>
    <row r="25" spans="1:24" ht="24.75" customHeight="1">
      <c r="F25" s="413"/>
      <c r="G25" s="413"/>
      <c r="H25" s="571"/>
      <c r="I25" s="424"/>
      <c r="J25" s="424"/>
      <c r="K25" s="571"/>
      <c r="L25" s="412"/>
      <c r="Q25" s="425"/>
      <c r="R25" s="425"/>
      <c r="S25" s="425"/>
      <c r="T25" s="827"/>
      <c r="U25" s="827"/>
      <c r="V25" s="827"/>
      <c r="W25" s="428"/>
      <c r="X25" s="428"/>
    </row>
    <row r="26" spans="1:24" ht="24.75" customHeight="1">
      <c r="I26" s="418"/>
      <c r="J26" s="418"/>
      <c r="K26" s="414"/>
      <c r="L26" s="412"/>
    </row>
    <row r="27" spans="1:24" ht="24.75" customHeight="1" thickBot="1">
      <c r="A27" s="412" t="s">
        <v>268</v>
      </c>
      <c r="I27" s="829">
        <f>I12-I24</f>
        <v>0</v>
      </c>
      <c r="J27" s="830"/>
      <c r="K27" s="414" t="s">
        <v>269</v>
      </c>
      <c r="L27" s="412"/>
    </row>
    <row r="28" spans="1:24" s="413" customFormat="1" ht="24.75" customHeight="1">
      <c r="C28" s="570"/>
      <c r="D28" s="570"/>
      <c r="E28" s="570"/>
      <c r="F28" s="570"/>
      <c r="G28" s="570"/>
      <c r="H28" s="570"/>
      <c r="I28" s="433"/>
      <c r="J28" s="433"/>
      <c r="N28" s="570"/>
    </row>
    <row r="29" spans="1:24" s="413" customFormat="1" ht="24.75" customHeight="1">
      <c r="A29" s="417" t="s">
        <v>270</v>
      </c>
      <c r="B29" s="569"/>
      <c r="C29" s="569"/>
      <c r="D29" s="569"/>
      <c r="E29" s="569"/>
      <c r="F29" s="569"/>
      <c r="G29" s="569"/>
      <c r="H29" s="569"/>
      <c r="I29" s="433"/>
      <c r="J29" s="433"/>
      <c r="N29" s="570"/>
    </row>
    <row r="30" spans="1:24" s="413" customFormat="1" ht="24.75" customHeight="1">
      <c r="A30" s="413" t="s">
        <v>271</v>
      </c>
      <c r="I30" s="433"/>
      <c r="J30" s="433"/>
      <c r="K30" s="569"/>
      <c r="L30" s="571"/>
      <c r="P30" s="571"/>
      <c r="R30" s="571"/>
    </row>
    <row r="31" spans="1:24" s="413" customFormat="1" ht="24.75" customHeight="1">
      <c r="A31" s="807" t="s">
        <v>272</v>
      </c>
      <c r="B31" s="808"/>
      <c r="C31" s="429">
        <f>ROUNDDOWN(SUM(C6:C10),-3)</f>
        <v>0</v>
      </c>
      <c r="D31" s="413" t="s">
        <v>273</v>
      </c>
      <c r="E31" s="413" t="s">
        <v>274</v>
      </c>
      <c r="F31" s="434">
        <f>I12</f>
        <v>0</v>
      </c>
      <c r="G31" s="413" t="s">
        <v>275</v>
      </c>
      <c r="H31" s="413" t="s">
        <v>276</v>
      </c>
      <c r="I31" s="435"/>
      <c r="J31" s="436"/>
      <c r="K31" s="569" t="s">
        <v>255</v>
      </c>
      <c r="L31" s="437">
        <f>ROUNDDOWN((C31+F31)*J31/100,0)</f>
        <v>0</v>
      </c>
      <c r="M31" s="438" t="s">
        <v>256</v>
      </c>
      <c r="P31" s="571"/>
      <c r="R31" s="571"/>
    </row>
    <row r="32" spans="1:24" s="413" customFormat="1" ht="24.75" customHeight="1" thickBot="1">
      <c r="A32" s="569"/>
      <c r="B32" s="569"/>
      <c r="I32" s="435"/>
      <c r="J32" s="439"/>
      <c r="K32" s="569"/>
      <c r="L32" s="571"/>
      <c r="P32" s="571"/>
      <c r="R32" s="571"/>
    </row>
    <row r="33" spans="1:26" s="413" customFormat="1" ht="24.75" customHeight="1">
      <c r="I33" s="433"/>
      <c r="J33" s="433"/>
      <c r="P33" s="571"/>
      <c r="R33" s="571"/>
    </row>
    <row r="34" spans="1:26" s="413" customFormat="1" ht="24.75" customHeight="1">
      <c r="G34" s="815" t="s">
        <v>261</v>
      </c>
      <c r="H34" s="815"/>
      <c r="I34" s="816"/>
      <c r="J34" s="817"/>
      <c r="K34" s="571" t="s">
        <v>256</v>
      </c>
      <c r="P34" s="571"/>
      <c r="R34" s="571"/>
    </row>
    <row r="35" spans="1:26" s="413" customFormat="1" ht="24.75" customHeight="1" thickBot="1">
      <c r="G35" s="818" t="s">
        <v>262</v>
      </c>
      <c r="H35" s="819"/>
      <c r="I35" s="820">
        <f>L31</f>
        <v>0</v>
      </c>
      <c r="J35" s="821"/>
      <c r="K35" s="571" t="s">
        <v>256</v>
      </c>
      <c r="P35" s="571"/>
      <c r="R35" s="571"/>
    </row>
    <row r="36" spans="1:26" s="413" customFormat="1" ht="30" customHeight="1" thickTop="1" thickBot="1">
      <c r="G36" s="823" t="s">
        <v>277</v>
      </c>
      <c r="H36" s="824"/>
      <c r="I36" s="825">
        <f>IF(I35&lt;I34,I35,I34)</f>
        <v>0</v>
      </c>
      <c r="J36" s="826"/>
      <c r="K36" s="571" t="s">
        <v>256</v>
      </c>
      <c r="L36" s="570"/>
      <c r="T36" s="440"/>
      <c r="U36" s="440"/>
      <c r="V36" s="440"/>
      <c r="W36" s="440"/>
      <c r="X36" s="440"/>
      <c r="Y36" s="432"/>
      <c r="Z36" s="432"/>
    </row>
    <row r="37" spans="1:26" s="413" customFormat="1" ht="30" customHeight="1" thickTop="1">
      <c r="G37" s="441"/>
      <c r="H37" s="441"/>
      <c r="I37" s="424"/>
      <c r="J37" s="424"/>
      <c r="K37" s="571"/>
      <c r="L37" s="570"/>
      <c r="T37" s="425"/>
      <c r="U37" s="442"/>
      <c r="V37" s="572"/>
      <c r="W37" s="443"/>
      <c r="X37" s="572"/>
      <c r="Y37" s="444"/>
      <c r="Z37" s="428"/>
    </row>
    <row r="38" spans="1:26" s="413" customFormat="1" ht="30" customHeight="1">
      <c r="A38" s="413" t="s">
        <v>278</v>
      </c>
      <c r="G38" s="441"/>
      <c r="H38" s="441"/>
      <c r="I38" s="424"/>
      <c r="J38" s="424"/>
      <c r="K38" s="571"/>
      <c r="L38" s="570"/>
      <c r="T38" s="440"/>
      <c r="U38" s="432"/>
      <c r="V38" s="572"/>
      <c r="W38" s="443"/>
      <c r="X38" s="572"/>
      <c r="Y38" s="428"/>
      <c r="Z38" s="440"/>
    </row>
    <row r="39" spans="1:26" s="413" customFormat="1" ht="30" customHeight="1">
      <c r="A39" s="807" t="s">
        <v>279</v>
      </c>
      <c r="B39" s="808"/>
      <c r="C39" s="420"/>
      <c r="D39" s="413" t="s">
        <v>273</v>
      </c>
      <c r="E39" s="413" t="s">
        <v>274</v>
      </c>
      <c r="F39" s="434">
        <f>I24</f>
        <v>0</v>
      </c>
      <c r="G39" s="413" t="s">
        <v>275</v>
      </c>
      <c r="H39" s="413" t="s">
        <v>276</v>
      </c>
      <c r="I39" s="435"/>
      <c r="J39" s="436"/>
      <c r="K39" s="569" t="s">
        <v>255</v>
      </c>
      <c r="L39" s="437">
        <f>ROUNDDOWN((C39+F39)*J39/100,0)</f>
        <v>0</v>
      </c>
      <c r="M39" s="438" t="s">
        <v>256</v>
      </c>
      <c r="T39" s="440"/>
      <c r="U39" s="440"/>
      <c r="V39" s="827"/>
      <c r="W39" s="827"/>
      <c r="X39" s="827"/>
      <c r="Y39" s="428"/>
      <c r="Z39" s="440"/>
    </row>
    <row r="40" spans="1:26" s="413" customFormat="1" ht="30" customHeight="1" thickBot="1">
      <c r="A40" s="569"/>
      <c r="B40" s="569"/>
      <c r="I40" s="435"/>
      <c r="J40" s="439"/>
      <c r="K40" s="569"/>
      <c r="L40" s="571"/>
      <c r="T40" s="440"/>
      <c r="U40" s="440"/>
      <c r="V40" s="440"/>
      <c r="W40" s="440"/>
      <c r="X40" s="440"/>
      <c r="Y40" s="440"/>
      <c r="Z40" s="440"/>
    </row>
    <row r="41" spans="1:26" s="413" customFormat="1" ht="30" customHeight="1" thickBot="1">
      <c r="G41" s="441"/>
      <c r="H41" s="441"/>
      <c r="I41" s="424"/>
      <c r="J41" s="424"/>
      <c r="K41" s="571"/>
      <c r="L41" s="570"/>
      <c r="T41" s="440"/>
      <c r="U41" s="440"/>
      <c r="V41" s="440"/>
      <c r="W41" s="440"/>
      <c r="X41" s="440"/>
      <c r="Y41" s="432"/>
      <c r="Z41" s="440"/>
    </row>
    <row r="42" spans="1:26" s="413" customFormat="1" ht="30" customHeight="1" thickBot="1">
      <c r="A42" s="413" t="s">
        <v>280</v>
      </c>
      <c r="G42" s="441"/>
      <c r="H42" s="441"/>
      <c r="I42" s="424"/>
      <c r="J42" s="424"/>
      <c r="K42" s="571"/>
      <c r="L42" s="445">
        <f>L31-L39</f>
        <v>0</v>
      </c>
      <c r="M42" s="413" t="s">
        <v>256</v>
      </c>
      <c r="T42" s="440"/>
      <c r="U42" s="440"/>
      <c r="V42" s="440"/>
      <c r="W42" s="440"/>
      <c r="X42" s="440"/>
      <c r="Y42" s="440"/>
      <c r="Z42" s="440"/>
    </row>
    <row r="43" spans="1:26" s="413" customFormat="1" ht="30" customHeight="1">
      <c r="G43" s="441"/>
      <c r="H43" s="441"/>
      <c r="I43" s="424"/>
      <c r="J43" s="424"/>
      <c r="K43" s="571"/>
      <c r="L43" s="570"/>
    </row>
    <row r="44" spans="1:26" s="413" customFormat="1" ht="30" customHeight="1">
      <c r="G44" s="441"/>
      <c r="H44" s="441"/>
      <c r="I44" s="424"/>
      <c r="J44" s="424"/>
      <c r="K44" s="571"/>
      <c r="L44" s="570"/>
    </row>
    <row r="45" spans="1:26" s="413" customFormat="1" ht="18.75" customHeight="1">
      <c r="A45" s="446" t="s">
        <v>281</v>
      </c>
      <c r="G45" s="441"/>
      <c r="H45" s="441"/>
      <c r="I45" s="424"/>
      <c r="J45" s="424"/>
      <c r="K45" s="571"/>
      <c r="L45" s="570"/>
    </row>
    <row r="46" spans="1:26" s="413" customFormat="1" ht="28.5" customHeight="1">
      <c r="A46" s="831" t="s">
        <v>282</v>
      </c>
      <c r="B46" s="831"/>
      <c r="C46" s="831"/>
      <c r="D46" s="831"/>
      <c r="E46" s="831"/>
      <c r="F46" s="831"/>
      <c r="G46" s="831"/>
      <c r="H46" s="831"/>
      <c r="I46" s="831"/>
      <c r="J46" s="831"/>
      <c r="K46" s="831"/>
      <c r="L46" s="831"/>
      <c r="M46" s="447"/>
    </row>
    <row r="47" spans="1:26" s="413" customFormat="1" ht="19.5" customHeight="1">
      <c r="A47" s="446" t="s">
        <v>283</v>
      </c>
      <c r="I47" s="433"/>
      <c r="J47" s="433"/>
      <c r="L47" s="570"/>
    </row>
    <row r="48" spans="1:26" s="413" customFormat="1" ht="45" customHeight="1">
      <c r="A48" s="831" t="s">
        <v>284</v>
      </c>
      <c r="B48" s="831"/>
      <c r="C48" s="831"/>
      <c r="D48" s="831"/>
      <c r="E48" s="831"/>
      <c r="F48" s="831"/>
      <c r="G48" s="831"/>
      <c r="H48" s="831"/>
      <c r="I48" s="831"/>
      <c r="J48" s="831"/>
      <c r="K48" s="831"/>
      <c r="L48" s="831"/>
    </row>
    <row r="49" spans="1:12" s="413" customFormat="1" ht="19.5" customHeight="1">
      <c r="A49" s="446" t="s">
        <v>285</v>
      </c>
      <c r="I49" s="433"/>
      <c r="J49" s="433"/>
      <c r="L49" s="570"/>
    </row>
    <row r="50" spans="1:12" s="413" customFormat="1" ht="19.5" customHeight="1">
      <c r="A50" s="446" t="s">
        <v>286</v>
      </c>
      <c r="I50" s="433"/>
      <c r="J50" s="433"/>
      <c r="L50" s="570"/>
    </row>
    <row r="51" spans="1:12" s="413" customFormat="1">
      <c r="A51" s="446" t="s">
        <v>287</v>
      </c>
      <c r="I51" s="433"/>
      <c r="J51" s="433"/>
      <c r="L51" s="570"/>
    </row>
    <row r="52" spans="1:12" s="413" customFormat="1">
      <c r="I52" s="433"/>
      <c r="J52" s="433"/>
      <c r="L52" s="570"/>
    </row>
    <row r="53" spans="1:12" s="413" customFormat="1">
      <c r="I53" s="433"/>
      <c r="J53" s="433"/>
      <c r="L53" s="570"/>
    </row>
    <row r="54" spans="1:12" s="413" customFormat="1">
      <c r="I54" s="433"/>
      <c r="J54" s="433"/>
      <c r="L54" s="570"/>
    </row>
  </sheetData>
  <mergeCells count="42">
    <mergeCell ref="A46:L46"/>
    <mergeCell ref="A48:L48"/>
    <mergeCell ref="G35:H35"/>
    <mergeCell ref="I35:J35"/>
    <mergeCell ref="G36:H36"/>
    <mergeCell ref="I36:J36"/>
    <mergeCell ref="A39:B39"/>
    <mergeCell ref="V39:X39"/>
    <mergeCell ref="T25:V25"/>
    <mergeCell ref="I27:J27"/>
    <mergeCell ref="A31:B31"/>
    <mergeCell ref="G34:H34"/>
    <mergeCell ref="I34:J34"/>
    <mergeCell ref="A22:B22"/>
    <mergeCell ref="E22:F22"/>
    <mergeCell ref="I22:J22"/>
    <mergeCell ref="T23:V23"/>
    <mergeCell ref="I24:J24"/>
    <mergeCell ref="T24:V24"/>
    <mergeCell ref="G17:H17"/>
    <mergeCell ref="I17:J17"/>
    <mergeCell ref="R19:S19"/>
    <mergeCell ref="A20:B20"/>
    <mergeCell ref="E20:F20"/>
    <mergeCell ref="I20:J20"/>
    <mergeCell ref="I12:J12"/>
    <mergeCell ref="G15:H15"/>
    <mergeCell ref="I15:J15"/>
    <mergeCell ref="G16:H16"/>
    <mergeCell ref="I16:J16"/>
    <mergeCell ref="F12:H12"/>
    <mergeCell ref="A10:B10"/>
    <mergeCell ref="E10:F10"/>
    <mergeCell ref="I10:J10"/>
    <mergeCell ref="K1:M1"/>
    <mergeCell ref="A2:L2"/>
    <mergeCell ref="A6:B6"/>
    <mergeCell ref="E6:F6"/>
    <mergeCell ref="I6:J6"/>
    <mergeCell ref="A8:B8"/>
    <mergeCell ref="E8:F8"/>
    <mergeCell ref="I8:J8"/>
  </mergeCells>
  <phoneticPr fontId="1"/>
  <dataValidations disablePrompts="1" count="1">
    <dataValidation type="list" allowBlank="1" showInputMessage="1" showErrorMessage="1" sqref="L6 L8 L10" xr:uid="{00000000-0002-0000-0A00-000000000000}">
      <formula1>"　,課税"</formula1>
    </dataValidation>
  </dataValidations>
  <pageMargins left="0.70866141732283472" right="0.70866141732283472" top="0.55118110236220474" bottom="0.35433070866141736" header="0.31496062992125984" footer="0.31496062992125984"/>
  <pageSetup paperSize="9" scale="41" orientation="landscape" blackAndWhite="1" r:id="rId1"/>
  <headerFooter>
    <oddHeader>&amp;R2020年3月末以前公示分　　(2023.06版）</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L21"/>
  <sheetViews>
    <sheetView view="pageBreakPreview" zoomScale="82" zoomScaleNormal="100" zoomScaleSheetLayoutView="82" workbookViewId="0">
      <selection activeCell="K19" sqref="K19"/>
    </sheetView>
  </sheetViews>
  <sheetFormatPr defaultColWidth="8.58203125" defaultRowHeight="14"/>
  <cols>
    <col min="1" max="1" width="3.5" style="253" customWidth="1"/>
    <col min="2" max="2" width="4.83203125" style="253" customWidth="1"/>
    <col min="3" max="3" width="22.5" style="253" customWidth="1"/>
    <col min="4" max="4" width="13.5" style="253" customWidth="1"/>
    <col min="5" max="12" width="12.5" style="253" customWidth="1"/>
    <col min="13" max="16384" width="8.58203125" style="253"/>
  </cols>
  <sheetData>
    <row r="2" spans="1:12">
      <c r="L2" s="255" t="s">
        <v>288</v>
      </c>
    </row>
    <row r="3" spans="1:12" ht="25.5" customHeight="1">
      <c r="A3" s="592" t="s">
        <v>289</v>
      </c>
      <c r="B3" s="592"/>
      <c r="C3" s="592"/>
      <c r="D3" s="592"/>
      <c r="E3" s="592"/>
      <c r="F3" s="592"/>
      <c r="G3" s="592"/>
      <c r="H3" s="592"/>
      <c r="I3" s="592"/>
      <c r="J3" s="592"/>
      <c r="K3" s="592"/>
      <c r="L3" s="592"/>
    </row>
    <row r="4" spans="1:12" ht="22.4" customHeight="1" thickBot="1">
      <c r="A4" s="449"/>
      <c r="B4" s="449"/>
      <c r="C4" s="449"/>
      <c r="D4" s="449"/>
      <c r="E4" s="449"/>
      <c r="F4" s="449"/>
      <c r="G4" s="449"/>
      <c r="H4" s="449"/>
      <c r="I4" s="449"/>
      <c r="J4" s="449"/>
      <c r="K4" s="449"/>
      <c r="L4" s="450" t="s">
        <v>2</v>
      </c>
    </row>
    <row r="5" spans="1:12" ht="22.5" customHeight="1">
      <c r="A5" s="593" t="s">
        <v>3</v>
      </c>
      <c r="B5" s="594"/>
      <c r="C5" s="595"/>
      <c r="D5" s="599" t="s">
        <v>290</v>
      </c>
      <c r="E5" s="600"/>
      <c r="F5" s="601"/>
      <c r="G5" s="602" t="s">
        <v>291</v>
      </c>
      <c r="H5" s="603"/>
      <c r="I5" s="838"/>
      <c r="J5" s="602" t="s">
        <v>292</v>
      </c>
      <c r="K5" s="603"/>
      <c r="L5" s="604"/>
    </row>
    <row r="6" spans="1:12" ht="22.5" customHeight="1" thickBot="1">
      <c r="A6" s="596"/>
      <c r="B6" s="597"/>
      <c r="C6" s="598"/>
      <c r="D6" s="451" t="s">
        <v>10</v>
      </c>
      <c r="E6" s="451" t="s">
        <v>11</v>
      </c>
      <c r="F6" s="451" t="s">
        <v>12</v>
      </c>
      <c r="G6" s="452" t="s">
        <v>10</v>
      </c>
      <c r="H6" s="451" t="s">
        <v>11</v>
      </c>
      <c r="I6" s="451" t="s">
        <v>12</v>
      </c>
      <c r="J6" s="452" t="s">
        <v>10</v>
      </c>
      <c r="K6" s="451" t="s">
        <v>11</v>
      </c>
      <c r="L6" s="453" t="s">
        <v>12</v>
      </c>
    </row>
    <row r="7" spans="1:12" ht="22.5" customHeight="1">
      <c r="A7" s="454" t="s">
        <v>13</v>
      </c>
      <c r="B7" s="455"/>
      <c r="C7" s="455"/>
      <c r="D7" s="456">
        <f>D8+D13+D14</f>
        <v>0</v>
      </c>
      <c r="E7" s="456">
        <f>E8+E13+E14</f>
        <v>0</v>
      </c>
      <c r="F7" s="456">
        <f>D7-E7</f>
        <v>0</v>
      </c>
      <c r="G7" s="456">
        <f>G8+G13+G14</f>
        <v>0</v>
      </c>
      <c r="H7" s="456">
        <f>H8+H13+H14</f>
        <v>0</v>
      </c>
      <c r="I7" s="456">
        <f>G7-H7</f>
        <v>0</v>
      </c>
      <c r="J7" s="456">
        <f>J8+J13+J14</f>
        <v>0</v>
      </c>
      <c r="K7" s="456">
        <f>K8+K13+K14</f>
        <v>0</v>
      </c>
      <c r="L7" s="457">
        <f>J7-K7</f>
        <v>0</v>
      </c>
    </row>
    <row r="8" spans="1:12" ht="22.5" customHeight="1">
      <c r="A8" s="458"/>
      <c r="B8" s="459" t="s">
        <v>14</v>
      </c>
      <c r="C8" s="460"/>
      <c r="D8" s="461">
        <f>SUM(D9:D12)</f>
        <v>0</v>
      </c>
      <c r="E8" s="461">
        <f>SUM(E9:E12)</f>
        <v>0</v>
      </c>
      <c r="F8" s="461">
        <f t="shared" ref="F8" si="0">D8-E8</f>
        <v>0</v>
      </c>
      <c r="G8" s="461">
        <f>SUM(G9:G12)</f>
        <v>0</v>
      </c>
      <c r="H8" s="461">
        <f>SUM(H9:H12)</f>
        <v>0</v>
      </c>
      <c r="I8" s="461">
        <f t="shared" ref="I8:I15" si="1">G8-H8</f>
        <v>0</v>
      </c>
      <c r="J8" s="461">
        <f>SUM(J9:J12)</f>
        <v>0</v>
      </c>
      <c r="K8" s="461">
        <f>SUM(K9:K12)</f>
        <v>0</v>
      </c>
      <c r="L8" s="462">
        <f>J8-K8</f>
        <v>0</v>
      </c>
    </row>
    <row r="9" spans="1:12" ht="22.5" customHeight="1">
      <c r="A9" s="458"/>
      <c r="B9" s="459"/>
      <c r="C9" s="460" t="s">
        <v>15</v>
      </c>
      <c r="D9" s="463">
        <f>様式３_契約金額精算報告書内訳書!D8</f>
        <v>0</v>
      </c>
      <c r="E9" s="463">
        <f>様式３_契約金額精算報告書内訳書!E8</f>
        <v>0</v>
      </c>
      <c r="F9" s="463">
        <f>D9-E9</f>
        <v>0</v>
      </c>
      <c r="G9" s="464"/>
      <c r="H9" s="464"/>
      <c r="I9" s="463">
        <f t="shared" si="1"/>
        <v>0</v>
      </c>
      <c r="J9" s="463">
        <f>D9-G9</f>
        <v>0</v>
      </c>
      <c r="K9" s="463">
        <f t="shared" ref="K9:L15" si="2">E9-H9</f>
        <v>0</v>
      </c>
      <c r="L9" s="465">
        <f t="shared" si="2"/>
        <v>0</v>
      </c>
    </row>
    <row r="10" spans="1:12" ht="22.5" customHeight="1">
      <c r="A10" s="458"/>
      <c r="B10" s="459"/>
      <c r="C10" s="466" t="s">
        <v>16</v>
      </c>
      <c r="D10" s="463">
        <f>様式３_契約金額精算報告書内訳書!D9</f>
        <v>0</v>
      </c>
      <c r="E10" s="463">
        <f>様式３_契約金額精算報告書内訳書!E9</f>
        <v>0</v>
      </c>
      <c r="F10" s="463">
        <f t="shared" ref="F10:F15" si="3">D10-E10</f>
        <v>0</v>
      </c>
      <c r="G10" s="464"/>
      <c r="H10" s="464"/>
      <c r="I10" s="463">
        <f t="shared" si="1"/>
        <v>0</v>
      </c>
      <c r="J10" s="463">
        <f t="shared" ref="J10:J15" si="4">D10-G10</f>
        <v>0</v>
      </c>
      <c r="K10" s="463">
        <f t="shared" si="2"/>
        <v>0</v>
      </c>
      <c r="L10" s="465">
        <f t="shared" si="2"/>
        <v>0</v>
      </c>
    </row>
    <row r="11" spans="1:12" ht="22.5" customHeight="1">
      <c r="A11" s="458"/>
      <c r="B11" s="459"/>
      <c r="C11" s="466" t="s">
        <v>17</v>
      </c>
      <c r="D11" s="463">
        <f>様式３_契約金額精算報告書内訳書!D10</f>
        <v>0</v>
      </c>
      <c r="E11" s="463">
        <f>様式３_契約金額精算報告書内訳書!E10</f>
        <v>0</v>
      </c>
      <c r="F11" s="463">
        <f t="shared" si="3"/>
        <v>0</v>
      </c>
      <c r="G11" s="464"/>
      <c r="H11" s="464"/>
      <c r="I11" s="463">
        <f t="shared" si="1"/>
        <v>0</v>
      </c>
      <c r="J11" s="463">
        <f t="shared" si="4"/>
        <v>0</v>
      </c>
      <c r="K11" s="463">
        <f t="shared" si="2"/>
        <v>0</v>
      </c>
      <c r="L11" s="465">
        <f t="shared" si="2"/>
        <v>0</v>
      </c>
    </row>
    <row r="12" spans="1:12" ht="22.5" customHeight="1">
      <c r="A12" s="458"/>
      <c r="B12" s="467"/>
      <c r="C12" s="468" t="s">
        <v>18</v>
      </c>
      <c r="D12" s="463">
        <f>様式３_契約金額精算報告書内訳書!D11</f>
        <v>0</v>
      </c>
      <c r="E12" s="463">
        <f>様式３_契約金額精算報告書内訳書!E11</f>
        <v>0</v>
      </c>
      <c r="F12" s="463">
        <f t="shared" si="3"/>
        <v>0</v>
      </c>
      <c r="G12" s="464"/>
      <c r="H12" s="464"/>
      <c r="I12" s="463">
        <f t="shared" si="1"/>
        <v>0</v>
      </c>
      <c r="J12" s="463">
        <f t="shared" si="4"/>
        <v>0</v>
      </c>
      <c r="K12" s="463">
        <f t="shared" si="2"/>
        <v>0</v>
      </c>
      <c r="L12" s="465">
        <f t="shared" si="2"/>
        <v>0</v>
      </c>
    </row>
    <row r="13" spans="1:12" ht="22.5" customHeight="1">
      <c r="A13" s="469"/>
      <c r="B13" s="470" t="s">
        <v>19</v>
      </c>
      <c r="C13" s="471"/>
      <c r="D13" s="463">
        <f>様式３_契約金額精算報告書内訳書!D12</f>
        <v>0</v>
      </c>
      <c r="E13" s="472">
        <f>様式３_契約金額精算報告書内訳書!E12</f>
        <v>0</v>
      </c>
      <c r="F13" s="472">
        <f t="shared" si="3"/>
        <v>0</v>
      </c>
      <c r="G13" s="473"/>
      <c r="H13" s="473"/>
      <c r="I13" s="461">
        <f t="shared" si="1"/>
        <v>0</v>
      </c>
      <c r="J13" s="463">
        <f t="shared" si="4"/>
        <v>0</v>
      </c>
      <c r="K13" s="472">
        <f t="shared" si="2"/>
        <v>0</v>
      </c>
      <c r="L13" s="474">
        <f t="shared" si="2"/>
        <v>0</v>
      </c>
    </row>
    <row r="14" spans="1:12" ht="22.5" customHeight="1">
      <c r="A14" s="469"/>
      <c r="B14" s="470" t="s">
        <v>20</v>
      </c>
      <c r="C14" s="471"/>
      <c r="D14" s="463">
        <f>様式３_契約金額精算報告書内訳書!D13</f>
        <v>0</v>
      </c>
      <c r="E14" s="472">
        <f>様式３_契約金額精算報告書内訳書!E13</f>
        <v>0</v>
      </c>
      <c r="F14" s="472">
        <f t="shared" si="3"/>
        <v>0</v>
      </c>
      <c r="G14" s="473"/>
      <c r="H14" s="473"/>
      <c r="I14" s="461">
        <f t="shared" si="1"/>
        <v>0</v>
      </c>
      <c r="J14" s="463">
        <f t="shared" si="4"/>
        <v>0</v>
      </c>
      <c r="K14" s="472">
        <f t="shared" si="2"/>
        <v>0</v>
      </c>
      <c r="L14" s="474">
        <f t="shared" si="2"/>
        <v>0</v>
      </c>
    </row>
    <row r="15" spans="1:12" ht="22.5" customHeight="1" thickBot="1">
      <c r="A15" s="469" t="s">
        <v>21</v>
      </c>
      <c r="B15" s="470"/>
      <c r="C15" s="471"/>
      <c r="D15" s="475">
        <f>様式３_契約金額精算報告書内訳書!D14</f>
        <v>0</v>
      </c>
      <c r="E15" s="475">
        <f>様式３_契約金額精算報告書内訳書!E14</f>
        <v>0</v>
      </c>
      <c r="F15" s="475">
        <f t="shared" si="3"/>
        <v>0</v>
      </c>
      <c r="G15" s="476"/>
      <c r="H15" s="476"/>
      <c r="I15" s="477">
        <f t="shared" si="1"/>
        <v>0</v>
      </c>
      <c r="J15" s="463">
        <f t="shared" si="4"/>
        <v>0</v>
      </c>
      <c r="K15" s="472">
        <f t="shared" si="2"/>
        <v>0</v>
      </c>
      <c r="L15" s="474">
        <f t="shared" si="2"/>
        <v>0</v>
      </c>
    </row>
    <row r="16" spans="1:12" ht="22.5" customHeight="1" thickBot="1">
      <c r="A16" s="478" t="s">
        <v>22</v>
      </c>
      <c r="B16" s="479"/>
      <c r="C16" s="480"/>
      <c r="D16" s="481">
        <f t="shared" ref="D16:L16" si="5">D7+D15</f>
        <v>0</v>
      </c>
      <c r="E16" s="481">
        <f t="shared" si="5"/>
        <v>0</v>
      </c>
      <c r="F16" s="481">
        <f t="shared" si="5"/>
        <v>0</v>
      </c>
      <c r="G16" s="481">
        <f t="shared" si="5"/>
        <v>0</v>
      </c>
      <c r="H16" s="481">
        <f t="shared" si="5"/>
        <v>0</v>
      </c>
      <c r="I16" s="481">
        <f t="shared" si="5"/>
        <v>0</v>
      </c>
      <c r="J16" s="481">
        <f t="shared" si="5"/>
        <v>0</v>
      </c>
      <c r="K16" s="481">
        <f t="shared" si="5"/>
        <v>0</v>
      </c>
      <c r="L16" s="482">
        <f t="shared" si="5"/>
        <v>0</v>
      </c>
    </row>
    <row r="17" spans="1:12" ht="22.5" customHeight="1" thickBot="1">
      <c r="A17" s="483" t="s">
        <v>23</v>
      </c>
      <c r="B17" s="484"/>
      <c r="C17" s="480"/>
      <c r="D17" s="832"/>
      <c r="E17" s="833"/>
      <c r="F17" s="485"/>
      <c r="G17" s="834"/>
      <c r="H17" s="835"/>
      <c r="I17" s="486"/>
      <c r="J17" s="836">
        <f>ROUNDDOWN(K16*0.08,0)</f>
        <v>0</v>
      </c>
      <c r="K17" s="837"/>
      <c r="L17" s="487"/>
    </row>
    <row r="18" spans="1:12" ht="22.5" customHeight="1" thickBot="1">
      <c r="A18" s="488" t="s">
        <v>24</v>
      </c>
      <c r="B18" s="489"/>
      <c r="C18" s="490"/>
      <c r="D18" s="481">
        <f>SUM(D16:D17)</f>
        <v>0</v>
      </c>
      <c r="E18" s="481">
        <f>SUM(E16,D17)</f>
        <v>0</v>
      </c>
      <c r="F18" s="481">
        <f t="shared" ref="F18" si="6">D18-E18</f>
        <v>0</v>
      </c>
      <c r="G18" s="481">
        <f>SUM(G16:G17)</f>
        <v>0</v>
      </c>
      <c r="H18" s="481">
        <f>SUM(H16,G17)</f>
        <v>0</v>
      </c>
      <c r="I18" s="481">
        <f>G18-H18</f>
        <v>0</v>
      </c>
      <c r="J18" s="481">
        <f>SUM(J16:J17)</f>
        <v>0</v>
      </c>
      <c r="K18" s="481">
        <f>SUM(K16,J17)</f>
        <v>0</v>
      </c>
      <c r="L18" s="482">
        <f t="shared" ref="L18" si="7">J18-K18</f>
        <v>0</v>
      </c>
    </row>
    <row r="19" spans="1:12">
      <c r="A19" s="491"/>
      <c r="B19" s="491"/>
      <c r="C19" s="491"/>
      <c r="D19" s="492"/>
      <c r="E19" s="492"/>
      <c r="F19" s="492"/>
      <c r="G19" s="492"/>
      <c r="H19" s="492"/>
      <c r="I19" s="492"/>
      <c r="J19" s="492"/>
      <c r="K19" s="492"/>
      <c r="L19" s="492"/>
    </row>
    <row r="20" spans="1:12">
      <c r="A20" s="797" t="s">
        <v>293</v>
      </c>
      <c r="B20" s="797"/>
      <c r="C20" s="797"/>
      <c r="D20" s="797"/>
      <c r="E20" s="797"/>
      <c r="F20" s="797"/>
      <c r="G20" s="797"/>
      <c r="H20" s="797"/>
      <c r="I20" s="797"/>
      <c r="J20" s="797"/>
      <c r="K20" s="797"/>
      <c r="L20" s="797"/>
    </row>
    <row r="21" spans="1:12" ht="24" customHeight="1">
      <c r="A21" s="797"/>
      <c r="B21" s="797"/>
      <c r="C21" s="797"/>
      <c r="D21" s="797"/>
      <c r="E21" s="797"/>
      <c r="F21" s="797"/>
      <c r="G21" s="797"/>
      <c r="H21" s="797"/>
      <c r="I21" s="797"/>
      <c r="J21" s="797"/>
      <c r="K21" s="797"/>
      <c r="L21" s="797"/>
    </row>
  </sheetData>
  <mergeCells count="9">
    <mergeCell ref="A20:L21"/>
    <mergeCell ref="D17:E17"/>
    <mergeCell ref="G17:H17"/>
    <mergeCell ref="J17:K17"/>
    <mergeCell ref="A3:L3"/>
    <mergeCell ref="A5:C6"/>
    <mergeCell ref="D5:F5"/>
    <mergeCell ref="G5:I5"/>
    <mergeCell ref="J5:L5"/>
  </mergeCells>
  <phoneticPr fontId="1"/>
  <pageMargins left="0.70866141732283472" right="0.70866141732283472" top="0.55118110236220474" bottom="0.35433070866141736" header="0.31496062992125984" footer="0.31496062992125984"/>
  <pageSetup paperSize="9" scale="85" orientation="landscape" blackAndWhite="1" r:id="rId1"/>
  <headerFooter>
    <oddHeader>&amp;R2020年3月末以前公示分　　(2023.06版）</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T70"/>
  <sheetViews>
    <sheetView showGridLines="0" view="pageBreakPreview" topLeftCell="A25" zoomScaleNormal="100" zoomScaleSheetLayoutView="100" workbookViewId="0"/>
  </sheetViews>
  <sheetFormatPr defaultColWidth="10.58203125" defaultRowHeight="12"/>
  <cols>
    <col min="1" max="1" width="3.5" style="179" customWidth="1"/>
    <col min="2" max="2" width="9" style="179" customWidth="1"/>
    <col min="3" max="3" width="16.58203125" style="179" customWidth="1"/>
    <col min="4" max="9" width="11.83203125" style="179" customWidth="1"/>
    <col min="10" max="10" width="3.08203125" style="179" customWidth="1"/>
    <col min="11" max="11" width="7.5" style="179" customWidth="1"/>
    <col min="12" max="12" width="11.83203125" style="179" customWidth="1"/>
    <col min="13" max="13" width="5.08203125" style="236" customWidth="1"/>
    <col min="14" max="14" width="4.58203125" style="179" bestFit="1" customWidth="1"/>
    <col min="15" max="16" width="11" style="179" customWidth="1"/>
    <col min="17" max="16384" width="10.58203125" style="179"/>
  </cols>
  <sheetData>
    <row r="1" spans="2:20" ht="19.5" customHeight="1">
      <c r="B1" s="865" t="s">
        <v>294</v>
      </c>
      <c r="C1" s="865"/>
      <c r="D1" s="865"/>
      <c r="E1" s="865"/>
      <c r="F1" s="865"/>
      <c r="G1" s="865"/>
      <c r="H1" s="865"/>
      <c r="I1" s="865"/>
      <c r="J1" s="865"/>
      <c r="K1" s="865"/>
      <c r="L1" s="865"/>
      <c r="M1" s="865"/>
    </row>
    <row r="2" spans="2:20" s="180" customFormat="1" ht="19.5" customHeight="1" thickBot="1">
      <c r="C2" s="181"/>
      <c r="D2" s="181"/>
      <c r="E2" s="181"/>
      <c r="F2" s="181"/>
      <c r="G2" s="181"/>
      <c r="H2" s="181"/>
      <c r="I2" s="181"/>
      <c r="J2" s="181"/>
      <c r="K2" s="181"/>
      <c r="M2" s="182"/>
      <c r="T2" s="183"/>
    </row>
    <row r="3" spans="2:20" s="180" customFormat="1" ht="20.25" customHeight="1" thickBot="1">
      <c r="C3" s="866" t="s">
        <v>295</v>
      </c>
      <c r="D3" s="867"/>
      <c r="E3" s="868"/>
      <c r="F3" s="184" t="s">
        <v>296</v>
      </c>
      <c r="M3" s="185"/>
    </row>
    <row r="4" spans="2:20" s="180" customFormat="1" ht="20.25" customHeight="1" thickBot="1">
      <c r="C4" s="869" t="s">
        <v>297</v>
      </c>
      <c r="D4" s="870"/>
      <c r="E4" s="871"/>
      <c r="F4" s="186" t="s">
        <v>298</v>
      </c>
    </row>
    <row r="5" spans="2:20" s="180" customFormat="1" ht="20.25" customHeight="1" thickBot="1">
      <c r="C5" s="181"/>
      <c r="D5" s="187"/>
      <c r="E5" s="187"/>
      <c r="F5" s="187"/>
      <c r="M5" s="188"/>
    </row>
    <row r="6" spans="2:20" s="180" customFormat="1" ht="20.25" customHeight="1" thickBot="1">
      <c r="C6" s="872" t="s">
        <v>276</v>
      </c>
      <c r="D6" s="873"/>
      <c r="E6" s="874"/>
      <c r="F6" s="189">
        <f>IF(AND($F$3="法人",$F$4="非該当"),0.4,IF(AND($F$3="法人",$F$4="該当"),0.5,IF(AND($F$3="個人",$F$4="非該当"),0,IF(AND($F$3="個人",$F$4="該当"),0.1,0))))</f>
        <v>0.4</v>
      </c>
      <c r="M6" s="188"/>
    </row>
    <row r="7" spans="2:20" s="180" customFormat="1" ht="20.25" customHeight="1" thickBot="1">
      <c r="C7" s="181"/>
      <c r="D7" s="190"/>
      <c r="E7" s="190"/>
      <c r="F7" s="190"/>
      <c r="G7" s="191"/>
      <c r="M7" s="188"/>
    </row>
    <row r="8" spans="2:20" s="180" customFormat="1" ht="20.25" customHeight="1">
      <c r="C8" s="192" t="s">
        <v>299</v>
      </c>
      <c r="D8" s="875" t="s">
        <v>300</v>
      </c>
      <c r="E8" s="876"/>
      <c r="F8" s="876"/>
      <c r="G8" s="876"/>
      <c r="H8" s="876"/>
      <c r="I8" s="876"/>
      <c r="J8" s="876"/>
      <c r="K8" s="517"/>
      <c r="L8" s="877" t="s">
        <v>301</v>
      </c>
      <c r="M8" s="193"/>
    </row>
    <row r="9" spans="2:20" s="180" customFormat="1" ht="20.25" customHeight="1">
      <c r="C9" s="194" t="s">
        <v>302</v>
      </c>
      <c r="D9" s="520"/>
      <c r="E9" s="520"/>
      <c r="F9" s="520"/>
      <c r="G9" s="520"/>
      <c r="H9" s="520"/>
      <c r="I9" s="520"/>
      <c r="J9" s="518" t="s">
        <v>303</v>
      </c>
      <c r="K9" s="519"/>
      <c r="L9" s="878"/>
      <c r="M9" s="193"/>
    </row>
    <row r="10" spans="2:20" s="180" customFormat="1" ht="20.25" customHeight="1">
      <c r="C10" s="575" t="s">
        <v>304</v>
      </c>
      <c r="D10" s="521"/>
      <c r="E10" s="521"/>
      <c r="F10" s="521"/>
      <c r="G10" s="521"/>
      <c r="H10" s="521"/>
      <c r="I10" s="521"/>
      <c r="J10" s="879"/>
      <c r="K10" s="880"/>
      <c r="L10" s="521"/>
      <c r="M10" s="195"/>
    </row>
    <row r="11" spans="2:20" s="180" customFormat="1" ht="20.25" customHeight="1">
      <c r="C11" s="575" t="s">
        <v>305</v>
      </c>
      <c r="D11" s="521"/>
      <c r="E11" s="521"/>
      <c r="F11" s="521"/>
      <c r="G11" s="521"/>
      <c r="H11" s="521"/>
      <c r="I11" s="521"/>
      <c r="J11" s="881"/>
      <c r="K11" s="882"/>
      <c r="L11" s="521"/>
      <c r="M11" s="196"/>
    </row>
    <row r="12" spans="2:20" s="180" customFormat="1" ht="20.25" customHeight="1">
      <c r="C12" s="575" t="s">
        <v>306</v>
      </c>
      <c r="D12" s="521"/>
      <c r="E12" s="521"/>
      <c r="F12" s="521"/>
      <c r="G12" s="521"/>
      <c r="H12" s="521"/>
      <c r="I12" s="521"/>
      <c r="J12" s="881"/>
      <c r="K12" s="882"/>
      <c r="L12" s="521"/>
      <c r="M12" s="196"/>
    </row>
    <row r="13" spans="2:20" s="180" customFormat="1" ht="20.25" customHeight="1">
      <c r="C13" s="575" t="s">
        <v>307</v>
      </c>
      <c r="D13" s="521"/>
      <c r="E13" s="521"/>
      <c r="F13" s="521"/>
      <c r="G13" s="521"/>
      <c r="H13" s="521"/>
      <c r="I13" s="521"/>
      <c r="J13" s="881"/>
      <c r="K13" s="882"/>
      <c r="L13" s="521"/>
      <c r="M13" s="196"/>
    </row>
    <row r="14" spans="2:20" s="180" customFormat="1" ht="20.25" customHeight="1">
      <c r="C14" s="575" t="s">
        <v>308</v>
      </c>
      <c r="D14" s="521"/>
      <c r="E14" s="521"/>
      <c r="F14" s="521"/>
      <c r="G14" s="521"/>
      <c r="H14" s="521"/>
      <c r="I14" s="521"/>
      <c r="J14" s="881"/>
      <c r="K14" s="882"/>
      <c r="L14" s="521"/>
      <c r="M14" s="196"/>
    </row>
    <row r="15" spans="2:20" s="180" customFormat="1" ht="20.25" customHeight="1" thickBot="1">
      <c r="C15" s="197" t="s">
        <v>309</v>
      </c>
      <c r="D15" s="522"/>
      <c r="E15" s="522"/>
      <c r="F15" s="522"/>
      <c r="G15" s="522"/>
      <c r="H15" s="522"/>
      <c r="I15" s="522"/>
      <c r="J15" s="883"/>
      <c r="K15" s="884"/>
      <c r="L15" s="522"/>
      <c r="M15" s="196"/>
    </row>
    <row r="16" spans="2:20" s="180" customFormat="1" ht="20.25" customHeight="1" thickBot="1">
      <c r="C16" s="198" t="s">
        <v>310</v>
      </c>
      <c r="D16" s="523">
        <f t="shared" ref="D16:I16" si="0">SUM(D10:D15)</f>
        <v>0</v>
      </c>
      <c r="E16" s="523">
        <f t="shared" si="0"/>
        <v>0</v>
      </c>
      <c r="F16" s="523">
        <f t="shared" si="0"/>
        <v>0</v>
      </c>
      <c r="G16" s="523">
        <f t="shared" si="0"/>
        <v>0</v>
      </c>
      <c r="H16" s="523">
        <f t="shared" si="0"/>
        <v>0</v>
      </c>
      <c r="I16" s="523">
        <f t="shared" si="0"/>
        <v>0</v>
      </c>
      <c r="J16" s="885">
        <f>SUM(D16:I16)</f>
        <v>0</v>
      </c>
      <c r="K16" s="886"/>
      <c r="L16" s="525">
        <f>SUM(L10:L15)</f>
        <v>0</v>
      </c>
      <c r="M16" s="199"/>
    </row>
    <row r="17" spans="2:13" s="200" customFormat="1" ht="20.25" customHeight="1" thickBot="1">
      <c r="C17" s="201" t="s">
        <v>311</v>
      </c>
      <c r="D17" s="523">
        <f t="shared" ref="D17:J17" si="1">ROUND(D16/30,2)</f>
        <v>0</v>
      </c>
      <c r="E17" s="524">
        <f t="shared" si="1"/>
        <v>0</v>
      </c>
      <c r="F17" s="524">
        <f t="shared" si="1"/>
        <v>0</v>
      </c>
      <c r="G17" s="524">
        <f t="shared" si="1"/>
        <v>0</v>
      </c>
      <c r="H17" s="524">
        <f t="shared" si="1"/>
        <v>0</v>
      </c>
      <c r="I17" s="524">
        <f t="shared" si="1"/>
        <v>0</v>
      </c>
      <c r="J17" s="885">
        <f t="shared" si="1"/>
        <v>0</v>
      </c>
      <c r="K17" s="886"/>
      <c r="L17" s="526">
        <f>ROUND(L16/20,2)</f>
        <v>0</v>
      </c>
      <c r="M17" s="202"/>
    </row>
    <row r="18" spans="2:13" s="200" customFormat="1" ht="20.25" customHeight="1" thickBot="1">
      <c r="C18" s="203" t="s">
        <v>312</v>
      </c>
      <c r="D18" s="204">
        <f>IF($F$3="法人",IF(D17&gt;12,0.41,IF(D17&gt;2,ROUNDDOWN((0.24+2.14/(D17+0.48)),2),1.1)),IF(D17&gt;12,0.37,IF(D17&gt;3,ROUNDDOWN((-0.54+24.75/(D17+15.2)),2),0.82)))</f>
        <v>1.1000000000000001</v>
      </c>
      <c r="E18" s="205">
        <f t="shared" ref="E18:I18" si="2">IF($F$3="法人",IF(E17&gt;12,0.41,IF(E17&gt;2,ROUNDDOWN((0.24+2.14/(E17+0.48)),2),1.1)),IF(E17&gt;12,0.37,IF(E17&gt;3,ROUNDDOWN((-0.54+24.75/(E17+15.2)),2),0.82)))</f>
        <v>1.1000000000000001</v>
      </c>
      <c r="F18" s="205">
        <f t="shared" si="2"/>
        <v>1.1000000000000001</v>
      </c>
      <c r="G18" s="205">
        <f t="shared" si="2"/>
        <v>1.1000000000000001</v>
      </c>
      <c r="H18" s="205">
        <f t="shared" si="2"/>
        <v>1.1000000000000001</v>
      </c>
      <c r="I18" s="205">
        <f t="shared" si="2"/>
        <v>1.1000000000000001</v>
      </c>
      <c r="J18" s="206"/>
      <c r="K18" s="207"/>
      <c r="L18" s="208">
        <f>IF($F$3="法人",0.75,0.65)</f>
        <v>0.75</v>
      </c>
      <c r="M18" s="209"/>
    </row>
    <row r="19" spans="2:13" s="180" customFormat="1" ht="20.25" customHeight="1">
      <c r="C19" s="210"/>
      <c r="M19" s="182"/>
    </row>
    <row r="20" spans="2:13" ht="15" customHeight="1">
      <c r="B20" s="211" t="s">
        <v>313</v>
      </c>
      <c r="C20" s="180"/>
      <c r="D20" s="180"/>
      <c r="E20" s="180"/>
      <c r="F20" s="179" t="s">
        <v>314</v>
      </c>
      <c r="G20" s="887"/>
      <c r="H20" s="888"/>
      <c r="I20" s="180" t="s">
        <v>256</v>
      </c>
      <c r="J20" s="180"/>
      <c r="K20" s="180"/>
      <c r="L20" s="180"/>
      <c r="M20" s="180"/>
    </row>
    <row r="21" spans="2:13" ht="15" customHeight="1">
      <c r="B21" s="211"/>
      <c r="C21" s="180"/>
      <c r="D21" s="180"/>
      <c r="E21" s="180"/>
      <c r="F21" s="212" t="s">
        <v>315</v>
      </c>
      <c r="G21" s="889">
        <f ca="1">I29</f>
        <v>0</v>
      </c>
      <c r="H21" s="889"/>
      <c r="I21" s="180" t="s">
        <v>256</v>
      </c>
      <c r="J21" s="180"/>
      <c r="K21" s="180"/>
      <c r="L21" s="213"/>
      <c r="M21" s="180"/>
    </row>
    <row r="22" spans="2:13" ht="15" customHeight="1">
      <c r="B22" s="211"/>
      <c r="C22" s="180"/>
      <c r="D22" s="180"/>
      <c r="E22" s="180"/>
      <c r="F22" s="212" t="s">
        <v>316</v>
      </c>
      <c r="G22" s="864">
        <f ca="1">I30</f>
        <v>0</v>
      </c>
      <c r="H22" s="864"/>
      <c r="I22" s="180" t="s">
        <v>256</v>
      </c>
      <c r="J22" s="180"/>
      <c r="K22" s="180"/>
      <c r="L22" s="213"/>
      <c r="M22" s="213"/>
    </row>
    <row r="23" spans="2:13" ht="15" customHeight="1" thickBot="1">
      <c r="B23" s="180"/>
      <c r="C23" s="180"/>
      <c r="D23" s="180"/>
      <c r="E23" s="180"/>
      <c r="F23" s="214"/>
      <c r="G23" s="214"/>
      <c r="H23" s="214"/>
      <c r="I23" s="180"/>
      <c r="J23" s="180"/>
      <c r="K23" s="180"/>
      <c r="L23" s="180"/>
      <c r="M23" s="180"/>
    </row>
    <row r="24" spans="2:13" ht="15" customHeight="1">
      <c r="B24" s="215" t="s">
        <v>317</v>
      </c>
      <c r="C24" s="216" t="s">
        <v>318</v>
      </c>
      <c r="D24" s="216" t="s">
        <v>319</v>
      </c>
      <c r="E24" s="216" t="s">
        <v>320</v>
      </c>
      <c r="F24" s="855" t="s">
        <v>321</v>
      </c>
      <c r="G24" s="856"/>
      <c r="H24" s="857"/>
      <c r="I24" s="217" t="s">
        <v>322</v>
      </c>
      <c r="J24" s="848" t="s">
        <v>323</v>
      </c>
      <c r="K24" s="849"/>
      <c r="L24" s="180"/>
      <c r="M24" s="179"/>
    </row>
    <row r="25" spans="2:13" ht="15" customHeight="1">
      <c r="B25" s="858"/>
      <c r="C25" s="859"/>
      <c r="D25" s="859">
        <v>5</v>
      </c>
      <c r="E25" s="860">
        <f>IF(D25="","",VLOOKUP(D25,単価表,2,FALSE))</f>
        <v>4000</v>
      </c>
      <c r="F25" s="218" t="s">
        <v>300</v>
      </c>
      <c r="G25" s="846">
        <f>J17</f>
        <v>0</v>
      </c>
      <c r="H25" s="847"/>
      <c r="I25" s="219">
        <f>IF(AND(ISNUMBER($E$25),ISNUMBER(G25)),ROUND($E$25*G25,0),"")</f>
        <v>0</v>
      </c>
      <c r="J25" s="848" t="s">
        <v>66</v>
      </c>
      <c r="K25" s="849"/>
      <c r="L25" s="180"/>
      <c r="M25" s="179"/>
    </row>
    <row r="26" spans="2:13" ht="15" customHeight="1">
      <c r="B26" s="858"/>
      <c r="C26" s="859"/>
      <c r="D26" s="859"/>
      <c r="E26" s="861"/>
      <c r="F26" s="218" t="s">
        <v>300</v>
      </c>
      <c r="G26" s="846"/>
      <c r="H26" s="863"/>
      <c r="I26" s="219" t="str">
        <f>IF(AND(ISNUMBER($E$25),ISNUMBER(G26)),ROUND($E$25*G26,0),"")</f>
        <v/>
      </c>
      <c r="J26" s="848" t="s">
        <v>66</v>
      </c>
      <c r="K26" s="849"/>
      <c r="L26" s="180"/>
      <c r="M26" s="179"/>
    </row>
    <row r="27" spans="2:13" ht="15" customHeight="1">
      <c r="B27" s="858"/>
      <c r="C27" s="859"/>
      <c r="D27" s="859"/>
      <c r="E27" s="862"/>
      <c r="F27" s="218" t="s">
        <v>301</v>
      </c>
      <c r="G27" s="846">
        <f>L17</f>
        <v>0</v>
      </c>
      <c r="H27" s="847"/>
      <c r="I27" s="219">
        <f>IF(AND(ISNUMBER($E$25),ISNUMBER(G27)),ROUND($E$25*G27,0),"")</f>
        <v>0</v>
      </c>
      <c r="J27" s="848" t="s">
        <v>66</v>
      </c>
      <c r="K27" s="849"/>
      <c r="M27" s="179"/>
    </row>
    <row r="28" spans="2:13" ht="15" customHeight="1">
      <c r="B28" s="850" t="s">
        <v>324</v>
      </c>
      <c r="C28" s="851"/>
      <c r="D28" s="851"/>
      <c r="E28" s="851"/>
      <c r="F28" s="852"/>
      <c r="G28" s="853"/>
      <c r="H28" s="854"/>
      <c r="I28" s="220">
        <f>SUM(I25,I27)</f>
        <v>0</v>
      </c>
      <c r="J28" s="180"/>
      <c r="K28" s="180"/>
      <c r="L28" s="180"/>
      <c r="M28" s="179"/>
    </row>
    <row r="29" spans="2:13" ht="15" customHeight="1">
      <c r="B29" s="180"/>
      <c r="C29" s="180"/>
      <c r="D29" s="180"/>
      <c r="E29" s="180"/>
      <c r="G29" s="180"/>
      <c r="H29" s="574" t="s">
        <v>315</v>
      </c>
      <c r="I29" s="224">
        <f ca="1">SUMIF(J25:K27,"課税",I25:I27)</f>
        <v>0</v>
      </c>
      <c r="J29" s="222" t="s">
        <v>256</v>
      </c>
      <c r="K29" s="222"/>
      <c r="L29" s="223"/>
      <c r="M29" s="180"/>
    </row>
    <row r="30" spans="2:13" ht="15" customHeight="1">
      <c r="B30" s="180"/>
      <c r="C30" s="180"/>
      <c r="D30" s="180"/>
      <c r="E30" s="180"/>
      <c r="G30" s="180"/>
      <c r="H30" s="574" t="s">
        <v>316</v>
      </c>
      <c r="I30" s="225">
        <f ca="1">I28-I29</f>
        <v>0</v>
      </c>
      <c r="J30" s="222" t="s">
        <v>256</v>
      </c>
      <c r="K30" s="222"/>
      <c r="L30" s="226"/>
      <c r="M30" s="180"/>
    </row>
    <row r="31" spans="2:13" ht="15" customHeight="1">
      <c r="B31" s="180"/>
      <c r="C31" s="180"/>
      <c r="D31" s="180"/>
      <c r="E31" s="180"/>
      <c r="F31" s="180"/>
      <c r="G31" s="180"/>
      <c r="H31" s="180"/>
      <c r="I31" s="222"/>
      <c r="J31" s="222"/>
      <c r="K31" s="222"/>
      <c r="L31" s="223"/>
      <c r="M31" s="180"/>
    </row>
    <row r="32" spans="2:13" ht="15" customHeight="1">
      <c r="B32" s="211" t="s">
        <v>325</v>
      </c>
      <c r="C32" s="180"/>
      <c r="D32" s="180"/>
      <c r="E32" s="180"/>
      <c r="F32" s="180"/>
      <c r="G32" s="180"/>
      <c r="H32" s="180"/>
      <c r="I32" s="210"/>
      <c r="J32" s="210"/>
      <c r="L32" s="180"/>
      <c r="M32" s="180"/>
    </row>
    <row r="33" spans="2:13" ht="15" customHeight="1">
      <c r="B33" s="211"/>
      <c r="C33" s="180" t="s">
        <v>326</v>
      </c>
      <c r="D33" s="180"/>
      <c r="E33" s="180"/>
      <c r="F33" s="180"/>
      <c r="G33" s="180"/>
      <c r="H33" s="180"/>
      <c r="I33" s="210"/>
      <c r="J33" s="210"/>
      <c r="K33" s="210" t="s">
        <v>323</v>
      </c>
      <c r="L33" s="180"/>
      <c r="M33" s="180"/>
    </row>
    <row r="34" spans="2:13" ht="15" customHeight="1" thickBot="1">
      <c r="B34" s="227" t="s">
        <v>300</v>
      </c>
      <c r="C34" s="228" t="str">
        <f>IF(D9="","",D9)</f>
        <v/>
      </c>
      <c r="D34" s="839" t="s">
        <v>327</v>
      </c>
      <c r="E34" s="839"/>
      <c r="F34" s="573" t="s">
        <v>328</v>
      </c>
      <c r="G34" s="191">
        <f>D18</f>
        <v>1.1000000000000001</v>
      </c>
      <c r="H34" s="229"/>
      <c r="I34" s="227"/>
      <c r="J34" s="210"/>
      <c r="K34" s="210"/>
      <c r="L34" s="180"/>
      <c r="M34" s="180"/>
    </row>
    <row r="35" spans="2:13" ht="15" customHeight="1" thickBot="1">
      <c r="B35" s="180"/>
      <c r="C35" s="574" t="s">
        <v>329</v>
      </c>
      <c r="D35" s="573"/>
      <c r="E35" s="230">
        <f>IF(AND(ISNUMBER(E25),ISNUMBER(D17)),ROUND(E25*D17,0),"")</f>
        <v>0</v>
      </c>
      <c r="F35" s="573" t="s">
        <v>328</v>
      </c>
      <c r="G35" s="191">
        <f>D18</f>
        <v>1.1000000000000001</v>
      </c>
      <c r="H35" s="573" t="s">
        <v>330</v>
      </c>
      <c r="I35" s="231">
        <f>IF(AND(ISNUMBER(E35),ISNUMBER(G35)),ROUND(E35*G35,0),"")</f>
        <v>0</v>
      </c>
      <c r="J35" s="232" t="s">
        <v>256</v>
      </c>
      <c r="K35" s="233" t="s">
        <v>66</v>
      </c>
      <c r="L35" s="180"/>
      <c r="M35" s="180"/>
    </row>
    <row r="36" spans="2:13" ht="15" customHeight="1">
      <c r="B36" s="180"/>
      <c r="C36" s="574"/>
      <c r="D36" s="839"/>
      <c r="E36" s="839"/>
      <c r="F36" s="573"/>
      <c r="G36" s="191"/>
      <c r="H36" s="229"/>
      <c r="I36" s="234"/>
      <c r="J36" s="234"/>
      <c r="K36" s="234"/>
      <c r="L36" s="180"/>
      <c r="M36" s="179"/>
    </row>
    <row r="37" spans="2:13" ht="15" customHeight="1" thickBot="1">
      <c r="B37" s="227" t="s">
        <v>300</v>
      </c>
      <c r="C37" s="228" t="str">
        <f>IF(E9="","",E9)</f>
        <v/>
      </c>
      <c r="D37" s="839" t="s">
        <v>327</v>
      </c>
      <c r="E37" s="839"/>
      <c r="F37" s="573" t="s">
        <v>328</v>
      </c>
      <c r="G37" s="191">
        <f>E18</f>
        <v>1.1000000000000001</v>
      </c>
      <c r="H37" s="229"/>
      <c r="I37" s="227"/>
      <c r="J37" s="210"/>
      <c r="K37" s="210"/>
      <c r="L37" s="180"/>
      <c r="M37" s="179"/>
    </row>
    <row r="38" spans="2:13" ht="15" customHeight="1" thickBot="1">
      <c r="B38" s="180"/>
      <c r="C38" s="574"/>
      <c r="D38" s="573"/>
      <c r="E38" s="230">
        <f>IF(AND(ISNUMBER(E25),ISNUMBER(E17)),ROUND(E25*E17,0),"")</f>
        <v>0</v>
      </c>
      <c r="F38" s="573" t="s">
        <v>328</v>
      </c>
      <c r="G38" s="191">
        <f>E18</f>
        <v>1.1000000000000001</v>
      </c>
      <c r="H38" s="573" t="s">
        <v>330</v>
      </c>
      <c r="I38" s="235">
        <f>IF(AND(ISNUMBER(E38),ISNUMBER(G38)),ROUND(E38*G38,0),"")</f>
        <v>0</v>
      </c>
      <c r="J38" s="232" t="s">
        <v>256</v>
      </c>
      <c r="K38" s="233" t="s">
        <v>66</v>
      </c>
      <c r="L38" s="180"/>
      <c r="M38" s="179"/>
    </row>
    <row r="39" spans="2:13" ht="15" customHeight="1">
      <c r="B39" s="180"/>
      <c r="C39" s="574"/>
      <c r="D39" s="180"/>
      <c r="E39" s="180"/>
      <c r="F39" s="839"/>
      <c r="G39" s="839"/>
      <c r="H39" s="839"/>
      <c r="I39" s="222"/>
      <c r="J39" s="222"/>
      <c r="K39" s="222"/>
      <c r="L39" s="180"/>
      <c r="M39" s="179"/>
    </row>
    <row r="40" spans="2:13" ht="15" customHeight="1" thickBot="1">
      <c r="B40" s="227" t="s">
        <v>300</v>
      </c>
      <c r="C40" s="228" t="str">
        <f>IF(F9="","",F9)</f>
        <v/>
      </c>
      <c r="D40" s="839" t="s">
        <v>327</v>
      </c>
      <c r="E40" s="839"/>
      <c r="F40" s="573" t="s">
        <v>328</v>
      </c>
      <c r="G40" s="191">
        <f>F18</f>
        <v>1.1000000000000001</v>
      </c>
      <c r="H40" s="229"/>
      <c r="I40" s="227"/>
      <c r="J40" s="210"/>
      <c r="K40" s="210"/>
      <c r="L40" s="180"/>
      <c r="M40" s="179"/>
    </row>
    <row r="41" spans="2:13" ht="15" customHeight="1" thickBot="1">
      <c r="B41" s="180"/>
      <c r="C41" s="574"/>
      <c r="D41" s="573"/>
      <c r="E41" s="230">
        <f>IF(AND(ISNUMBER(E25),ISNUMBER(F17)),ROUND(E25*F17,0),"")</f>
        <v>0</v>
      </c>
      <c r="F41" s="573" t="s">
        <v>328</v>
      </c>
      <c r="G41" s="191">
        <f>F18</f>
        <v>1.1000000000000001</v>
      </c>
      <c r="H41" s="573" t="s">
        <v>330</v>
      </c>
      <c r="I41" s="235">
        <f>IF(AND(ISNUMBER(E41),ISNUMBER(G41)),ROUND(E41*G41,0),"")</f>
        <v>0</v>
      </c>
      <c r="J41" s="232" t="s">
        <v>256</v>
      </c>
      <c r="K41" s="233" t="s">
        <v>66</v>
      </c>
      <c r="L41" s="180"/>
      <c r="M41" s="179"/>
    </row>
    <row r="42" spans="2:13" ht="15" customHeight="1">
      <c r="B42" s="180"/>
      <c r="C42" s="574"/>
      <c r="D42" s="573"/>
      <c r="E42" s="230"/>
      <c r="F42" s="573"/>
      <c r="G42" s="191"/>
      <c r="H42" s="573"/>
      <c r="I42" s="233"/>
      <c r="J42" s="233"/>
      <c r="K42" s="233"/>
      <c r="L42" s="180"/>
      <c r="M42" s="179"/>
    </row>
    <row r="43" spans="2:13" ht="15" customHeight="1" thickBot="1">
      <c r="B43" s="227" t="s">
        <v>300</v>
      </c>
      <c r="C43" s="228" t="str">
        <f>IF(G9="","",G9)</f>
        <v/>
      </c>
      <c r="D43" s="839" t="s">
        <v>327</v>
      </c>
      <c r="E43" s="839"/>
      <c r="F43" s="573" t="s">
        <v>328</v>
      </c>
      <c r="G43" s="191">
        <f>G18</f>
        <v>1.1000000000000001</v>
      </c>
      <c r="H43" s="229"/>
      <c r="I43" s="227"/>
      <c r="J43" s="210"/>
      <c r="K43" s="210"/>
      <c r="L43" s="180"/>
      <c r="M43" s="179"/>
    </row>
    <row r="44" spans="2:13" ht="15" customHeight="1" thickBot="1">
      <c r="B44" s="180"/>
      <c r="C44" s="574"/>
      <c r="D44" s="573"/>
      <c r="E44" s="230">
        <f>IF(AND(ISNUMBER(E25),ISNUMBER(G17)),ROUND(E25*G17,0),"")</f>
        <v>0</v>
      </c>
      <c r="F44" s="573" t="s">
        <v>328</v>
      </c>
      <c r="G44" s="191">
        <f>G18</f>
        <v>1.1000000000000001</v>
      </c>
      <c r="H44" s="573" t="s">
        <v>330</v>
      </c>
      <c r="I44" s="231">
        <f>IF(AND(ISNUMBER(E44),ISNUMBER(G44)),ROUND(E44*G44,0),"")</f>
        <v>0</v>
      </c>
      <c r="J44" s="232" t="s">
        <v>256</v>
      </c>
      <c r="K44" s="233" t="s">
        <v>66</v>
      </c>
      <c r="L44" s="180"/>
      <c r="M44" s="179"/>
    </row>
    <row r="45" spans="2:13" ht="15" customHeight="1">
      <c r="B45" s="180"/>
      <c r="C45" s="574"/>
      <c r="D45" s="573"/>
      <c r="E45" s="230"/>
      <c r="F45" s="573"/>
      <c r="G45" s="191"/>
      <c r="H45" s="573"/>
      <c r="I45" s="233"/>
      <c r="J45" s="233"/>
      <c r="K45" s="233"/>
      <c r="L45" s="180"/>
      <c r="M45" s="179"/>
    </row>
    <row r="46" spans="2:13" ht="15" customHeight="1" thickBot="1">
      <c r="B46" s="227" t="s">
        <v>300</v>
      </c>
      <c r="C46" s="228" t="str">
        <f>IF(H9="","",H9)</f>
        <v/>
      </c>
      <c r="D46" s="839" t="s">
        <v>327</v>
      </c>
      <c r="E46" s="839"/>
      <c r="F46" s="573" t="s">
        <v>328</v>
      </c>
      <c r="G46" s="191">
        <f>H18</f>
        <v>1.1000000000000001</v>
      </c>
      <c r="H46" s="229"/>
      <c r="I46" s="227"/>
      <c r="J46" s="210"/>
      <c r="K46" s="210"/>
      <c r="M46" s="179"/>
    </row>
    <row r="47" spans="2:13" ht="15" customHeight="1" thickBot="1">
      <c r="B47" s="180"/>
      <c r="C47" s="574"/>
      <c r="D47" s="573"/>
      <c r="E47" s="230">
        <f>IF(AND(ISNUMBER(E25),ISNUMBER(H17)),ROUND(E25*H17,0),"")</f>
        <v>0</v>
      </c>
      <c r="F47" s="573" t="s">
        <v>328</v>
      </c>
      <c r="G47" s="191">
        <f>H18</f>
        <v>1.1000000000000001</v>
      </c>
      <c r="H47" s="573" t="s">
        <v>330</v>
      </c>
      <c r="I47" s="231">
        <f>IF(AND(ISNUMBER(E47),ISNUMBER(G47)),ROUND(E47*G47,0),"")</f>
        <v>0</v>
      </c>
      <c r="J47" s="232" t="s">
        <v>256</v>
      </c>
      <c r="K47" s="233" t="s">
        <v>66</v>
      </c>
      <c r="M47" s="179"/>
    </row>
    <row r="48" spans="2:13" ht="15" customHeight="1">
      <c r="B48" s="180"/>
      <c r="C48" s="574"/>
      <c r="D48" s="573"/>
      <c r="E48" s="230"/>
      <c r="F48" s="573"/>
      <c r="G48" s="191"/>
      <c r="H48" s="573"/>
      <c r="I48" s="233"/>
      <c r="J48" s="233"/>
      <c r="K48" s="233"/>
      <c r="L48" s="236"/>
      <c r="M48" s="179"/>
    </row>
    <row r="49" spans="1:13" ht="15" customHeight="1" thickBot="1">
      <c r="B49" s="227" t="s">
        <v>300</v>
      </c>
      <c r="C49" s="228" t="str">
        <f>IF(I9="","",I9)</f>
        <v/>
      </c>
      <c r="D49" s="839" t="s">
        <v>327</v>
      </c>
      <c r="E49" s="839"/>
      <c r="F49" s="573" t="s">
        <v>328</v>
      </c>
      <c r="G49" s="191">
        <f>I18</f>
        <v>1.1000000000000001</v>
      </c>
      <c r="H49" s="229"/>
      <c r="I49" s="227"/>
      <c r="J49" s="210"/>
      <c r="K49" s="210"/>
      <c r="L49" s="236"/>
      <c r="M49" s="179"/>
    </row>
    <row r="50" spans="1:13" s="180" customFormat="1" ht="15" customHeight="1" thickBot="1">
      <c r="A50" s="179"/>
      <c r="B50" s="211"/>
      <c r="D50" s="573"/>
      <c r="E50" s="230">
        <f>IF(AND(ISNUMBER(E25),ISNUMBER(I17)),ROUND(E25*I17,0),"")</f>
        <v>0</v>
      </c>
      <c r="F50" s="573" t="s">
        <v>328</v>
      </c>
      <c r="G50" s="191">
        <f>I18</f>
        <v>1.1000000000000001</v>
      </c>
      <c r="H50" s="573" t="s">
        <v>330</v>
      </c>
      <c r="I50" s="231">
        <f>IF(AND(ISNUMBER(E50),ISNUMBER(G50)),ROUND(E50*G50,0),"")</f>
        <v>0</v>
      </c>
      <c r="J50" s="232" t="s">
        <v>256</v>
      </c>
      <c r="K50" s="233" t="s">
        <v>66</v>
      </c>
      <c r="L50" s="181"/>
      <c r="M50" s="237"/>
    </row>
    <row r="51" spans="1:13" s="180" customFormat="1" ht="15" customHeight="1">
      <c r="A51" s="179"/>
      <c r="B51" s="179"/>
      <c r="C51" s="179"/>
      <c r="D51" s="179"/>
      <c r="E51" s="179"/>
      <c r="F51" s="179"/>
      <c r="G51" s="179"/>
      <c r="H51" s="179"/>
      <c r="I51" s="222"/>
      <c r="J51" s="222"/>
      <c r="K51" s="222"/>
      <c r="L51" s="181"/>
      <c r="M51" s="237"/>
    </row>
    <row r="52" spans="1:13" s="180" customFormat="1" ht="15" customHeight="1" thickBot="1">
      <c r="A52" s="179"/>
      <c r="B52" s="210" t="s">
        <v>301</v>
      </c>
      <c r="C52" s="228"/>
      <c r="D52" s="839" t="s">
        <v>331</v>
      </c>
      <c r="E52" s="839"/>
      <c r="F52" s="573" t="s">
        <v>328</v>
      </c>
      <c r="G52" s="191">
        <f>L18</f>
        <v>0.75</v>
      </c>
      <c r="H52" s="229"/>
      <c r="I52" s="234"/>
      <c r="J52" s="234"/>
      <c r="K52" s="234"/>
      <c r="L52" s="181"/>
      <c r="M52" s="237"/>
    </row>
    <row r="53" spans="1:13" ht="15" customHeight="1" thickBot="1">
      <c r="A53" s="180"/>
      <c r="B53" s="180"/>
      <c r="C53" s="180"/>
      <c r="D53" s="573"/>
      <c r="E53" s="230">
        <f>I27</f>
        <v>0</v>
      </c>
      <c r="F53" s="573" t="s">
        <v>328</v>
      </c>
      <c r="G53" s="191">
        <f>L18</f>
        <v>0.75</v>
      </c>
      <c r="H53" s="573" t="s">
        <v>330</v>
      </c>
      <c r="I53" s="231">
        <f>IF(AND(ISNUMBER(E53),ISNUMBER(G53)),ROUND(E53*G53,0),"")</f>
        <v>0</v>
      </c>
      <c r="J53" s="232" t="s">
        <v>256</v>
      </c>
      <c r="K53" s="233" t="s">
        <v>66</v>
      </c>
      <c r="L53" s="181"/>
      <c r="M53" s="237"/>
    </row>
    <row r="54" spans="1:13" ht="15" customHeight="1" thickBot="1">
      <c r="A54" s="180"/>
      <c r="B54" s="180"/>
      <c r="C54" s="180"/>
      <c r="D54" s="573"/>
      <c r="E54" s="230"/>
      <c r="F54" s="573"/>
      <c r="G54" s="191"/>
      <c r="H54" s="573"/>
      <c r="I54" s="238"/>
      <c r="J54" s="233"/>
      <c r="K54" s="233"/>
      <c r="L54" s="181"/>
      <c r="M54" s="237"/>
    </row>
    <row r="55" spans="1:13" ht="15" customHeight="1">
      <c r="A55" s="180"/>
      <c r="B55" s="180"/>
      <c r="C55" s="180"/>
      <c r="D55" s="180"/>
      <c r="E55" s="180"/>
      <c r="F55" s="840" t="s">
        <v>332</v>
      </c>
      <c r="G55" s="841"/>
      <c r="H55" s="842"/>
      <c r="I55" s="239">
        <f>SUM(I35:I53)</f>
        <v>0</v>
      </c>
      <c r="J55" s="221" t="s">
        <v>256</v>
      </c>
      <c r="K55" s="222"/>
      <c r="L55" s="240"/>
      <c r="M55" s="241"/>
    </row>
    <row r="56" spans="1:13" ht="15" customHeight="1">
      <c r="B56" s="180"/>
      <c r="C56" s="180"/>
      <c r="D56" s="180"/>
      <c r="E56" s="180"/>
      <c r="F56" s="843" t="s">
        <v>315</v>
      </c>
      <c r="G56" s="844"/>
      <c r="H56" s="845"/>
      <c r="I56" s="242">
        <f>SUMIF(K35:K53,"課税",I35:I53)</f>
        <v>0</v>
      </c>
      <c r="J56" s="222" t="s">
        <v>256</v>
      </c>
      <c r="K56" s="222"/>
      <c r="L56" s="240"/>
      <c r="M56" s="241"/>
    </row>
    <row r="57" spans="1:13" ht="15" customHeight="1">
      <c r="B57" s="180"/>
      <c r="C57" s="180"/>
      <c r="D57" s="180"/>
      <c r="E57" s="180"/>
      <c r="F57" s="840" t="s">
        <v>316</v>
      </c>
      <c r="G57" s="841"/>
      <c r="H57" s="842"/>
      <c r="I57" s="243">
        <f>I55-I56</f>
        <v>0</v>
      </c>
      <c r="J57" s="222" t="s">
        <v>256</v>
      </c>
      <c r="K57" s="222"/>
      <c r="L57" s="240"/>
      <c r="M57" s="241"/>
    </row>
    <row r="58" spans="1:13" ht="15" customHeight="1">
      <c r="B58" s="180"/>
      <c r="C58" s="180"/>
      <c r="D58" s="180"/>
      <c r="E58" s="180"/>
      <c r="F58" s="573"/>
      <c r="G58" s="573"/>
      <c r="H58" s="573"/>
      <c r="I58" s="222"/>
      <c r="J58" s="222"/>
      <c r="K58" s="222"/>
      <c r="L58" s="240"/>
      <c r="M58" s="241"/>
    </row>
    <row r="59" spans="1:13" ht="15" customHeight="1">
      <c r="B59" s="180"/>
      <c r="C59" s="180"/>
      <c r="D59" s="180"/>
      <c r="E59" s="180"/>
      <c r="F59" s="573"/>
      <c r="G59" s="573"/>
      <c r="H59" s="573"/>
      <c r="I59" s="222"/>
      <c r="J59" s="222"/>
      <c r="K59" s="222"/>
      <c r="L59" s="240"/>
      <c r="M59" s="241"/>
    </row>
    <row r="60" spans="1:13" ht="15" customHeight="1">
      <c r="B60" s="180"/>
      <c r="C60" s="180"/>
      <c r="D60" s="180"/>
      <c r="E60" s="180"/>
      <c r="F60" s="573"/>
      <c r="G60" s="573"/>
      <c r="H60" s="573"/>
      <c r="I60" s="222"/>
      <c r="J60" s="222"/>
      <c r="K60" s="222"/>
      <c r="L60" s="240"/>
      <c r="M60" s="241"/>
    </row>
    <row r="61" spans="1:13" ht="15" customHeight="1">
      <c r="B61" s="180"/>
      <c r="C61" s="180"/>
      <c r="D61" s="180"/>
      <c r="E61" s="180"/>
      <c r="F61" s="573"/>
      <c r="G61" s="573"/>
      <c r="H61" s="573"/>
      <c r="I61" s="222"/>
      <c r="J61" s="222"/>
      <c r="K61" s="222"/>
      <c r="L61" s="240"/>
      <c r="M61" s="241"/>
    </row>
    <row r="62" spans="1:13" ht="15" customHeight="1">
      <c r="B62" s="180"/>
      <c r="C62" s="180"/>
      <c r="D62" s="180"/>
      <c r="E62" s="180"/>
      <c r="F62" s="180"/>
      <c r="G62" s="180"/>
      <c r="H62" s="180"/>
      <c r="I62" s="244"/>
      <c r="J62" s="244"/>
      <c r="K62" s="244"/>
    </row>
    <row r="63" spans="1:13" ht="15" customHeight="1" thickBot="1">
      <c r="B63" s="211" t="s">
        <v>333</v>
      </c>
      <c r="C63" s="180"/>
      <c r="D63" s="180"/>
      <c r="E63" s="210" t="s">
        <v>334</v>
      </c>
      <c r="F63" s="573" t="s">
        <v>328</v>
      </c>
      <c r="G63" s="245">
        <f>F6</f>
        <v>0.4</v>
      </c>
      <c r="I63" s="244"/>
      <c r="J63" s="244"/>
      <c r="K63" s="244"/>
    </row>
    <row r="64" spans="1:13">
      <c r="B64" s="180"/>
      <c r="C64" s="180"/>
      <c r="D64" s="180"/>
      <c r="E64" s="222">
        <f>SUM(I28,I55)</f>
        <v>0</v>
      </c>
      <c r="F64" s="573" t="s">
        <v>328</v>
      </c>
      <c r="G64" s="245">
        <f>F6</f>
        <v>0.4</v>
      </c>
      <c r="H64" s="573" t="s">
        <v>330</v>
      </c>
      <c r="I64" s="239">
        <f>E64*G64</f>
        <v>0</v>
      </c>
      <c r="J64" s="221" t="s">
        <v>256</v>
      </c>
      <c r="K64" s="222"/>
    </row>
    <row r="65" spans="3:11">
      <c r="C65" s="240"/>
      <c r="D65" s="179" t="s">
        <v>315</v>
      </c>
      <c r="I65" s="233"/>
      <c r="J65" s="233"/>
      <c r="K65" s="233"/>
    </row>
    <row r="66" spans="3:11" ht="12.5" thickBot="1">
      <c r="D66" s="180"/>
      <c r="E66" s="210" t="s">
        <v>334</v>
      </c>
      <c r="F66" s="573" t="s">
        <v>328</v>
      </c>
      <c r="G66" s="245">
        <f>G63</f>
        <v>0.4</v>
      </c>
      <c r="H66" s="573" t="s">
        <v>330</v>
      </c>
      <c r="I66" s="246"/>
      <c r="J66" s="222"/>
      <c r="K66" s="222"/>
    </row>
    <row r="67" spans="3:11">
      <c r="E67" s="233">
        <f ca="1">SUM(I29,I56)</f>
        <v>0</v>
      </c>
      <c r="F67" s="573" t="s">
        <v>328</v>
      </c>
      <c r="G67" s="245">
        <f>G64</f>
        <v>0.4</v>
      </c>
      <c r="H67" s="573" t="s">
        <v>330</v>
      </c>
      <c r="I67" s="242">
        <f ca="1">IF(AND(ISNUMBER(E67),ISNUMBER(G67)),ROUND(E67*G67,0),"")</f>
        <v>0</v>
      </c>
      <c r="J67" s="179" t="s">
        <v>256</v>
      </c>
    </row>
    <row r="68" spans="3:11">
      <c r="D68" s="179" t="s">
        <v>316</v>
      </c>
    </row>
    <row r="69" spans="3:11" ht="12.5" thickBot="1">
      <c r="D69" s="179" t="s">
        <v>335</v>
      </c>
      <c r="F69" s="179" t="s">
        <v>336</v>
      </c>
      <c r="G69" s="179" t="s">
        <v>315</v>
      </c>
      <c r="H69" s="573" t="s">
        <v>330</v>
      </c>
    </row>
    <row r="70" spans="3:11" ht="12.5" thickBot="1">
      <c r="I70" s="247">
        <f ca="1">I64-I67</f>
        <v>0</v>
      </c>
      <c r="J70" s="179" t="s">
        <v>256</v>
      </c>
    </row>
  </sheetData>
  <sheetProtection formatCells="0" formatColumns="0" formatRows="0" insertColumns="0" insertRows="0" insertHyperlinks="0" deleteColumns="0" deleteRows="0" sort="0" autoFilter="0" pivotTables="0"/>
  <mergeCells count="38">
    <mergeCell ref="G22:H22"/>
    <mergeCell ref="B1:M1"/>
    <mergeCell ref="C3:E3"/>
    <mergeCell ref="C4:E4"/>
    <mergeCell ref="C6:E6"/>
    <mergeCell ref="D8:J8"/>
    <mergeCell ref="L8:L9"/>
    <mergeCell ref="J10:K15"/>
    <mergeCell ref="J16:K16"/>
    <mergeCell ref="J17:K17"/>
    <mergeCell ref="G20:H20"/>
    <mergeCell ref="G21:H21"/>
    <mergeCell ref="D46:E46"/>
    <mergeCell ref="F24:H24"/>
    <mergeCell ref="J24:K24"/>
    <mergeCell ref="B25:B27"/>
    <mergeCell ref="C25:C27"/>
    <mergeCell ref="D25:D27"/>
    <mergeCell ref="E25:E27"/>
    <mergeCell ref="G25:H25"/>
    <mergeCell ref="J25:K25"/>
    <mergeCell ref="G26:H26"/>
    <mergeCell ref="J26:K26"/>
    <mergeCell ref="D36:E36"/>
    <mergeCell ref="D37:E37"/>
    <mergeCell ref="F39:H39"/>
    <mergeCell ref="D40:E40"/>
    <mergeCell ref="D43:E43"/>
    <mergeCell ref="G27:H27"/>
    <mergeCell ref="J27:K27"/>
    <mergeCell ref="B28:F28"/>
    <mergeCell ref="G28:H28"/>
    <mergeCell ref="D34:E34"/>
    <mergeCell ref="D52:E52"/>
    <mergeCell ref="F55:H55"/>
    <mergeCell ref="F56:H56"/>
    <mergeCell ref="F57:H57"/>
    <mergeCell ref="D49:E49"/>
  </mergeCells>
  <phoneticPr fontId="1"/>
  <dataValidations count="5">
    <dataValidation type="list" allowBlank="1" showInputMessage="1" showErrorMessage="1" sqref="J25:K27 K35 K38 K41 K44 K47 K50 K53" xr:uid="{00000000-0002-0000-0C00-000000000000}">
      <formula1>"　,課税,不課税"</formula1>
    </dataValidation>
    <dataValidation type="list" allowBlank="1" showInputMessage="1" showErrorMessage="1" sqref="D25:D27" xr:uid="{00000000-0002-0000-0C00-000001000000}">
      <formula1>"　,特,1,2,3,4,5,6"</formula1>
    </dataValidation>
    <dataValidation type="list" allowBlank="1" showInputMessage="1" showErrorMessage="1" sqref="F4" xr:uid="{00000000-0002-0000-0C00-000002000000}">
      <formula1>"　,非該当,該当"</formula1>
    </dataValidation>
    <dataValidation type="list" allowBlank="1" showInputMessage="1" showErrorMessage="1" sqref="F3" xr:uid="{00000000-0002-0000-0C00-000003000000}">
      <formula1>"　,法人,個人"</formula1>
    </dataValidation>
    <dataValidation type="list" allowBlank="1" showInputMessage="1" showErrorMessage="1" sqref="T2 TL2 ADH2 AND2 AWZ2 BGV2 BQR2 CAN2 CKJ2 CUF2 DEB2 DNX2 DXT2 EHP2 ERL2 FBH2 FLD2 FUZ2 GEV2 GOR2 GYN2 HIJ2 HSF2 ICB2 ILX2 IVT2 JFP2 JPL2 JZH2 KJD2 KSZ2 LCV2 LMR2 LWN2 MGJ2 MQF2 NAB2 NJX2 NTT2 ODP2 ONL2 OXH2 PHD2 PQZ2 QAV2 QKR2 QUN2 REJ2 ROF2 RYB2 SHX2 SRT2 TBP2 TLL2 TVH2 UFD2 UOZ2 UYV2 VIR2 VSN2 WCJ2 WMF2 WWB2 T65534 JP65534 TL65534 ADH65534 AND65534 AWZ65534 BGV65534 BQR65534 CAN65534 CKJ65534 CUF65534 DEB65534 DNX65534 DXT65534 EHP65534 ERL65534 FBH65534 FLD65534 FUZ65534 GEV65534 GOR65534 GYN65534 HIJ65534 HSF65534 ICB65534 ILX65534 IVT65534 JFP65534 JPL65534 JZH65534 KJD65534 KSZ65534 LCV65534 LMR65534 LWN65534 MGJ65534 MQF65534 NAB65534 NJX65534 NTT65534 ODP65534 ONL65534 OXH65534 PHD65534 PQZ65534 QAV65534 QKR65534 QUN65534 REJ65534 ROF65534 RYB65534 SHX65534 SRT65534 TBP65534 TLL65534 TVH65534 UFD65534 UOZ65534 UYV65534 VIR65534 VSN65534 WCJ65534 WMF65534 WWB65534 T131070 JP131070 TL131070 ADH131070 AND131070 AWZ131070 BGV131070 BQR131070 CAN131070 CKJ131070 CUF131070 DEB131070 DNX131070 DXT131070 EHP131070 ERL131070 FBH131070 FLD131070 FUZ131070 GEV131070 GOR131070 GYN131070 HIJ131070 HSF131070 ICB131070 ILX131070 IVT131070 JFP131070 JPL131070 JZH131070 KJD131070 KSZ131070 LCV131070 LMR131070 LWN131070 MGJ131070 MQF131070 NAB131070 NJX131070 NTT131070 ODP131070 ONL131070 OXH131070 PHD131070 PQZ131070 QAV131070 QKR131070 QUN131070 REJ131070 ROF131070 RYB131070 SHX131070 SRT131070 TBP131070 TLL131070 TVH131070 UFD131070 UOZ131070 UYV131070 VIR131070 VSN131070 WCJ131070 WMF131070 WWB131070 T196606 JP196606 TL196606 ADH196606 AND196606 AWZ196606 BGV196606 BQR196606 CAN196606 CKJ196606 CUF196606 DEB196606 DNX196606 DXT196606 EHP196606 ERL196606 FBH196606 FLD196606 FUZ196606 GEV196606 GOR196606 GYN196606 HIJ196606 HSF196606 ICB196606 ILX196606 IVT196606 JFP196606 JPL196606 JZH196606 KJD196606 KSZ196606 LCV196606 LMR196606 LWN196606 MGJ196606 MQF196606 NAB196606 NJX196606 NTT196606 ODP196606 ONL196606 OXH196606 PHD196606 PQZ196606 QAV196606 QKR196606 QUN196606 REJ196606 ROF196606 RYB196606 SHX196606 SRT196606 TBP196606 TLL196606 TVH196606 UFD196606 UOZ196606 UYV196606 VIR196606 VSN196606 WCJ196606 WMF196606 WWB196606 T262142 JP262142 TL262142 ADH262142 AND262142 AWZ262142 BGV262142 BQR262142 CAN262142 CKJ262142 CUF262142 DEB262142 DNX262142 DXT262142 EHP262142 ERL262142 FBH262142 FLD262142 FUZ262142 GEV262142 GOR262142 GYN262142 HIJ262142 HSF262142 ICB262142 ILX262142 IVT262142 JFP262142 JPL262142 JZH262142 KJD262142 KSZ262142 LCV262142 LMR262142 LWN262142 MGJ262142 MQF262142 NAB262142 NJX262142 NTT262142 ODP262142 ONL262142 OXH262142 PHD262142 PQZ262142 QAV262142 QKR262142 QUN262142 REJ262142 ROF262142 RYB262142 SHX262142 SRT262142 TBP262142 TLL262142 TVH262142 UFD262142 UOZ262142 UYV262142 VIR262142 VSN262142 WCJ262142 WMF262142 WWB262142 T327678 JP327678 TL327678 ADH327678 AND327678 AWZ327678 BGV327678 BQR327678 CAN327678 CKJ327678 CUF327678 DEB327678 DNX327678 DXT327678 EHP327678 ERL327678 FBH327678 FLD327678 FUZ327678 GEV327678 GOR327678 GYN327678 HIJ327678 HSF327678 ICB327678 ILX327678 IVT327678 JFP327678 JPL327678 JZH327678 KJD327678 KSZ327678 LCV327678 LMR327678 LWN327678 MGJ327678 MQF327678 NAB327678 NJX327678 NTT327678 ODP327678 ONL327678 OXH327678 PHD327678 PQZ327678 QAV327678 QKR327678 QUN327678 REJ327678 ROF327678 RYB327678 SHX327678 SRT327678 TBP327678 TLL327678 TVH327678 UFD327678 UOZ327678 UYV327678 VIR327678 VSN327678 WCJ327678 WMF327678 WWB327678 T393214 JP393214 TL393214 ADH393214 AND393214 AWZ393214 BGV393214 BQR393214 CAN393214 CKJ393214 CUF393214 DEB393214 DNX393214 DXT393214 EHP393214 ERL393214 FBH393214 FLD393214 FUZ393214 GEV393214 GOR393214 GYN393214 HIJ393214 HSF393214 ICB393214 ILX393214 IVT393214 JFP393214 JPL393214 JZH393214 KJD393214 KSZ393214 LCV393214 LMR393214 LWN393214 MGJ393214 MQF393214 NAB393214 NJX393214 NTT393214 ODP393214 ONL393214 OXH393214 PHD393214 PQZ393214 QAV393214 QKR393214 QUN393214 REJ393214 ROF393214 RYB393214 SHX393214 SRT393214 TBP393214 TLL393214 TVH393214 UFD393214 UOZ393214 UYV393214 VIR393214 VSN393214 WCJ393214 WMF393214 WWB393214 T458750 JP458750 TL458750 ADH458750 AND458750 AWZ458750 BGV458750 BQR458750 CAN458750 CKJ458750 CUF458750 DEB458750 DNX458750 DXT458750 EHP458750 ERL458750 FBH458750 FLD458750 FUZ458750 GEV458750 GOR458750 GYN458750 HIJ458750 HSF458750 ICB458750 ILX458750 IVT458750 JFP458750 JPL458750 JZH458750 KJD458750 KSZ458750 LCV458750 LMR458750 LWN458750 MGJ458750 MQF458750 NAB458750 NJX458750 NTT458750 ODP458750 ONL458750 OXH458750 PHD458750 PQZ458750 QAV458750 QKR458750 QUN458750 REJ458750 ROF458750 RYB458750 SHX458750 SRT458750 TBP458750 TLL458750 TVH458750 UFD458750 UOZ458750 UYV458750 VIR458750 VSN458750 WCJ458750 WMF458750 WWB458750 T524286 JP524286 TL524286 ADH524286 AND524286 AWZ524286 BGV524286 BQR524286 CAN524286 CKJ524286 CUF524286 DEB524286 DNX524286 DXT524286 EHP524286 ERL524286 FBH524286 FLD524286 FUZ524286 GEV524286 GOR524286 GYN524286 HIJ524286 HSF524286 ICB524286 ILX524286 IVT524286 JFP524286 JPL524286 JZH524286 KJD524286 KSZ524286 LCV524286 LMR524286 LWN524286 MGJ524286 MQF524286 NAB524286 NJX524286 NTT524286 ODP524286 ONL524286 OXH524286 PHD524286 PQZ524286 QAV524286 QKR524286 QUN524286 REJ524286 ROF524286 RYB524286 SHX524286 SRT524286 TBP524286 TLL524286 TVH524286 UFD524286 UOZ524286 UYV524286 VIR524286 VSN524286 WCJ524286 WMF524286 WWB524286 T589822 JP589822 TL589822 ADH589822 AND589822 AWZ589822 BGV589822 BQR589822 CAN589822 CKJ589822 CUF589822 DEB589822 DNX589822 DXT589822 EHP589822 ERL589822 FBH589822 FLD589822 FUZ589822 GEV589822 GOR589822 GYN589822 HIJ589822 HSF589822 ICB589822 ILX589822 IVT589822 JFP589822 JPL589822 JZH589822 KJD589822 KSZ589822 LCV589822 LMR589822 LWN589822 MGJ589822 MQF589822 NAB589822 NJX589822 NTT589822 ODP589822 ONL589822 OXH589822 PHD589822 PQZ589822 QAV589822 QKR589822 QUN589822 REJ589822 ROF589822 RYB589822 SHX589822 SRT589822 TBP589822 TLL589822 TVH589822 UFD589822 UOZ589822 UYV589822 VIR589822 VSN589822 WCJ589822 WMF589822 WWB589822 T655358 JP655358 TL655358 ADH655358 AND655358 AWZ655358 BGV655358 BQR655358 CAN655358 CKJ655358 CUF655358 DEB655358 DNX655358 DXT655358 EHP655358 ERL655358 FBH655358 FLD655358 FUZ655358 GEV655358 GOR655358 GYN655358 HIJ655358 HSF655358 ICB655358 ILX655358 IVT655358 JFP655358 JPL655358 JZH655358 KJD655358 KSZ655358 LCV655358 LMR655358 LWN655358 MGJ655358 MQF655358 NAB655358 NJX655358 NTT655358 ODP655358 ONL655358 OXH655358 PHD655358 PQZ655358 QAV655358 QKR655358 QUN655358 REJ655358 ROF655358 RYB655358 SHX655358 SRT655358 TBP655358 TLL655358 TVH655358 UFD655358 UOZ655358 UYV655358 VIR655358 VSN655358 WCJ655358 WMF655358 WWB655358 T720894 JP720894 TL720894 ADH720894 AND720894 AWZ720894 BGV720894 BQR720894 CAN720894 CKJ720894 CUF720894 DEB720894 DNX720894 DXT720894 EHP720894 ERL720894 FBH720894 FLD720894 FUZ720894 GEV720894 GOR720894 GYN720894 HIJ720894 HSF720894 ICB720894 ILX720894 IVT720894 JFP720894 JPL720894 JZH720894 KJD720894 KSZ720894 LCV720894 LMR720894 LWN720894 MGJ720894 MQF720894 NAB720894 NJX720894 NTT720894 ODP720894 ONL720894 OXH720894 PHD720894 PQZ720894 QAV720894 QKR720894 QUN720894 REJ720894 ROF720894 RYB720894 SHX720894 SRT720894 TBP720894 TLL720894 TVH720894 UFD720894 UOZ720894 UYV720894 VIR720894 VSN720894 WCJ720894 WMF720894 WWB720894 T786430 JP786430 TL786430 ADH786430 AND786430 AWZ786430 BGV786430 BQR786430 CAN786430 CKJ786430 CUF786430 DEB786430 DNX786430 DXT786430 EHP786430 ERL786430 FBH786430 FLD786430 FUZ786430 GEV786430 GOR786430 GYN786430 HIJ786430 HSF786430 ICB786430 ILX786430 IVT786430 JFP786430 JPL786430 JZH786430 KJD786430 KSZ786430 LCV786430 LMR786430 LWN786430 MGJ786430 MQF786430 NAB786430 NJX786430 NTT786430 ODP786430 ONL786430 OXH786430 PHD786430 PQZ786430 QAV786430 QKR786430 QUN786430 REJ786430 ROF786430 RYB786430 SHX786430 SRT786430 TBP786430 TLL786430 TVH786430 UFD786430 UOZ786430 UYV786430 VIR786430 VSN786430 WCJ786430 WMF786430 WWB786430 T851966 JP851966 TL851966 ADH851966 AND851966 AWZ851966 BGV851966 BQR851966 CAN851966 CKJ851966 CUF851966 DEB851966 DNX851966 DXT851966 EHP851966 ERL851966 FBH851966 FLD851966 FUZ851966 GEV851966 GOR851966 GYN851966 HIJ851966 HSF851966 ICB851966 ILX851966 IVT851966 JFP851966 JPL851966 JZH851966 KJD851966 KSZ851966 LCV851966 LMR851966 LWN851966 MGJ851966 MQF851966 NAB851966 NJX851966 NTT851966 ODP851966 ONL851966 OXH851966 PHD851966 PQZ851966 QAV851966 QKR851966 QUN851966 REJ851966 ROF851966 RYB851966 SHX851966 SRT851966 TBP851966 TLL851966 TVH851966 UFD851966 UOZ851966 UYV851966 VIR851966 VSN851966 WCJ851966 WMF851966 WWB851966 T917502 JP917502 TL917502 ADH917502 AND917502 AWZ917502 BGV917502 BQR917502 CAN917502 CKJ917502 CUF917502 DEB917502 DNX917502 DXT917502 EHP917502 ERL917502 FBH917502 FLD917502 FUZ917502 GEV917502 GOR917502 GYN917502 HIJ917502 HSF917502 ICB917502 ILX917502 IVT917502 JFP917502 JPL917502 JZH917502 KJD917502 KSZ917502 LCV917502 LMR917502 LWN917502 MGJ917502 MQF917502 NAB917502 NJX917502 NTT917502 ODP917502 ONL917502 OXH917502 PHD917502 PQZ917502 QAV917502 QKR917502 QUN917502 REJ917502 ROF917502 RYB917502 SHX917502 SRT917502 TBP917502 TLL917502 TVH917502 UFD917502 UOZ917502 UYV917502 VIR917502 VSN917502 WCJ917502 WMF917502 WWB917502 T983038 JP983038 TL983038 ADH983038 AND983038 AWZ983038 BGV983038 BQR983038 CAN983038 CKJ983038 CUF983038 DEB983038 DNX983038 DXT983038 EHP983038 ERL983038 FBH983038 FLD983038 FUZ983038 GEV983038 GOR983038 GYN983038 HIJ983038 HSF983038 ICB983038 ILX983038 IVT983038 JFP983038 JPL983038 JZH983038 KJD983038 KSZ983038 LCV983038 LMR983038 LWN983038 MGJ983038 MQF983038 NAB983038 NJX983038 NTT983038 ODP983038 ONL983038 OXH983038 PHD983038 PQZ983038 QAV983038 QKR983038 QUN983038 REJ983038 ROF983038 RYB983038 SHX983038 SRT983038 TBP983038 TLL983038 TVH983038 UFD983038 UOZ983038 UYV983038 VIR983038 VSN983038 WCJ983038 WMF983038 WWB983038 JP2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F65535:F65536 IZ65535:IZ65536 SV65535:SV65536 ACR65535:ACR65536 AMN65535:AMN65536 AWJ65535:AWJ65536 BGF65535:BGF65536 BQB65535:BQB65536 BZX65535:BZX65536 CJT65535:CJT65536 CTP65535:CTP65536 DDL65535:DDL65536 DNH65535:DNH65536 DXD65535:DXD65536 EGZ65535:EGZ65536 EQV65535:EQV65536 FAR65535:FAR65536 FKN65535:FKN65536 FUJ65535:FUJ65536 GEF65535:GEF65536 GOB65535:GOB65536 GXX65535:GXX65536 HHT65535:HHT65536 HRP65535:HRP65536 IBL65535:IBL65536 ILH65535:ILH65536 IVD65535:IVD65536 JEZ65535:JEZ65536 JOV65535:JOV65536 JYR65535:JYR65536 KIN65535:KIN65536 KSJ65535:KSJ65536 LCF65535:LCF65536 LMB65535:LMB65536 LVX65535:LVX65536 MFT65535:MFT65536 MPP65535:MPP65536 MZL65535:MZL65536 NJH65535:NJH65536 NTD65535:NTD65536 OCZ65535:OCZ65536 OMV65535:OMV65536 OWR65535:OWR65536 PGN65535:PGN65536 PQJ65535:PQJ65536 QAF65535:QAF65536 QKB65535:QKB65536 QTX65535:QTX65536 RDT65535:RDT65536 RNP65535:RNP65536 RXL65535:RXL65536 SHH65535:SHH65536 SRD65535:SRD65536 TAZ65535:TAZ65536 TKV65535:TKV65536 TUR65535:TUR65536 UEN65535:UEN65536 UOJ65535:UOJ65536 UYF65535:UYF65536 VIB65535:VIB65536 VRX65535:VRX65536 WBT65535:WBT65536 WLP65535:WLP65536 WVL65535:WVL65536 F131071:F131072 IZ131071:IZ131072 SV131071:SV131072 ACR131071:ACR131072 AMN131071:AMN131072 AWJ131071:AWJ131072 BGF131071:BGF131072 BQB131071:BQB131072 BZX131071:BZX131072 CJT131071:CJT131072 CTP131071:CTP131072 DDL131071:DDL131072 DNH131071:DNH131072 DXD131071:DXD131072 EGZ131071:EGZ131072 EQV131071:EQV131072 FAR131071:FAR131072 FKN131071:FKN131072 FUJ131071:FUJ131072 GEF131071:GEF131072 GOB131071:GOB131072 GXX131071:GXX131072 HHT131071:HHT131072 HRP131071:HRP131072 IBL131071:IBL131072 ILH131071:ILH131072 IVD131071:IVD131072 JEZ131071:JEZ131072 JOV131071:JOV131072 JYR131071:JYR131072 KIN131071:KIN131072 KSJ131071:KSJ131072 LCF131071:LCF131072 LMB131071:LMB131072 LVX131071:LVX131072 MFT131071:MFT131072 MPP131071:MPP131072 MZL131071:MZL131072 NJH131071:NJH131072 NTD131071:NTD131072 OCZ131071:OCZ131072 OMV131071:OMV131072 OWR131071:OWR131072 PGN131071:PGN131072 PQJ131071:PQJ131072 QAF131071:QAF131072 QKB131071:QKB131072 QTX131071:QTX131072 RDT131071:RDT131072 RNP131071:RNP131072 RXL131071:RXL131072 SHH131071:SHH131072 SRD131071:SRD131072 TAZ131071:TAZ131072 TKV131071:TKV131072 TUR131071:TUR131072 UEN131071:UEN131072 UOJ131071:UOJ131072 UYF131071:UYF131072 VIB131071:VIB131072 VRX131071:VRX131072 WBT131071:WBT131072 WLP131071:WLP131072 WVL131071:WVL131072 F196607:F196608 IZ196607:IZ196608 SV196607:SV196608 ACR196607:ACR196608 AMN196607:AMN196608 AWJ196607:AWJ196608 BGF196607:BGF196608 BQB196607:BQB196608 BZX196607:BZX196608 CJT196607:CJT196608 CTP196607:CTP196608 DDL196607:DDL196608 DNH196607:DNH196608 DXD196607:DXD196608 EGZ196607:EGZ196608 EQV196607:EQV196608 FAR196607:FAR196608 FKN196607:FKN196608 FUJ196607:FUJ196608 GEF196607:GEF196608 GOB196607:GOB196608 GXX196607:GXX196608 HHT196607:HHT196608 HRP196607:HRP196608 IBL196607:IBL196608 ILH196607:ILH196608 IVD196607:IVD196608 JEZ196607:JEZ196608 JOV196607:JOV196608 JYR196607:JYR196608 KIN196607:KIN196608 KSJ196607:KSJ196608 LCF196607:LCF196608 LMB196607:LMB196608 LVX196607:LVX196608 MFT196607:MFT196608 MPP196607:MPP196608 MZL196607:MZL196608 NJH196607:NJH196608 NTD196607:NTD196608 OCZ196607:OCZ196608 OMV196607:OMV196608 OWR196607:OWR196608 PGN196607:PGN196608 PQJ196607:PQJ196608 QAF196607:QAF196608 QKB196607:QKB196608 QTX196607:QTX196608 RDT196607:RDT196608 RNP196607:RNP196608 RXL196607:RXL196608 SHH196607:SHH196608 SRD196607:SRD196608 TAZ196607:TAZ196608 TKV196607:TKV196608 TUR196607:TUR196608 UEN196607:UEN196608 UOJ196607:UOJ196608 UYF196607:UYF196608 VIB196607:VIB196608 VRX196607:VRX196608 WBT196607:WBT196608 WLP196607:WLP196608 WVL196607:WVL196608 F262143:F262144 IZ262143:IZ262144 SV262143:SV262144 ACR262143:ACR262144 AMN262143:AMN262144 AWJ262143:AWJ262144 BGF262143:BGF262144 BQB262143:BQB262144 BZX262143:BZX262144 CJT262143:CJT262144 CTP262143:CTP262144 DDL262143:DDL262144 DNH262143:DNH262144 DXD262143:DXD262144 EGZ262143:EGZ262144 EQV262143:EQV262144 FAR262143:FAR262144 FKN262143:FKN262144 FUJ262143:FUJ262144 GEF262143:GEF262144 GOB262143:GOB262144 GXX262143:GXX262144 HHT262143:HHT262144 HRP262143:HRP262144 IBL262143:IBL262144 ILH262143:ILH262144 IVD262143:IVD262144 JEZ262143:JEZ262144 JOV262143:JOV262144 JYR262143:JYR262144 KIN262143:KIN262144 KSJ262143:KSJ262144 LCF262143:LCF262144 LMB262143:LMB262144 LVX262143:LVX262144 MFT262143:MFT262144 MPP262143:MPP262144 MZL262143:MZL262144 NJH262143:NJH262144 NTD262143:NTD262144 OCZ262143:OCZ262144 OMV262143:OMV262144 OWR262143:OWR262144 PGN262143:PGN262144 PQJ262143:PQJ262144 QAF262143:QAF262144 QKB262143:QKB262144 QTX262143:QTX262144 RDT262143:RDT262144 RNP262143:RNP262144 RXL262143:RXL262144 SHH262143:SHH262144 SRD262143:SRD262144 TAZ262143:TAZ262144 TKV262143:TKV262144 TUR262143:TUR262144 UEN262143:UEN262144 UOJ262143:UOJ262144 UYF262143:UYF262144 VIB262143:VIB262144 VRX262143:VRX262144 WBT262143:WBT262144 WLP262143:WLP262144 WVL262143:WVL262144 F327679:F327680 IZ327679:IZ327680 SV327679:SV327680 ACR327679:ACR327680 AMN327679:AMN327680 AWJ327679:AWJ327680 BGF327679:BGF327680 BQB327679:BQB327680 BZX327679:BZX327680 CJT327679:CJT327680 CTP327679:CTP327680 DDL327679:DDL327680 DNH327679:DNH327680 DXD327679:DXD327680 EGZ327679:EGZ327680 EQV327679:EQV327680 FAR327679:FAR327680 FKN327679:FKN327680 FUJ327679:FUJ327680 GEF327679:GEF327680 GOB327679:GOB327680 GXX327679:GXX327680 HHT327679:HHT327680 HRP327679:HRP327680 IBL327679:IBL327680 ILH327679:ILH327680 IVD327679:IVD327680 JEZ327679:JEZ327680 JOV327679:JOV327680 JYR327679:JYR327680 KIN327679:KIN327680 KSJ327679:KSJ327680 LCF327679:LCF327680 LMB327679:LMB327680 LVX327679:LVX327680 MFT327679:MFT327680 MPP327679:MPP327680 MZL327679:MZL327680 NJH327679:NJH327680 NTD327679:NTD327680 OCZ327679:OCZ327680 OMV327679:OMV327680 OWR327679:OWR327680 PGN327679:PGN327680 PQJ327679:PQJ327680 QAF327679:QAF327680 QKB327679:QKB327680 QTX327679:QTX327680 RDT327679:RDT327680 RNP327679:RNP327680 RXL327679:RXL327680 SHH327679:SHH327680 SRD327679:SRD327680 TAZ327679:TAZ327680 TKV327679:TKV327680 TUR327679:TUR327680 UEN327679:UEN327680 UOJ327679:UOJ327680 UYF327679:UYF327680 VIB327679:VIB327680 VRX327679:VRX327680 WBT327679:WBT327680 WLP327679:WLP327680 WVL327679:WVL327680 F393215:F393216 IZ393215:IZ393216 SV393215:SV393216 ACR393215:ACR393216 AMN393215:AMN393216 AWJ393215:AWJ393216 BGF393215:BGF393216 BQB393215:BQB393216 BZX393215:BZX393216 CJT393215:CJT393216 CTP393215:CTP393216 DDL393215:DDL393216 DNH393215:DNH393216 DXD393215:DXD393216 EGZ393215:EGZ393216 EQV393215:EQV393216 FAR393215:FAR393216 FKN393215:FKN393216 FUJ393215:FUJ393216 GEF393215:GEF393216 GOB393215:GOB393216 GXX393215:GXX393216 HHT393215:HHT393216 HRP393215:HRP393216 IBL393215:IBL393216 ILH393215:ILH393216 IVD393215:IVD393216 JEZ393215:JEZ393216 JOV393215:JOV393216 JYR393215:JYR393216 KIN393215:KIN393216 KSJ393215:KSJ393216 LCF393215:LCF393216 LMB393215:LMB393216 LVX393215:LVX393216 MFT393215:MFT393216 MPP393215:MPP393216 MZL393215:MZL393216 NJH393215:NJH393216 NTD393215:NTD393216 OCZ393215:OCZ393216 OMV393215:OMV393216 OWR393215:OWR393216 PGN393215:PGN393216 PQJ393215:PQJ393216 QAF393215:QAF393216 QKB393215:QKB393216 QTX393215:QTX393216 RDT393215:RDT393216 RNP393215:RNP393216 RXL393215:RXL393216 SHH393215:SHH393216 SRD393215:SRD393216 TAZ393215:TAZ393216 TKV393215:TKV393216 TUR393215:TUR393216 UEN393215:UEN393216 UOJ393215:UOJ393216 UYF393215:UYF393216 VIB393215:VIB393216 VRX393215:VRX393216 WBT393215:WBT393216 WLP393215:WLP393216 WVL393215:WVL393216 F458751:F458752 IZ458751:IZ458752 SV458751:SV458752 ACR458751:ACR458752 AMN458751:AMN458752 AWJ458751:AWJ458752 BGF458751:BGF458752 BQB458751:BQB458752 BZX458751:BZX458752 CJT458751:CJT458752 CTP458751:CTP458752 DDL458751:DDL458752 DNH458751:DNH458752 DXD458751:DXD458752 EGZ458751:EGZ458752 EQV458751:EQV458752 FAR458751:FAR458752 FKN458751:FKN458752 FUJ458751:FUJ458752 GEF458751:GEF458752 GOB458751:GOB458752 GXX458751:GXX458752 HHT458751:HHT458752 HRP458751:HRP458752 IBL458751:IBL458752 ILH458751:ILH458752 IVD458751:IVD458752 JEZ458751:JEZ458752 JOV458751:JOV458752 JYR458751:JYR458752 KIN458751:KIN458752 KSJ458751:KSJ458752 LCF458751:LCF458752 LMB458751:LMB458752 LVX458751:LVX458752 MFT458751:MFT458752 MPP458751:MPP458752 MZL458751:MZL458752 NJH458751:NJH458752 NTD458751:NTD458752 OCZ458751:OCZ458752 OMV458751:OMV458752 OWR458751:OWR458752 PGN458751:PGN458752 PQJ458751:PQJ458752 QAF458751:QAF458752 QKB458751:QKB458752 QTX458751:QTX458752 RDT458751:RDT458752 RNP458751:RNP458752 RXL458751:RXL458752 SHH458751:SHH458752 SRD458751:SRD458752 TAZ458751:TAZ458752 TKV458751:TKV458752 TUR458751:TUR458752 UEN458751:UEN458752 UOJ458751:UOJ458752 UYF458751:UYF458752 VIB458751:VIB458752 VRX458751:VRX458752 WBT458751:WBT458752 WLP458751:WLP458752 WVL458751:WVL458752 F524287:F524288 IZ524287:IZ524288 SV524287:SV524288 ACR524287:ACR524288 AMN524287:AMN524288 AWJ524287:AWJ524288 BGF524287:BGF524288 BQB524287:BQB524288 BZX524287:BZX524288 CJT524287:CJT524288 CTP524287:CTP524288 DDL524287:DDL524288 DNH524287:DNH524288 DXD524287:DXD524288 EGZ524287:EGZ524288 EQV524287:EQV524288 FAR524287:FAR524288 FKN524287:FKN524288 FUJ524287:FUJ524288 GEF524287:GEF524288 GOB524287:GOB524288 GXX524287:GXX524288 HHT524287:HHT524288 HRP524287:HRP524288 IBL524287:IBL524288 ILH524287:ILH524288 IVD524287:IVD524288 JEZ524287:JEZ524288 JOV524287:JOV524288 JYR524287:JYR524288 KIN524287:KIN524288 KSJ524287:KSJ524288 LCF524287:LCF524288 LMB524287:LMB524288 LVX524287:LVX524288 MFT524287:MFT524288 MPP524287:MPP524288 MZL524287:MZL524288 NJH524287:NJH524288 NTD524287:NTD524288 OCZ524287:OCZ524288 OMV524287:OMV524288 OWR524287:OWR524288 PGN524287:PGN524288 PQJ524287:PQJ524288 QAF524287:QAF524288 QKB524287:QKB524288 QTX524287:QTX524288 RDT524287:RDT524288 RNP524287:RNP524288 RXL524287:RXL524288 SHH524287:SHH524288 SRD524287:SRD524288 TAZ524287:TAZ524288 TKV524287:TKV524288 TUR524287:TUR524288 UEN524287:UEN524288 UOJ524287:UOJ524288 UYF524287:UYF524288 VIB524287:VIB524288 VRX524287:VRX524288 WBT524287:WBT524288 WLP524287:WLP524288 WVL524287:WVL524288 F589823:F589824 IZ589823:IZ589824 SV589823:SV589824 ACR589823:ACR589824 AMN589823:AMN589824 AWJ589823:AWJ589824 BGF589823:BGF589824 BQB589823:BQB589824 BZX589823:BZX589824 CJT589823:CJT589824 CTP589823:CTP589824 DDL589823:DDL589824 DNH589823:DNH589824 DXD589823:DXD589824 EGZ589823:EGZ589824 EQV589823:EQV589824 FAR589823:FAR589824 FKN589823:FKN589824 FUJ589823:FUJ589824 GEF589823:GEF589824 GOB589823:GOB589824 GXX589823:GXX589824 HHT589823:HHT589824 HRP589823:HRP589824 IBL589823:IBL589824 ILH589823:ILH589824 IVD589823:IVD589824 JEZ589823:JEZ589824 JOV589823:JOV589824 JYR589823:JYR589824 KIN589823:KIN589824 KSJ589823:KSJ589824 LCF589823:LCF589824 LMB589823:LMB589824 LVX589823:LVX589824 MFT589823:MFT589824 MPP589823:MPP589824 MZL589823:MZL589824 NJH589823:NJH589824 NTD589823:NTD589824 OCZ589823:OCZ589824 OMV589823:OMV589824 OWR589823:OWR589824 PGN589823:PGN589824 PQJ589823:PQJ589824 QAF589823:QAF589824 QKB589823:QKB589824 QTX589823:QTX589824 RDT589823:RDT589824 RNP589823:RNP589824 RXL589823:RXL589824 SHH589823:SHH589824 SRD589823:SRD589824 TAZ589823:TAZ589824 TKV589823:TKV589824 TUR589823:TUR589824 UEN589823:UEN589824 UOJ589823:UOJ589824 UYF589823:UYF589824 VIB589823:VIB589824 VRX589823:VRX589824 WBT589823:WBT589824 WLP589823:WLP589824 WVL589823:WVL589824 F655359:F655360 IZ655359:IZ655360 SV655359:SV655360 ACR655359:ACR655360 AMN655359:AMN655360 AWJ655359:AWJ655360 BGF655359:BGF655360 BQB655359:BQB655360 BZX655359:BZX655360 CJT655359:CJT655360 CTP655359:CTP655360 DDL655359:DDL655360 DNH655359:DNH655360 DXD655359:DXD655360 EGZ655359:EGZ655360 EQV655359:EQV655360 FAR655359:FAR655360 FKN655359:FKN655360 FUJ655359:FUJ655360 GEF655359:GEF655360 GOB655359:GOB655360 GXX655359:GXX655360 HHT655359:HHT655360 HRP655359:HRP655360 IBL655359:IBL655360 ILH655359:ILH655360 IVD655359:IVD655360 JEZ655359:JEZ655360 JOV655359:JOV655360 JYR655359:JYR655360 KIN655359:KIN655360 KSJ655359:KSJ655360 LCF655359:LCF655360 LMB655359:LMB655360 LVX655359:LVX655360 MFT655359:MFT655360 MPP655359:MPP655360 MZL655359:MZL655360 NJH655359:NJH655360 NTD655359:NTD655360 OCZ655359:OCZ655360 OMV655359:OMV655360 OWR655359:OWR655360 PGN655359:PGN655360 PQJ655359:PQJ655360 QAF655359:QAF655360 QKB655359:QKB655360 QTX655359:QTX655360 RDT655359:RDT655360 RNP655359:RNP655360 RXL655359:RXL655360 SHH655359:SHH655360 SRD655359:SRD655360 TAZ655359:TAZ655360 TKV655359:TKV655360 TUR655359:TUR655360 UEN655359:UEN655360 UOJ655359:UOJ655360 UYF655359:UYF655360 VIB655359:VIB655360 VRX655359:VRX655360 WBT655359:WBT655360 WLP655359:WLP655360 WVL655359:WVL655360 F720895:F720896 IZ720895:IZ720896 SV720895:SV720896 ACR720895:ACR720896 AMN720895:AMN720896 AWJ720895:AWJ720896 BGF720895:BGF720896 BQB720895:BQB720896 BZX720895:BZX720896 CJT720895:CJT720896 CTP720895:CTP720896 DDL720895:DDL720896 DNH720895:DNH720896 DXD720895:DXD720896 EGZ720895:EGZ720896 EQV720895:EQV720896 FAR720895:FAR720896 FKN720895:FKN720896 FUJ720895:FUJ720896 GEF720895:GEF720896 GOB720895:GOB720896 GXX720895:GXX720896 HHT720895:HHT720896 HRP720895:HRP720896 IBL720895:IBL720896 ILH720895:ILH720896 IVD720895:IVD720896 JEZ720895:JEZ720896 JOV720895:JOV720896 JYR720895:JYR720896 KIN720895:KIN720896 KSJ720895:KSJ720896 LCF720895:LCF720896 LMB720895:LMB720896 LVX720895:LVX720896 MFT720895:MFT720896 MPP720895:MPP720896 MZL720895:MZL720896 NJH720895:NJH720896 NTD720895:NTD720896 OCZ720895:OCZ720896 OMV720895:OMV720896 OWR720895:OWR720896 PGN720895:PGN720896 PQJ720895:PQJ720896 QAF720895:QAF720896 QKB720895:QKB720896 QTX720895:QTX720896 RDT720895:RDT720896 RNP720895:RNP720896 RXL720895:RXL720896 SHH720895:SHH720896 SRD720895:SRD720896 TAZ720895:TAZ720896 TKV720895:TKV720896 TUR720895:TUR720896 UEN720895:UEN720896 UOJ720895:UOJ720896 UYF720895:UYF720896 VIB720895:VIB720896 VRX720895:VRX720896 WBT720895:WBT720896 WLP720895:WLP720896 WVL720895:WVL720896 F786431:F786432 IZ786431:IZ786432 SV786431:SV786432 ACR786431:ACR786432 AMN786431:AMN786432 AWJ786431:AWJ786432 BGF786431:BGF786432 BQB786431:BQB786432 BZX786431:BZX786432 CJT786431:CJT786432 CTP786431:CTP786432 DDL786431:DDL786432 DNH786431:DNH786432 DXD786431:DXD786432 EGZ786431:EGZ786432 EQV786431:EQV786432 FAR786431:FAR786432 FKN786431:FKN786432 FUJ786431:FUJ786432 GEF786431:GEF786432 GOB786431:GOB786432 GXX786431:GXX786432 HHT786431:HHT786432 HRP786431:HRP786432 IBL786431:IBL786432 ILH786431:ILH786432 IVD786431:IVD786432 JEZ786431:JEZ786432 JOV786431:JOV786432 JYR786431:JYR786432 KIN786431:KIN786432 KSJ786431:KSJ786432 LCF786431:LCF786432 LMB786431:LMB786432 LVX786431:LVX786432 MFT786431:MFT786432 MPP786431:MPP786432 MZL786431:MZL786432 NJH786431:NJH786432 NTD786431:NTD786432 OCZ786431:OCZ786432 OMV786431:OMV786432 OWR786431:OWR786432 PGN786431:PGN786432 PQJ786431:PQJ786432 QAF786431:QAF786432 QKB786431:QKB786432 QTX786431:QTX786432 RDT786431:RDT786432 RNP786431:RNP786432 RXL786431:RXL786432 SHH786431:SHH786432 SRD786431:SRD786432 TAZ786431:TAZ786432 TKV786431:TKV786432 TUR786431:TUR786432 UEN786431:UEN786432 UOJ786431:UOJ786432 UYF786431:UYF786432 VIB786431:VIB786432 VRX786431:VRX786432 WBT786431:WBT786432 WLP786431:WLP786432 WVL786431:WVL786432 F851967:F851968 IZ851967:IZ851968 SV851967:SV851968 ACR851967:ACR851968 AMN851967:AMN851968 AWJ851967:AWJ851968 BGF851967:BGF851968 BQB851967:BQB851968 BZX851967:BZX851968 CJT851967:CJT851968 CTP851967:CTP851968 DDL851967:DDL851968 DNH851967:DNH851968 DXD851967:DXD851968 EGZ851967:EGZ851968 EQV851967:EQV851968 FAR851967:FAR851968 FKN851967:FKN851968 FUJ851967:FUJ851968 GEF851967:GEF851968 GOB851967:GOB851968 GXX851967:GXX851968 HHT851967:HHT851968 HRP851967:HRP851968 IBL851967:IBL851968 ILH851967:ILH851968 IVD851967:IVD851968 JEZ851967:JEZ851968 JOV851967:JOV851968 JYR851967:JYR851968 KIN851967:KIN851968 KSJ851967:KSJ851968 LCF851967:LCF851968 LMB851967:LMB851968 LVX851967:LVX851968 MFT851967:MFT851968 MPP851967:MPP851968 MZL851967:MZL851968 NJH851967:NJH851968 NTD851967:NTD851968 OCZ851967:OCZ851968 OMV851967:OMV851968 OWR851967:OWR851968 PGN851967:PGN851968 PQJ851967:PQJ851968 QAF851967:QAF851968 QKB851967:QKB851968 QTX851967:QTX851968 RDT851967:RDT851968 RNP851967:RNP851968 RXL851967:RXL851968 SHH851967:SHH851968 SRD851967:SRD851968 TAZ851967:TAZ851968 TKV851967:TKV851968 TUR851967:TUR851968 UEN851967:UEN851968 UOJ851967:UOJ851968 UYF851967:UYF851968 VIB851967:VIB851968 VRX851967:VRX851968 WBT851967:WBT851968 WLP851967:WLP851968 WVL851967:WVL851968 F917503:F917504 IZ917503:IZ917504 SV917503:SV917504 ACR917503:ACR917504 AMN917503:AMN917504 AWJ917503:AWJ917504 BGF917503:BGF917504 BQB917503:BQB917504 BZX917503:BZX917504 CJT917503:CJT917504 CTP917503:CTP917504 DDL917503:DDL917504 DNH917503:DNH917504 DXD917503:DXD917504 EGZ917503:EGZ917504 EQV917503:EQV917504 FAR917503:FAR917504 FKN917503:FKN917504 FUJ917503:FUJ917504 GEF917503:GEF917504 GOB917503:GOB917504 GXX917503:GXX917504 HHT917503:HHT917504 HRP917503:HRP917504 IBL917503:IBL917504 ILH917503:ILH917504 IVD917503:IVD917504 JEZ917503:JEZ917504 JOV917503:JOV917504 JYR917503:JYR917504 KIN917503:KIN917504 KSJ917503:KSJ917504 LCF917503:LCF917504 LMB917503:LMB917504 LVX917503:LVX917504 MFT917503:MFT917504 MPP917503:MPP917504 MZL917503:MZL917504 NJH917503:NJH917504 NTD917503:NTD917504 OCZ917503:OCZ917504 OMV917503:OMV917504 OWR917503:OWR917504 PGN917503:PGN917504 PQJ917503:PQJ917504 QAF917503:QAF917504 QKB917503:QKB917504 QTX917503:QTX917504 RDT917503:RDT917504 RNP917503:RNP917504 RXL917503:RXL917504 SHH917503:SHH917504 SRD917503:SRD917504 TAZ917503:TAZ917504 TKV917503:TKV917504 TUR917503:TUR917504 UEN917503:UEN917504 UOJ917503:UOJ917504 UYF917503:UYF917504 VIB917503:VIB917504 VRX917503:VRX917504 WBT917503:WBT917504 WLP917503:WLP917504 WVL917503:WVL917504 F983039:F983040 IZ983039:IZ983040 SV983039:SV983040 ACR983039:ACR983040 AMN983039:AMN983040 AWJ983039:AWJ983040 BGF983039:BGF983040 BQB983039:BQB983040 BZX983039:BZX983040 CJT983039:CJT983040 CTP983039:CTP983040 DDL983039:DDL983040 DNH983039:DNH983040 DXD983039:DXD983040 EGZ983039:EGZ983040 EQV983039:EQV983040 FAR983039:FAR983040 FKN983039:FKN983040 FUJ983039:FUJ983040 GEF983039:GEF983040 GOB983039:GOB983040 GXX983039:GXX983040 HHT983039:HHT983040 HRP983039:HRP983040 IBL983039:IBL983040 ILH983039:ILH983040 IVD983039:IVD983040 JEZ983039:JEZ983040 JOV983039:JOV983040 JYR983039:JYR983040 KIN983039:KIN983040 KSJ983039:KSJ983040 LCF983039:LCF983040 LMB983039:LMB983040 LVX983039:LVX983040 MFT983039:MFT983040 MPP983039:MPP983040 MZL983039:MZL983040 NJH983039:NJH983040 NTD983039:NTD983040 OCZ983039:OCZ983040 OMV983039:OMV983040 OWR983039:OWR983040 PGN983039:PGN983040 PQJ983039:PQJ983040 QAF983039:QAF983040 QKB983039:QKB983040 QTX983039:QTX983040 RDT983039:RDT983040 RNP983039:RNP983040 RXL983039:RXL983040 SHH983039:SHH983040 SRD983039:SRD983040 TAZ983039:TAZ983040 TKV983039:TKV983040 TUR983039:TUR983040 UEN983039:UEN983040 UOJ983039:UOJ983040 UYF983039:UYF983040 VIB983039:VIB983040 VRX983039:VRX983040 WBT983039:WBT983040 WLP983039:WLP983040 WVL983039:WVL983040" xr:uid="{00000000-0002-0000-0C00-000004000000}">
      <formula1>#REF!</formula1>
    </dataValidation>
  </dataValidations>
  <printOptions gridLinesSet="0"/>
  <pageMargins left="0.70866141732283472" right="0.70866141732283472" top="0.55118110236220474" bottom="0.35433070866141736" header="0.31496062992125984" footer="0.31496062992125984"/>
  <pageSetup paperSize="9" scale="49" orientation="landscape" blackAndWhite="1" r:id="rId1"/>
  <headerFooter>
    <oddHeader>&amp;R(2023.06版）</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71FBC-1604-4478-97F4-1A86BCA33B7C}">
  <sheetPr>
    <pageSetUpPr fitToPage="1"/>
  </sheetPr>
  <dimension ref="A1:B5"/>
  <sheetViews>
    <sheetView workbookViewId="0">
      <selection activeCell="C10" sqref="C9:C10"/>
    </sheetView>
  </sheetViews>
  <sheetFormatPr defaultRowHeight="14"/>
  <cols>
    <col min="1" max="1" width="10.08203125" customWidth="1"/>
    <col min="2" max="2" width="58.58203125" customWidth="1"/>
  </cols>
  <sheetData>
    <row r="1" spans="1:2">
      <c r="A1" s="514"/>
      <c r="B1" s="514"/>
    </row>
    <row r="2" spans="1:2">
      <c r="A2" s="890">
        <v>45108</v>
      </c>
      <c r="B2" s="890"/>
    </row>
    <row r="3" spans="1:2">
      <c r="A3" s="514" t="s">
        <v>337</v>
      </c>
      <c r="B3" s="515" t="s">
        <v>338</v>
      </c>
    </row>
    <row r="4" spans="1:2">
      <c r="A4" s="514" t="s">
        <v>0</v>
      </c>
      <c r="B4" s="514" t="s">
        <v>339</v>
      </c>
    </row>
    <row r="5" spans="1:2">
      <c r="A5" s="514" t="s">
        <v>340</v>
      </c>
      <c r="B5" s="514" t="s">
        <v>341</v>
      </c>
    </row>
  </sheetData>
  <mergeCells count="1">
    <mergeCell ref="A2:B2"/>
  </mergeCells>
  <phoneticPr fontId="1"/>
  <pageMargins left="0.70866141732283472" right="0.70866141732283472" top="0.55118110236220474" bottom="0.35433070866141736" header="0.31496062992125984" footer="0.31496062992125984"/>
  <pageSetup paperSize="9" orientation="landscape" blackAndWhite="1" r:id="rId1"/>
  <headerFooter>
    <oddHeader>&amp;R(2023.06版）</odd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N18"/>
  <sheetViews>
    <sheetView view="pageBreakPreview" zoomScale="90" zoomScaleNormal="80" zoomScaleSheetLayoutView="90" workbookViewId="0">
      <selection activeCell="C13" sqref="C13"/>
    </sheetView>
  </sheetViews>
  <sheetFormatPr defaultRowHeight="14"/>
  <cols>
    <col min="1" max="1" width="9.33203125" customWidth="1"/>
    <col min="2" max="2" width="25" bestFit="1" customWidth="1"/>
    <col min="3" max="3" width="23.83203125" bestFit="1" customWidth="1"/>
    <col min="4" max="4" width="25.58203125" bestFit="1" customWidth="1"/>
    <col min="5" max="5" width="25.08203125" customWidth="1"/>
    <col min="6" max="6" width="25.33203125" customWidth="1"/>
    <col min="7" max="7" width="12.83203125" bestFit="1" customWidth="1"/>
    <col min="9" max="9" width="7.58203125" bestFit="1" customWidth="1"/>
    <col min="10" max="10" width="10.58203125" bestFit="1" customWidth="1"/>
    <col min="11" max="12" width="10.33203125" bestFit="1" customWidth="1"/>
    <col min="13" max="13" width="13.83203125" bestFit="1" customWidth="1"/>
    <col min="257" max="257" width="9.33203125" customWidth="1"/>
    <col min="258" max="258" width="25" bestFit="1" customWidth="1"/>
    <col min="259" max="259" width="23.83203125" bestFit="1" customWidth="1"/>
    <col min="260" max="260" width="25.58203125" bestFit="1" customWidth="1"/>
    <col min="262" max="262" width="19.08203125" bestFit="1" customWidth="1"/>
    <col min="263" max="263" width="12.83203125" bestFit="1" customWidth="1"/>
    <col min="265" max="265" width="7.58203125" bestFit="1" customWidth="1"/>
    <col min="266" max="266" width="10.58203125" bestFit="1" customWidth="1"/>
    <col min="267" max="268" width="10.33203125" bestFit="1" customWidth="1"/>
    <col min="269" max="269" width="13.83203125" bestFit="1" customWidth="1"/>
    <col min="513" max="513" width="9.33203125" customWidth="1"/>
    <col min="514" max="514" width="25" bestFit="1" customWidth="1"/>
    <col min="515" max="515" width="23.83203125" bestFit="1" customWidth="1"/>
    <col min="516" max="516" width="25.58203125" bestFit="1" customWidth="1"/>
    <col min="518" max="518" width="19.08203125" bestFit="1" customWidth="1"/>
    <col min="519" max="519" width="12.83203125" bestFit="1" customWidth="1"/>
    <col min="521" max="521" width="7.58203125" bestFit="1" customWidth="1"/>
    <col min="522" max="522" width="10.58203125" bestFit="1" customWidth="1"/>
    <col min="523" max="524" width="10.33203125" bestFit="1" customWidth="1"/>
    <col min="525" max="525" width="13.83203125" bestFit="1" customWidth="1"/>
    <col min="769" max="769" width="9.33203125" customWidth="1"/>
    <col min="770" max="770" width="25" bestFit="1" customWidth="1"/>
    <col min="771" max="771" width="23.83203125" bestFit="1" customWidth="1"/>
    <col min="772" max="772" width="25.58203125" bestFit="1" customWidth="1"/>
    <col min="774" max="774" width="19.08203125" bestFit="1" customWidth="1"/>
    <col min="775" max="775" width="12.83203125" bestFit="1" customWidth="1"/>
    <col min="777" max="777" width="7.58203125" bestFit="1" customWidth="1"/>
    <col min="778" max="778" width="10.58203125" bestFit="1" customWidth="1"/>
    <col min="779" max="780" width="10.33203125" bestFit="1" customWidth="1"/>
    <col min="781" max="781" width="13.83203125" bestFit="1" customWidth="1"/>
    <col min="1025" max="1025" width="9.33203125" customWidth="1"/>
    <col min="1026" max="1026" width="25" bestFit="1" customWidth="1"/>
    <col min="1027" max="1027" width="23.83203125" bestFit="1" customWidth="1"/>
    <col min="1028" max="1028" width="25.58203125" bestFit="1" customWidth="1"/>
    <col min="1030" max="1030" width="19.08203125" bestFit="1" customWidth="1"/>
    <col min="1031" max="1031" width="12.83203125" bestFit="1" customWidth="1"/>
    <col min="1033" max="1033" width="7.58203125" bestFit="1" customWidth="1"/>
    <col min="1034" max="1034" width="10.58203125" bestFit="1" customWidth="1"/>
    <col min="1035" max="1036" width="10.33203125" bestFit="1" customWidth="1"/>
    <col min="1037" max="1037" width="13.83203125" bestFit="1" customWidth="1"/>
    <col min="1281" max="1281" width="9.33203125" customWidth="1"/>
    <col min="1282" max="1282" width="25" bestFit="1" customWidth="1"/>
    <col min="1283" max="1283" width="23.83203125" bestFit="1" customWidth="1"/>
    <col min="1284" max="1284" width="25.58203125" bestFit="1" customWidth="1"/>
    <col min="1286" max="1286" width="19.08203125" bestFit="1" customWidth="1"/>
    <col min="1287" max="1287" width="12.83203125" bestFit="1" customWidth="1"/>
    <col min="1289" max="1289" width="7.58203125" bestFit="1" customWidth="1"/>
    <col min="1290" max="1290" width="10.58203125" bestFit="1" customWidth="1"/>
    <col min="1291" max="1292" width="10.33203125" bestFit="1" customWidth="1"/>
    <col min="1293" max="1293" width="13.83203125" bestFit="1" customWidth="1"/>
    <col min="1537" max="1537" width="9.33203125" customWidth="1"/>
    <col min="1538" max="1538" width="25" bestFit="1" customWidth="1"/>
    <col min="1539" max="1539" width="23.83203125" bestFit="1" customWidth="1"/>
    <col min="1540" max="1540" width="25.58203125" bestFit="1" customWidth="1"/>
    <col min="1542" max="1542" width="19.08203125" bestFit="1" customWidth="1"/>
    <col min="1543" max="1543" width="12.83203125" bestFit="1" customWidth="1"/>
    <col min="1545" max="1545" width="7.58203125" bestFit="1" customWidth="1"/>
    <col min="1546" max="1546" width="10.58203125" bestFit="1" customWidth="1"/>
    <col min="1547" max="1548" width="10.33203125" bestFit="1" customWidth="1"/>
    <col min="1549" max="1549" width="13.83203125" bestFit="1" customWidth="1"/>
    <col min="1793" max="1793" width="9.33203125" customWidth="1"/>
    <col min="1794" max="1794" width="25" bestFit="1" customWidth="1"/>
    <col min="1795" max="1795" width="23.83203125" bestFit="1" customWidth="1"/>
    <col min="1796" max="1796" width="25.58203125" bestFit="1" customWidth="1"/>
    <col min="1798" max="1798" width="19.08203125" bestFit="1" customWidth="1"/>
    <col min="1799" max="1799" width="12.83203125" bestFit="1" customWidth="1"/>
    <col min="1801" max="1801" width="7.58203125" bestFit="1" customWidth="1"/>
    <col min="1802" max="1802" width="10.58203125" bestFit="1" customWidth="1"/>
    <col min="1803" max="1804" width="10.33203125" bestFit="1" customWidth="1"/>
    <col min="1805" max="1805" width="13.83203125" bestFit="1" customWidth="1"/>
    <col min="2049" max="2049" width="9.33203125" customWidth="1"/>
    <col min="2050" max="2050" width="25" bestFit="1" customWidth="1"/>
    <col min="2051" max="2051" width="23.83203125" bestFit="1" customWidth="1"/>
    <col min="2052" max="2052" width="25.58203125" bestFit="1" customWidth="1"/>
    <col min="2054" max="2054" width="19.08203125" bestFit="1" customWidth="1"/>
    <col min="2055" max="2055" width="12.83203125" bestFit="1" customWidth="1"/>
    <col min="2057" max="2057" width="7.58203125" bestFit="1" customWidth="1"/>
    <col min="2058" max="2058" width="10.58203125" bestFit="1" customWidth="1"/>
    <col min="2059" max="2060" width="10.33203125" bestFit="1" customWidth="1"/>
    <col min="2061" max="2061" width="13.83203125" bestFit="1" customWidth="1"/>
    <col min="2305" max="2305" width="9.33203125" customWidth="1"/>
    <col min="2306" max="2306" width="25" bestFit="1" customWidth="1"/>
    <col min="2307" max="2307" width="23.83203125" bestFit="1" customWidth="1"/>
    <col min="2308" max="2308" width="25.58203125" bestFit="1" customWidth="1"/>
    <col min="2310" max="2310" width="19.08203125" bestFit="1" customWidth="1"/>
    <col min="2311" max="2311" width="12.83203125" bestFit="1" customWidth="1"/>
    <col min="2313" max="2313" width="7.58203125" bestFit="1" customWidth="1"/>
    <col min="2314" max="2314" width="10.58203125" bestFit="1" customWidth="1"/>
    <col min="2315" max="2316" width="10.33203125" bestFit="1" customWidth="1"/>
    <col min="2317" max="2317" width="13.83203125" bestFit="1" customWidth="1"/>
    <col min="2561" max="2561" width="9.33203125" customWidth="1"/>
    <col min="2562" max="2562" width="25" bestFit="1" customWidth="1"/>
    <col min="2563" max="2563" width="23.83203125" bestFit="1" customWidth="1"/>
    <col min="2564" max="2564" width="25.58203125" bestFit="1" customWidth="1"/>
    <col min="2566" max="2566" width="19.08203125" bestFit="1" customWidth="1"/>
    <col min="2567" max="2567" width="12.83203125" bestFit="1" customWidth="1"/>
    <col min="2569" max="2569" width="7.58203125" bestFit="1" customWidth="1"/>
    <col min="2570" max="2570" width="10.58203125" bestFit="1" customWidth="1"/>
    <col min="2571" max="2572" width="10.33203125" bestFit="1" customWidth="1"/>
    <col min="2573" max="2573" width="13.83203125" bestFit="1" customWidth="1"/>
    <col min="2817" max="2817" width="9.33203125" customWidth="1"/>
    <col min="2818" max="2818" width="25" bestFit="1" customWidth="1"/>
    <col min="2819" max="2819" width="23.83203125" bestFit="1" customWidth="1"/>
    <col min="2820" max="2820" width="25.58203125" bestFit="1" customWidth="1"/>
    <col min="2822" max="2822" width="19.08203125" bestFit="1" customWidth="1"/>
    <col min="2823" max="2823" width="12.83203125" bestFit="1" customWidth="1"/>
    <col min="2825" max="2825" width="7.58203125" bestFit="1" customWidth="1"/>
    <col min="2826" max="2826" width="10.58203125" bestFit="1" customWidth="1"/>
    <col min="2827" max="2828" width="10.33203125" bestFit="1" customWidth="1"/>
    <col min="2829" max="2829" width="13.83203125" bestFit="1" customWidth="1"/>
    <col min="3073" max="3073" width="9.33203125" customWidth="1"/>
    <col min="3074" max="3074" width="25" bestFit="1" customWidth="1"/>
    <col min="3075" max="3075" width="23.83203125" bestFit="1" customWidth="1"/>
    <col min="3076" max="3076" width="25.58203125" bestFit="1" customWidth="1"/>
    <col min="3078" max="3078" width="19.08203125" bestFit="1" customWidth="1"/>
    <col min="3079" max="3079" width="12.83203125" bestFit="1" customWidth="1"/>
    <col min="3081" max="3081" width="7.58203125" bestFit="1" customWidth="1"/>
    <col min="3082" max="3082" width="10.58203125" bestFit="1" customWidth="1"/>
    <col min="3083" max="3084" width="10.33203125" bestFit="1" customWidth="1"/>
    <col min="3085" max="3085" width="13.83203125" bestFit="1" customWidth="1"/>
    <col min="3329" max="3329" width="9.33203125" customWidth="1"/>
    <col min="3330" max="3330" width="25" bestFit="1" customWidth="1"/>
    <col min="3331" max="3331" width="23.83203125" bestFit="1" customWidth="1"/>
    <col min="3332" max="3332" width="25.58203125" bestFit="1" customWidth="1"/>
    <col min="3334" max="3334" width="19.08203125" bestFit="1" customWidth="1"/>
    <col min="3335" max="3335" width="12.83203125" bestFit="1" customWidth="1"/>
    <col min="3337" max="3337" width="7.58203125" bestFit="1" customWidth="1"/>
    <col min="3338" max="3338" width="10.58203125" bestFit="1" customWidth="1"/>
    <col min="3339" max="3340" width="10.33203125" bestFit="1" customWidth="1"/>
    <col min="3341" max="3341" width="13.83203125" bestFit="1" customWidth="1"/>
    <col min="3585" max="3585" width="9.33203125" customWidth="1"/>
    <col min="3586" max="3586" width="25" bestFit="1" customWidth="1"/>
    <col min="3587" max="3587" width="23.83203125" bestFit="1" customWidth="1"/>
    <col min="3588" max="3588" width="25.58203125" bestFit="1" customWidth="1"/>
    <col min="3590" max="3590" width="19.08203125" bestFit="1" customWidth="1"/>
    <col min="3591" max="3591" width="12.83203125" bestFit="1" customWidth="1"/>
    <col min="3593" max="3593" width="7.58203125" bestFit="1" customWidth="1"/>
    <col min="3594" max="3594" width="10.58203125" bestFit="1" customWidth="1"/>
    <col min="3595" max="3596" width="10.33203125" bestFit="1" customWidth="1"/>
    <col min="3597" max="3597" width="13.83203125" bestFit="1" customWidth="1"/>
    <col min="3841" max="3841" width="9.33203125" customWidth="1"/>
    <col min="3842" max="3842" width="25" bestFit="1" customWidth="1"/>
    <col min="3843" max="3843" width="23.83203125" bestFit="1" customWidth="1"/>
    <col min="3844" max="3844" width="25.58203125" bestFit="1" customWidth="1"/>
    <col min="3846" max="3846" width="19.08203125" bestFit="1" customWidth="1"/>
    <col min="3847" max="3847" width="12.83203125" bestFit="1" customWidth="1"/>
    <col min="3849" max="3849" width="7.58203125" bestFit="1" customWidth="1"/>
    <col min="3850" max="3850" width="10.58203125" bestFit="1" customWidth="1"/>
    <col min="3851" max="3852" width="10.33203125" bestFit="1" customWidth="1"/>
    <col min="3853" max="3853" width="13.83203125" bestFit="1" customWidth="1"/>
    <col min="4097" max="4097" width="9.33203125" customWidth="1"/>
    <col min="4098" max="4098" width="25" bestFit="1" customWidth="1"/>
    <col min="4099" max="4099" width="23.83203125" bestFit="1" customWidth="1"/>
    <col min="4100" max="4100" width="25.58203125" bestFit="1" customWidth="1"/>
    <col min="4102" max="4102" width="19.08203125" bestFit="1" customWidth="1"/>
    <col min="4103" max="4103" width="12.83203125" bestFit="1" customWidth="1"/>
    <col min="4105" max="4105" width="7.58203125" bestFit="1" customWidth="1"/>
    <col min="4106" max="4106" width="10.58203125" bestFit="1" customWidth="1"/>
    <col min="4107" max="4108" width="10.33203125" bestFit="1" customWidth="1"/>
    <col min="4109" max="4109" width="13.83203125" bestFit="1" customWidth="1"/>
    <col min="4353" max="4353" width="9.33203125" customWidth="1"/>
    <col min="4354" max="4354" width="25" bestFit="1" customWidth="1"/>
    <col min="4355" max="4355" width="23.83203125" bestFit="1" customWidth="1"/>
    <col min="4356" max="4356" width="25.58203125" bestFit="1" customWidth="1"/>
    <col min="4358" max="4358" width="19.08203125" bestFit="1" customWidth="1"/>
    <col min="4359" max="4359" width="12.83203125" bestFit="1" customWidth="1"/>
    <col min="4361" max="4361" width="7.58203125" bestFit="1" customWidth="1"/>
    <col min="4362" max="4362" width="10.58203125" bestFit="1" customWidth="1"/>
    <col min="4363" max="4364" width="10.33203125" bestFit="1" customWidth="1"/>
    <col min="4365" max="4365" width="13.83203125" bestFit="1" customWidth="1"/>
    <col min="4609" max="4609" width="9.33203125" customWidth="1"/>
    <col min="4610" max="4610" width="25" bestFit="1" customWidth="1"/>
    <col min="4611" max="4611" width="23.83203125" bestFit="1" customWidth="1"/>
    <col min="4612" max="4612" width="25.58203125" bestFit="1" customWidth="1"/>
    <col min="4614" max="4614" width="19.08203125" bestFit="1" customWidth="1"/>
    <col min="4615" max="4615" width="12.83203125" bestFit="1" customWidth="1"/>
    <col min="4617" max="4617" width="7.58203125" bestFit="1" customWidth="1"/>
    <col min="4618" max="4618" width="10.58203125" bestFit="1" customWidth="1"/>
    <col min="4619" max="4620" width="10.33203125" bestFit="1" customWidth="1"/>
    <col min="4621" max="4621" width="13.83203125" bestFit="1" customWidth="1"/>
    <col min="4865" max="4865" width="9.33203125" customWidth="1"/>
    <col min="4866" max="4866" width="25" bestFit="1" customWidth="1"/>
    <col min="4867" max="4867" width="23.83203125" bestFit="1" customWidth="1"/>
    <col min="4868" max="4868" width="25.58203125" bestFit="1" customWidth="1"/>
    <col min="4870" max="4870" width="19.08203125" bestFit="1" customWidth="1"/>
    <col min="4871" max="4871" width="12.83203125" bestFit="1" customWidth="1"/>
    <col min="4873" max="4873" width="7.58203125" bestFit="1" customWidth="1"/>
    <col min="4874" max="4874" width="10.58203125" bestFit="1" customWidth="1"/>
    <col min="4875" max="4876" width="10.33203125" bestFit="1" customWidth="1"/>
    <col min="4877" max="4877" width="13.83203125" bestFit="1" customWidth="1"/>
    <col min="5121" max="5121" width="9.33203125" customWidth="1"/>
    <col min="5122" max="5122" width="25" bestFit="1" customWidth="1"/>
    <col min="5123" max="5123" width="23.83203125" bestFit="1" customWidth="1"/>
    <col min="5124" max="5124" width="25.58203125" bestFit="1" customWidth="1"/>
    <col min="5126" max="5126" width="19.08203125" bestFit="1" customWidth="1"/>
    <col min="5127" max="5127" width="12.83203125" bestFit="1" customWidth="1"/>
    <col min="5129" max="5129" width="7.58203125" bestFit="1" customWidth="1"/>
    <col min="5130" max="5130" width="10.58203125" bestFit="1" customWidth="1"/>
    <col min="5131" max="5132" width="10.33203125" bestFit="1" customWidth="1"/>
    <col min="5133" max="5133" width="13.83203125" bestFit="1" customWidth="1"/>
    <col min="5377" max="5377" width="9.33203125" customWidth="1"/>
    <col min="5378" max="5378" width="25" bestFit="1" customWidth="1"/>
    <col min="5379" max="5379" width="23.83203125" bestFit="1" customWidth="1"/>
    <col min="5380" max="5380" width="25.58203125" bestFit="1" customWidth="1"/>
    <col min="5382" max="5382" width="19.08203125" bestFit="1" customWidth="1"/>
    <col min="5383" max="5383" width="12.83203125" bestFit="1" customWidth="1"/>
    <col min="5385" max="5385" width="7.58203125" bestFit="1" customWidth="1"/>
    <col min="5386" max="5386" width="10.58203125" bestFit="1" customWidth="1"/>
    <col min="5387" max="5388" width="10.33203125" bestFit="1" customWidth="1"/>
    <col min="5389" max="5389" width="13.83203125" bestFit="1" customWidth="1"/>
    <col min="5633" max="5633" width="9.33203125" customWidth="1"/>
    <col min="5634" max="5634" width="25" bestFit="1" customWidth="1"/>
    <col min="5635" max="5635" width="23.83203125" bestFit="1" customWidth="1"/>
    <col min="5636" max="5636" width="25.58203125" bestFit="1" customWidth="1"/>
    <col min="5638" max="5638" width="19.08203125" bestFit="1" customWidth="1"/>
    <col min="5639" max="5639" width="12.83203125" bestFit="1" customWidth="1"/>
    <col min="5641" max="5641" width="7.58203125" bestFit="1" customWidth="1"/>
    <col min="5642" max="5642" width="10.58203125" bestFit="1" customWidth="1"/>
    <col min="5643" max="5644" width="10.33203125" bestFit="1" customWidth="1"/>
    <col min="5645" max="5645" width="13.83203125" bestFit="1" customWidth="1"/>
    <col min="5889" max="5889" width="9.33203125" customWidth="1"/>
    <col min="5890" max="5890" width="25" bestFit="1" customWidth="1"/>
    <col min="5891" max="5891" width="23.83203125" bestFit="1" customWidth="1"/>
    <col min="5892" max="5892" width="25.58203125" bestFit="1" customWidth="1"/>
    <col min="5894" max="5894" width="19.08203125" bestFit="1" customWidth="1"/>
    <col min="5895" max="5895" width="12.83203125" bestFit="1" customWidth="1"/>
    <col min="5897" max="5897" width="7.58203125" bestFit="1" customWidth="1"/>
    <col min="5898" max="5898" width="10.58203125" bestFit="1" customWidth="1"/>
    <col min="5899" max="5900" width="10.33203125" bestFit="1" customWidth="1"/>
    <col min="5901" max="5901" width="13.83203125" bestFit="1" customWidth="1"/>
    <col min="6145" max="6145" width="9.33203125" customWidth="1"/>
    <col min="6146" max="6146" width="25" bestFit="1" customWidth="1"/>
    <col min="6147" max="6147" width="23.83203125" bestFit="1" customWidth="1"/>
    <col min="6148" max="6148" width="25.58203125" bestFit="1" customWidth="1"/>
    <col min="6150" max="6150" width="19.08203125" bestFit="1" customWidth="1"/>
    <col min="6151" max="6151" width="12.83203125" bestFit="1" customWidth="1"/>
    <col min="6153" max="6153" width="7.58203125" bestFit="1" customWidth="1"/>
    <col min="6154" max="6154" width="10.58203125" bestFit="1" customWidth="1"/>
    <col min="6155" max="6156" width="10.33203125" bestFit="1" customWidth="1"/>
    <col min="6157" max="6157" width="13.83203125" bestFit="1" customWidth="1"/>
    <col min="6401" max="6401" width="9.33203125" customWidth="1"/>
    <col min="6402" max="6402" width="25" bestFit="1" customWidth="1"/>
    <col min="6403" max="6403" width="23.83203125" bestFit="1" customWidth="1"/>
    <col min="6404" max="6404" width="25.58203125" bestFit="1" customWidth="1"/>
    <col min="6406" max="6406" width="19.08203125" bestFit="1" customWidth="1"/>
    <col min="6407" max="6407" width="12.83203125" bestFit="1" customWidth="1"/>
    <col min="6409" max="6409" width="7.58203125" bestFit="1" customWidth="1"/>
    <col min="6410" max="6410" width="10.58203125" bestFit="1" customWidth="1"/>
    <col min="6411" max="6412" width="10.33203125" bestFit="1" customWidth="1"/>
    <col min="6413" max="6413" width="13.83203125" bestFit="1" customWidth="1"/>
    <col min="6657" max="6657" width="9.33203125" customWidth="1"/>
    <col min="6658" max="6658" width="25" bestFit="1" customWidth="1"/>
    <col min="6659" max="6659" width="23.83203125" bestFit="1" customWidth="1"/>
    <col min="6660" max="6660" width="25.58203125" bestFit="1" customWidth="1"/>
    <col min="6662" max="6662" width="19.08203125" bestFit="1" customWidth="1"/>
    <col min="6663" max="6663" width="12.83203125" bestFit="1" customWidth="1"/>
    <col min="6665" max="6665" width="7.58203125" bestFit="1" customWidth="1"/>
    <col min="6666" max="6666" width="10.58203125" bestFit="1" customWidth="1"/>
    <col min="6667" max="6668" width="10.33203125" bestFit="1" customWidth="1"/>
    <col min="6669" max="6669" width="13.83203125" bestFit="1" customWidth="1"/>
    <col min="6913" max="6913" width="9.33203125" customWidth="1"/>
    <col min="6914" max="6914" width="25" bestFit="1" customWidth="1"/>
    <col min="6915" max="6915" width="23.83203125" bestFit="1" customWidth="1"/>
    <col min="6916" max="6916" width="25.58203125" bestFit="1" customWidth="1"/>
    <col min="6918" max="6918" width="19.08203125" bestFit="1" customWidth="1"/>
    <col min="6919" max="6919" width="12.83203125" bestFit="1" customWidth="1"/>
    <col min="6921" max="6921" width="7.58203125" bestFit="1" customWidth="1"/>
    <col min="6922" max="6922" width="10.58203125" bestFit="1" customWidth="1"/>
    <col min="6923" max="6924" width="10.33203125" bestFit="1" customWidth="1"/>
    <col min="6925" max="6925" width="13.83203125" bestFit="1" customWidth="1"/>
    <col min="7169" max="7169" width="9.33203125" customWidth="1"/>
    <col min="7170" max="7170" width="25" bestFit="1" customWidth="1"/>
    <col min="7171" max="7171" width="23.83203125" bestFit="1" customWidth="1"/>
    <col min="7172" max="7172" width="25.58203125" bestFit="1" customWidth="1"/>
    <col min="7174" max="7174" width="19.08203125" bestFit="1" customWidth="1"/>
    <col min="7175" max="7175" width="12.83203125" bestFit="1" customWidth="1"/>
    <col min="7177" max="7177" width="7.58203125" bestFit="1" customWidth="1"/>
    <col min="7178" max="7178" width="10.58203125" bestFit="1" customWidth="1"/>
    <col min="7179" max="7180" width="10.33203125" bestFit="1" customWidth="1"/>
    <col min="7181" max="7181" width="13.83203125" bestFit="1" customWidth="1"/>
    <col min="7425" max="7425" width="9.33203125" customWidth="1"/>
    <col min="7426" max="7426" width="25" bestFit="1" customWidth="1"/>
    <col min="7427" max="7427" width="23.83203125" bestFit="1" customWidth="1"/>
    <col min="7428" max="7428" width="25.58203125" bestFit="1" customWidth="1"/>
    <col min="7430" max="7430" width="19.08203125" bestFit="1" customWidth="1"/>
    <col min="7431" max="7431" width="12.83203125" bestFit="1" customWidth="1"/>
    <col min="7433" max="7433" width="7.58203125" bestFit="1" customWidth="1"/>
    <col min="7434" max="7434" width="10.58203125" bestFit="1" customWidth="1"/>
    <col min="7435" max="7436" width="10.33203125" bestFit="1" customWidth="1"/>
    <col min="7437" max="7437" width="13.83203125" bestFit="1" customWidth="1"/>
    <col min="7681" max="7681" width="9.33203125" customWidth="1"/>
    <col min="7682" max="7682" width="25" bestFit="1" customWidth="1"/>
    <col min="7683" max="7683" width="23.83203125" bestFit="1" customWidth="1"/>
    <col min="7684" max="7684" width="25.58203125" bestFit="1" customWidth="1"/>
    <col min="7686" max="7686" width="19.08203125" bestFit="1" customWidth="1"/>
    <col min="7687" max="7687" width="12.83203125" bestFit="1" customWidth="1"/>
    <col min="7689" max="7689" width="7.58203125" bestFit="1" customWidth="1"/>
    <col min="7690" max="7690" width="10.58203125" bestFit="1" customWidth="1"/>
    <col min="7691" max="7692" width="10.33203125" bestFit="1" customWidth="1"/>
    <col min="7693" max="7693" width="13.83203125" bestFit="1" customWidth="1"/>
    <col min="7937" max="7937" width="9.33203125" customWidth="1"/>
    <col min="7938" max="7938" width="25" bestFit="1" customWidth="1"/>
    <col min="7939" max="7939" width="23.83203125" bestFit="1" customWidth="1"/>
    <col min="7940" max="7940" width="25.58203125" bestFit="1" customWidth="1"/>
    <col min="7942" max="7942" width="19.08203125" bestFit="1" customWidth="1"/>
    <col min="7943" max="7943" width="12.83203125" bestFit="1" customWidth="1"/>
    <col min="7945" max="7945" width="7.58203125" bestFit="1" customWidth="1"/>
    <col min="7946" max="7946" width="10.58203125" bestFit="1" customWidth="1"/>
    <col min="7947" max="7948" width="10.33203125" bestFit="1" customWidth="1"/>
    <col min="7949" max="7949" width="13.83203125" bestFit="1" customWidth="1"/>
    <col min="8193" max="8193" width="9.33203125" customWidth="1"/>
    <col min="8194" max="8194" width="25" bestFit="1" customWidth="1"/>
    <col min="8195" max="8195" width="23.83203125" bestFit="1" customWidth="1"/>
    <col min="8196" max="8196" width="25.58203125" bestFit="1" customWidth="1"/>
    <col min="8198" max="8198" width="19.08203125" bestFit="1" customWidth="1"/>
    <col min="8199" max="8199" width="12.83203125" bestFit="1" customWidth="1"/>
    <col min="8201" max="8201" width="7.58203125" bestFit="1" customWidth="1"/>
    <col min="8202" max="8202" width="10.58203125" bestFit="1" customWidth="1"/>
    <col min="8203" max="8204" width="10.33203125" bestFit="1" customWidth="1"/>
    <col min="8205" max="8205" width="13.83203125" bestFit="1" customWidth="1"/>
    <col min="8449" max="8449" width="9.33203125" customWidth="1"/>
    <col min="8450" max="8450" width="25" bestFit="1" customWidth="1"/>
    <col min="8451" max="8451" width="23.83203125" bestFit="1" customWidth="1"/>
    <col min="8452" max="8452" width="25.58203125" bestFit="1" customWidth="1"/>
    <col min="8454" max="8454" width="19.08203125" bestFit="1" customWidth="1"/>
    <col min="8455" max="8455" width="12.83203125" bestFit="1" customWidth="1"/>
    <col min="8457" max="8457" width="7.58203125" bestFit="1" customWidth="1"/>
    <col min="8458" max="8458" width="10.58203125" bestFit="1" customWidth="1"/>
    <col min="8459" max="8460" width="10.33203125" bestFit="1" customWidth="1"/>
    <col min="8461" max="8461" width="13.83203125" bestFit="1" customWidth="1"/>
    <col min="8705" max="8705" width="9.33203125" customWidth="1"/>
    <col min="8706" max="8706" width="25" bestFit="1" customWidth="1"/>
    <col min="8707" max="8707" width="23.83203125" bestFit="1" customWidth="1"/>
    <col min="8708" max="8708" width="25.58203125" bestFit="1" customWidth="1"/>
    <col min="8710" max="8710" width="19.08203125" bestFit="1" customWidth="1"/>
    <col min="8711" max="8711" width="12.83203125" bestFit="1" customWidth="1"/>
    <col min="8713" max="8713" width="7.58203125" bestFit="1" customWidth="1"/>
    <col min="8714" max="8714" width="10.58203125" bestFit="1" customWidth="1"/>
    <col min="8715" max="8716" width="10.33203125" bestFit="1" customWidth="1"/>
    <col min="8717" max="8717" width="13.83203125" bestFit="1" customWidth="1"/>
    <col min="8961" max="8961" width="9.33203125" customWidth="1"/>
    <col min="8962" max="8962" width="25" bestFit="1" customWidth="1"/>
    <col min="8963" max="8963" width="23.83203125" bestFit="1" customWidth="1"/>
    <col min="8964" max="8964" width="25.58203125" bestFit="1" customWidth="1"/>
    <col min="8966" max="8966" width="19.08203125" bestFit="1" customWidth="1"/>
    <col min="8967" max="8967" width="12.83203125" bestFit="1" customWidth="1"/>
    <col min="8969" max="8969" width="7.58203125" bestFit="1" customWidth="1"/>
    <col min="8970" max="8970" width="10.58203125" bestFit="1" customWidth="1"/>
    <col min="8971" max="8972" width="10.33203125" bestFit="1" customWidth="1"/>
    <col min="8973" max="8973" width="13.83203125" bestFit="1" customWidth="1"/>
    <col min="9217" max="9217" width="9.33203125" customWidth="1"/>
    <col min="9218" max="9218" width="25" bestFit="1" customWidth="1"/>
    <col min="9219" max="9219" width="23.83203125" bestFit="1" customWidth="1"/>
    <col min="9220" max="9220" width="25.58203125" bestFit="1" customWidth="1"/>
    <col min="9222" max="9222" width="19.08203125" bestFit="1" customWidth="1"/>
    <col min="9223" max="9223" width="12.83203125" bestFit="1" customWidth="1"/>
    <col min="9225" max="9225" width="7.58203125" bestFit="1" customWidth="1"/>
    <col min="9226" max="9226" width="10.58203125" bestFit="1" customWidth="1"/>
    <col min="9227" max="9228" width="10.33203125" bestFit="1" customWidth="1"/>
    <col min="9229" max="9229" width="13.83203125" bestFit="1" customWidth="1"/>
    <col min="9473" max="9473" width="9.33203125" customWidth="1"/>
    <col min="9474" max="9474" width="25" bestFit="1" customWidth="1"/>
    <col min="9475" max="9475" width="23.83203125" bestFit="1" customWidth="1"/>
    <col min="9476" max="9476" width="25.58203125" bestFit="1" customWidth="1"/>
    <col min="9478" max="9478" width="19.08203125" bestFit="1" customWidth="1"/>
    <col min="9479" max="9479" width="12.83203125" bestFit="1" customWidth="1"/>
    <col min="9481" max="9481" width="7.58203125" bestFit="1" customWidth="1"/>
    <col min="9482" max="9482" width="10.58203125" bestFit="1" customWidth="1"/>
    <col min="9483" max="9484" width="10.33203125" bestFit="1" customWidth="1"/>
    <col min="9485" max="9485" width="13.83203125" bestFit="1" customWidth="1"/>
    <col min="9729" max="9729" width="9.33203125" customWidth="1"/>
    <col min="9730" max="9730" width="25" bestFit="1" customWidth="1"/>
    <col min="9731" max="9731" width="23.83203125" bestFit="1" customWidth="1"/>
    <col min="9732" max="9732" width="25.58203125" bestFit="1" customWidth="1"/>
    <col min="9734" max="9734" width="19.08203125" bestFit="1" customWidth="1"/>
    <col min="9735" max="9735" width="12.83203125" bestFit="1" customWidth="1"/>
    <col min="9737" max="9737" width="7.58203125" bestFit="1" customWidth="1"/>
    <col min="9738" max="9738" width="10.58203125" bestFit="1" customWidth="1"/>
    <col min="9739" max="9740" width="10.33203125" bestFit="1" customWidth="1"/>
    <col min="9741" max="9741" width="13.83203125" bestFit="1" customWidth="1"/>
    <col min="9985" max="9985" width="9.33203125" customWidth="1"/>
    <col min="9986" max="9986" width="25" bestFit="1" customWidth="1"/>
    <col min="9987" max="9987" width="23.83203125" bestFit="1" customWidth="1"/>
    <col min="9988" max="9988" width="25.58203125" bestFit="1" customWidth="1"/>
    <col min="9990" max="9990" width="19.08203125" bestFit="1" customWidth="1"/>
    <col min="9991" max="9991" width="12.83203125" bestFit="1" customWidth="1"/>
    <col min="9993" max="9993" width="7.58203125" bestFit="1" customWidth="1"/>
    <col min="9994" max="9994" width="10.58203125" bestFit="1" customWidth="1"/>
    <col min="9995" max="9996" width="10.33203125" bestFit="1" customWidth="1"/>
    <col min="9997" max="9997" width="13.83203125" bestFit="1" customWidth="1"/>
    <col min="10241" max="10241" width="9.33203125" customWidth="1"/>
    <col min="10242" max="10242" width="25" bestFit="1" customWidth="1"/>
    <col min="10243" max="10243" width="23.83203125" bestFit="1" customWidth="1"/>
    <col min="10244" max="10244" width="25.58203125" bestFit="1" customWidth="1"/>
    <col min="10246" max="10246" width="19.08203125" bestFit="1" customWidth="1"/>
    <col min="10247" max="10247" width="12.83203125" bestFit="1" customWidth="1"/>
    <col min="10249" max="10249" width="7.58203125" bestFit="1" customWidth="1"/>
    <col min="10250" max="10250" width="10.58203125" bestFit="1" customWidth="1"/>
    <col min="10251" max="10252" width="10.33203125" bestFit="1" customWidth="1"/>
    <col min="10253" max="10253" width="13.83203125" bestFit="1" customWidth="1"/>
    <col min="10497" max="10497" width="9.33203125" customWidth="1"/>
    <col min="10498" max="10498" width="25" bestFit="1" customWidth="1"/>
    <col min="10499" max="10499" width="23.83203125" bestFit="1" customWidth="1"/>
    <col min="10500" max="10500" width="25.58203125" bestFit="1" customWidth="1"/>
    <col min="10502" max="10502" width="19.08203125" bestFit="1" customWidth="1"/>
    <col min="10503" max="10503" width="12.83203125" bestFit="1" customWidth="1"/>
    <col min="10505" max="10505" width="7.58203125" bestFit="1" customWidth="1"/>
    <col min="10506" max="10506" width="10.58203125" bestFit="1" customWidth="1"/>
    <col min="10507" max="10508" width="10.33203125" bestFit="1" customWidth="1"/>
    <col min="10509" max="10509" width="13.83203125" bestFit="1" customWidth="1"/>
    <col min="10753" max="10753" width="9.33203125" customWidth="1"/>
    <col min="10754" max="10754" width="25" bestFit="1" customWidth="1"/>
    <col min="10755" max="10755" width="23.83203125" bestFit="1" customWidth="1"/>
    <col min="10756" max="10756" width="25.58203125" bestFit="1" customWidth="1"/>
    <col min="10758" max="10758" width="19.08203125" bestFit="1" customWidth="1"/>
    <col min="10759" max="10759" width="12.83203125" bestFit="1" customWidth="1"/>
    <col min="10761" max="10761" width="7.58203125" bestFit="1" customWidth="1"/>
    <col min="10762" max="10762" width="10.58203125" bestFit="1" customWidth="1"/>
    <col min="10763" max="10764" width="10.33203125" bestFit="1" customWidth="1"/>
    <col min="10765" max="10765" width="13.83203125" bestFit="1" customWidth="1"/>
    <col min="11009" max="11009" width="9.33203125" customWidth="1"/>
    <col min="11010" max="11010" width="25" bestFit="1" customWidth="1"/>
    <col min="11011" max="11011" width="23.83203125" bestFit="1" customWidth="1"/>
    <col min="11012" max="11012" width="25.58203125" bestFit="1" customWidth="1"/>
    <col min="11014" max="11014" width="19.08203125" bestFit="1" customWidth="1"/>
    <col min="11015" max="11015" width="12.83203125" bestFit="1" customWidth="1"/>
    <col min="11017" max="11017" width="7.58203125" bestFit="1" customWidth="1"/>
    <col min="11018" max="11018" width="10.58203125" bestFit="1" customWidth="1"/>
    <col min="11019" max="11020" width="10.33203125" bestFit="1" customWidth="1"/>
    <col min="11021" max="11021" width="13.83203125" bestFit="1" customWidth="1"/>
    <col min="11265" max="11265" width="9.33203125" customWidth="1"/>
    <col min="11266" max="11266" width="25" bestFit="1" customWidth="1"/>
    <col min="11267" max="11267" width="23.83203125" bestFit="1" customWidth="1"/>
    <col min="11268" max="11268" width="25.58203125" bestFit="1" customWidth="1"/>
    <col min="11270" max="11270" width="19.08203125" bestFit="1" customWidth="1"/>
    <col min="11271" max="11271" width="12.83203125" bestFit="1" customWidth="1"/>
    <col min="11273" max="11273" width="7.58203125" bestFit="1" customWidth="1"/>
    <col min="11274" max="11274" width="10.58203125" bestFit="1" customWidth="1"/>
    <col min="11275" max="11276" width="10.33203125" bestFit="1" customWidth="1"/>
    <col min="11277" max="11277" width="13.83203125" bestFit="1" customWidth="1"/>
    <col min="11521" max="11521" width="9.33203125" customWidth="1"/>
    <col min="11522" max="11522" width="25" bestFit="1" customWidth="1"/>
    <col min="11523" max="11523" width="23.83203125" bestFit="1" customWidth="1"/>
    <col min="11524" max="11524" width="25.58203125" bestFit="1" customWidth="1"/>
    <col min="11526" max="11526" width="19.08203125" bestFit="1" customWidth="1"/>
    <col min="11527" max="11527" width="12.83203125" bestFit="1" customWidth="1"/>
    <col min="11529" max="11529" width="7.58203125" bestFit="1" customWidth="1"/>
    <col min="11530" max="11530" width="10.58203125" bestFit="1" customWidth="1"/>
    <col min="11531" max="11532" width="10.33203125" bestFit="1" customWidth="1"/>
    <col min="11533" max="11533" width="13.83203125" bestFit="1" customWidth="1"/>
    <col min="11777" max="11777" width="9.33203125" customWidth="1"/>
    <col min="11778" max="11778" width="25" bestFit="1" customWidth="1"/>
    <col min="11779" max="11779" width="23.83203125" bestFit="1" customWidth="1"/>
    <col min="11780" max="11780" width="25.58203125" bestFit="1" customWidth="1"/>
    <col min="11782" max="11782" width="19.08203125" bestFit="1" customWidth="1"/>
    <col min="11783" max="11783" width="12.83203125" bestFit="1" customWidth="1"/>
    <col min="11785" max="11785" width="7.58203125" bestFit="1" customWidth="1"/>
    <col min="11786" max="11786" width="10.58203125" bestFit="1" customWidth="1"/>
    <col min="11787" max="11788" width="10.33203125" bestFit="1" customWidth="1"/>
    <col min="11789" max="11789" width="13.83203125" bestFit="1" customWidth="1"/>
    <col min="12033" max="12033" width="9.33203125" customWidth="1"/>
    <col min="12034" max="12034" width="25" bestFit="1" customWidth="1"/>
    <col min="12035" max="12035" width="23.83203125" bestFit="1" customWidth="1"/>
    <col min="12036" max="12036" width="25.58203125" bestFit="1" customWidth="1"/>
    <col min="12038" max="12038" width="19.08203125" bestFit="1" customWidth="1"/>
    <col min="12039" max="12039" width="12.83203125" bestFit="1" customWidth="1"/>
    <col min="12041" max="12041" width="7.58203125" bestFit="1" customWidth="1"/>
    <col min="12042" max="12042" width="10.58203125" bestFit="1" customWidth="1"/>
    <col min="12043" max="12044" width="10.33203125" bestFit="1" customWidth="1"/>
    <col min="12045" max="12045" width="13.83203125" bestFit="1" customWidth="1"/>
    <col min="12289" max="12289" width="9.33203125" customWidth="1"/>
    <col min="12290" max="12290" width="25" bestFit="1" customWidth="1"/>
    <col min="12291" max="12291" width="23.83203125" bestFit="1" customWidth="1"/>
    <col min="12292" max="12292" width="25.58203125" bestFit="1" customWidth="1"/>
    <col min="12294" max="12294" width="19.08203125" bestFit="1" customWidth="1"/>
    <col min="12295" max="12295" width="12.83203125" bestFit="1" customWidth="1"/>
    <col min="12297" max="12297" width="7.58203125" bestFit="1" customWidth="1"/>
    <col min="12298" max="12298" width="10.58203125" bestFit="1" customWidth="1"/>
    <col min="12299" max="12300" width="10.33203125" bestFit="1" customWidth="1"/>
    <col min="12301" max="12301" width="13.83203125" bestFit="1" customWidth="1"/>
    <col min="12545" max="12545" width="9.33203125" customWidth="1"/>
    <col min="12546" max="12546" width="25" bestFit="1" customWidth="1"/>
    <col min="12547" max="12547" width="23.83203125" bestFit="1" customWidth="1"/>
    <col min="12548" max="12548" width="25.58203125" bestFit="1" customWidth="1"/>
    <col min="12550" max="12550" width="19.08203125" bestFit="1" customWidth="1"/>
    <col min="12551" max="12551" width="12.83203125" bestFit="1" customWidth="1"/>
    <col min="12553" max="12553" width="7.58203125" bestFit="1" customWidth="1"/>
    <col min="12554" max="12554" width="10.58203125" bestFit="1" customWidth="1"/>
    <col min="12555" max="12556" width="10.33203125" bestFit="1" customWidth="1"/>
    <col min="12557" max="12557" width="13.83203125" bestFit="1" customWidth="1"/>
    <col min="12801" max="12801" width="9.33203125" customWidth="1"/>
    <col min="12802" max="12802" width="25" bestFit="1" customWidth="1"/>
    <col min="12803" max="12803" width="23.83203125" bestFit="1" customWidth="1"/>
    <col min="12804" max="12804" width="25.58203125" bestFit="1" customWidth="1"/>
    <col min="12806" max="12806" width="19.08203125" bestFit="1" customWidth="1"/>
    <col min="12807" max="12807" width="12.83203125" bestFit="1" customWidth="1"/>
    <col min="12809" max="12809" width="7.58203125" bestFit="1" customWidth="1"/>
    <col min="12810" max="12810" width="10.58203125" bestFit="1" customWidth="1"/>
    <col min="12811" max="12812" width="10.33203125" bestFit="1" customWidth="1"/>
    <col min="12813" max="12813" width="13.83203125" bestFit="1" customWidth="1"/>
    <col min="13057" max="13057" width="9.33203125" customWidth="1"/>
    <col min="13058" max="13058" width="25" bestFit="1" customWidth="1"/>
    <col min="13059" max="13059" width="23.83203125" bestFit="1" customWidth="1"/>
    <col min="13060" max="13060" width="25.58203125" bestFit="1" customWidth="1"/>
    <col min="13062" max="13062" width="19.08203125" bestFit="1" customWidth="1"/>
    <col min="13063" max="13063" width="12.83203125" bestFit="1" customWidth="1"/>
    <col min="13065" max="13065" width="7.58203125" bestFit="1" customWidth="1"/>
    <col min="13066" max="13066" width="10.58203125" bestFit="1" customWidth="1"/>
    <col min="13067" max="13068" width="10.33203125" bestFit="1" customWidth="1"/>
    <col min="13069" max="13069" width="13.83203125" bestFit="1" customWidth="1"/>
    <col min="13313" max="13313" width="9.33203125" customWidth="1"/>
    <col min="13314" max="13314" width="25" bestFit="1" customWidth="1"/>
    <col min="13315" max="13315" width="23.83203125" bestFit="1" customWidth="1"/>
    <col min="13316" max="13316" width="25.58203125" bestFit="1" customWidth="1"/>
    <col min="13318" max="13318" width="19.08203125" bestFit="1" customWidth="1"/>
    <col min="13319" max="13319" width="12.83203125" bestFit="1" customWidth="1"/>
    <col min="13321" max="13321" width="7.58203125" bestFit="1" customWidth="1"/>
    <col min="13322" max="13322" width="10.58203125" bestFit="1" customWidth="1"/>
    <col min="13323" max="13324" width="10.33203125" bestFit="1" customWidth="1"/>
    <col min="13325" max="13325" width="13.83203125" bestFit="1" customWidth="1"/>
    <col min="13569" max="13569" width="9.33203125" customWidth="1"/>
    <col min="13570" max="13570" width="25" bestFit="1" customWidth="1"/>
    <col min="13571" max="13571" width="23.83203125" bestFit="1" customWidth="1"/>
    <col min="13572" max="13572" width="25.58203125" bestFit="1" customWidth="1"/>
    <col min="13574" max="13574" width="19.08203125" bestFit="1" customWidth="1"/>
    <col min="13575" max="13575" width="12.83203125" bestFit="1" customWidth="1"/>
    <col min="13577" max="13577" width="7.58203125" bestFit="1" customWidth="1"/>
    <col min="13578" max="13578" width="10.58203125" bestFit="1" customWidth="1"/>
    <col min="13579" max="13580" width="10.33203125" bestFit="1" customWidth="1"/>
    <col min="13581" max="13581" width="13.83203125" bestFit="1" customWidth="1"/>
    <col min="13825" max="13825" width="9.33203125" customWidth="1"/>
    <col min="13826" max="13826" width="25" bestFit="1" customWidth="1"/>
    <col min="13827" max="13827" width="23.83203125" bestFit="1" customWidth="1"/>
    <col min="13828" max="13828" width="25.58203125" bestFit="1" customWidth="1"/>
    <col min="13830" max="13830" width="19.08203125" bestFit="1" customWidth="1"/>
    <col min="13831" max="13831" width="12.83203125" bestFit="1" customWidth="1"/>
    <col min="13833" max="13833" width="7.58203125" bestFit="1" customWidth="1"/>
    <col min="13834" max="13834" width="10.58203125" bestFit="1" customWidth="1"/>
    <col min="13835" max="13836" width="10.33203125" bestFit="1" customWidth="1"/>
    <col min="13837" max="13837" width="13.83203125" bestFit="1" customWidth="1"/>
    <col min="14081" max="14081" width="9.33203125" customWidth="1"/>
    <col min="14082" max="14082" width="25" bestFit="1" customWidth="1"/>
    <col min="14083" max="14083" width="23.83203125" bestFit="1" customWidth="1"/>
    <col min="14084" max="14084" width="25.58203125" bestFit="1" customWidth="1"/>
    <col min="14086" max="14086" width="19.08203125" bestFit="1" customWidth="1"/>
    <col min="14087" max="14087" width="12.83203125" bestFit="1" customWidth="1"/>
    <col min="14089" max="14089" width="7.58203125" bestFit="1" customWidth="1"/>
    <col min="14090" max="14090" width="10.58203125" bestFit="1" customWidth="1"/>
    <col min="14091" max="14092" width="10.33203125" bestFit="1" customWidth="1"/>
    <col min="14093" max="14093" width="13.83203125" bestFit="1" customWidth="1"/>
    <col min="14337" max="14337" width="9.33203125" customWidth="1"/>
    <col min="14338" max="14338" width="25" bestFit="1" customWidth="1"/>
    <col min="14339" max="14339" width="23.83203125" bestFit="1" customWidth="1"/>
    <col min="14340" max="14340" width="25.58203125" bestFit="1" customWidth="1"/>
    <col min="14342" max="14342" width="19.08203125" bestFit="1" customWidth="1"/>
    <col min="14343" max="14343" width="12.83203125" bestFit="1" customWidth="1"/>
    <col min="14345" max="14345" width="7.58203125" bestFit="1" customWidth="1"/>
    <col min="14346" max="14346" width="10.58203125" bestFit="1" customWidth="1"/>
    <col min="14347" max="14348" width="10.33203125" bestFit="1" customWidth="1"/>
    <col min="14349" max="14349" width="13.83203125" bestFit="1" customWidth="1"/>
    <col min="14593" max="14593" width="9.33203125" customWidth="1"/>
    <col min="14594" max="14594" width="25" bestFit="1" customWidth="1"/>
    <col min="14595" max="14595" width="23.83203125" bestFit="1" customWidth="1"/>
    <col min="14596" max="14596" width="25.58203125" bestFit="1" customWidth="1"/>
    <col min="14598" max="14598" width="19.08203125" bestFit="1" customWidth="1"/>
    <col min="14599" max="14599" width="12.83203125" bestFit="1" customWidth="1"/>
    <col min="14601" max="14601" width="7.58203125" bestFit="1" customWidth="1"/>
    <col min="14602" max="14602" width="10.58203125" bestFit="1" customWidth="1"/>
    <col min="14603" max="14604" width="10.33203125" bestFit="1" customWidth="1"/>
    <col min="14605" max="14605" width="13.83203125" bestFit="1" customWidth="1"/>
    <col min="14849" max="14849" width="9.33203125" customWidth="1"/>
    <col min="14850" max="14850" width="25" bestFit="1" customWidth="1"/>
    <col min="14851" max="14851" width="23.83203125" bestFit="1" customWidth="1"/>
    <col min="14852" max="14852" width="25.58203125" bestFit="1" customWidth="1"/>
    <col min="14854" max="14854" width="19.08203125" bestFit="1" customWidth="1"/>
    <col min="14855" max="14855" width="12.83203125" bestFit="1" customWidth="1"/>
    <col min="14857" max="14857" width="7.58203125" bestFit="1" customWidth="1"/>
    <col min="14858" max="14858" width="10.58203125" bestFit="1" customWidth="1"/>
    <col min="14859" max="14860" width="10.33203125" bestFit="1" customWidth="1"/>
    <col min="14861" max="14861" width="13.83203125" bestFit="1" customWidth="1"/>
    <col min="15105" max="15105" width="9.33203125" customWidth="1"/>
    <col min="15106" max="15106" width="25" bestFit="1" customWidth="1"/>
    <col min="15107" max="15107" width="23.83203125" bestFit="1" customWidth="1"/>
    <col min="15108" max="15108" width="25.58203125" bestFit="1" customWidth="1"/>
    <col min="15110" max="15110" width="19.08203125" bestFit="1" customWidth="1"/>
    <col min="15111" max="15111" width="12.83203125" bestFit="1" customWidth="1"/>
    <col min="15113" max="15113" width="7.58203125" bestFit="1" customWidth="1"/>
    <col min="15114" max="15114" width="10.58203125" bestFit="1" customWidth="1"/>
    <col min="15115" max="15116" width="10.33203125" bestFit="1" customWidth="1"/>
    <col min="15117" max="15117" width="13.83203125" bestFit="1" customWidth="1"/>
    <col min="15361" max="15361" width="9.33203125" customWidth="1"/>
    <col min="15362" max="15362" width="25" bestFit="1" customWidth="1"/>
    <col min="15363" max="15363" width="23.83203125" bestFit="1" customWidth="1"/>
    <col min="15364" max="15364" width="25.58203125" bestFit="1" customWidth="1"/>
    <col min="15366" max="15366" width="19.08203125" bestFit="1" customWidth="1"/>
    <col min="15367" max="15367" width="12.83203125" bestFit="1" customWidth="1"/>
    <col min="15369" max="15369" width="7.58203125" bestFit="1" customWidth="1"/>
    <col min="15370" max="15370" width="10.58203125" bestFit="1" customWidth="1"/>
    <col min="15371" max="15372" width="10.33203125" bestFit="1" customWidth="1"/>
    <col min="15373" max="15373" width="13.83203125" bestFit="1" customWidth="1"/>
    <col min="15617" max="15617" width="9.33203125" customWidth="1"/>
    <col min="15618" max="15618" width="25" bestFit="1" customWidth="1"/>
    <col min="15619" max="15619" width="23.83203125" bestFit="1" customWidth="1"/>
    <col min="15620" max="15620" width="25.58203125" bestFit="1" customWidth="1"/>
    <col min="15622" max="15622" width="19.08203125" bestFit="1" customWidth="1"/>
    <col min="15623" max="15623" width="12.83203125" bestFit="1" customWidth="1"/>
    <col min="15625" max="15625" width="7.58203125" bestFit="1" customWidth="1"/>
    <col min="15626" max="15626" width="10.58203125" bestFit="1" customWidth="1"/>
    <col min="15627" max="15628" width="10.33203125" bestFit="1" customWidth="1"/>
    <col min="15629" max="15629" width="13.83203125" bestFit="1" customWidth="1"/>
    <col min="15873" max="15873" width="9.33203125" customWidth="1"/>
    <col min="15874" max="15874" width="25" bestFit="1" customWidth="1"/>
    <col min="15875" max="15875" width="23.83203125" bestFit="1" customWidth="1"/>
    <col min="15876" max="15876" width="25.58203125" bestFit="1" customWidth="1"/>
    <col min="15878" max="15878" width="19.08203125" bestFit="1" customWidth="1"/>
    <col min="15879" max="15879" width="12.83203125" bestFit="1" customWidth="1"/>
    <col min="15881" max="15881" width="7.58203125" bestFit="1" customWidth="1"/>
    <col min="15882" max="15882" width="10.58203125" bestFit="1" customWidth="1"/>
    <col min="15883" max="15884" width="10.33203125" bestFit="1" customWidth="1"/>
    <col min="15885" max="15885" width="13.83203125" bestFit="1" customWidth="1"/>
    <col min="16129" max="16129" width="9.33203125" customWidth="1"/>
    <col min="16130" max="16130" width="25" bestFit="1" customWidth="1"/>
    <col min="16131" max="16131" width="23.83203125" bestFit="1" customWidth="1"/>
    <col min="16132" max="16132" width="25.58203125" bestFit="1" customWidth="1"/>
    <col min="16134" max="16134" width="19.08203125" bestFit="1" customWidth="1"/>
    <col min="16135" max="16135" width="12.83203125" bestFit="1" customWidth="1"/>
    <col min="16137" max="16137" width="7.58203125" bestFit="1" customWidth="1"/>
    <col min="16138" max="16138" width="10.58203125" bestFit="1" customWidth="1"/>
    <col min="16139" max="16140" width="10.33203125" bestFit="1" customWidth="1"/>
    <col min="16141" max="16141" width="13.83203125" bestFit="1" customWidth="1"/>
  </cols>
  <sheetData>
    <row r="1" spans="1:12" ht="24.75" customHeight="1"/>
    <row r="2" spans="1:12" ht="25.5" customHeight="1"/>
    <row r="3" spans="1:12">
      <c r="A3" t="s">
        <v>342</v>
      </c>
    </row>
    <row r="4" spans="1:12" ht="24.75" customHeight="1">
      <c r="A4" s="171" t="s">
        <v>343</v>
      </c>
      <c r="B4" s="171" t="s">
        <v>344</v>
      </c>
      <c r="C4" s="4" t="s">
        <v>345</v>
      </c>
      <c r="D4" s="4" t="s">
        <v>346</v>
      </c>
    </row>
    <row r="5" spans="1:12" ht="15.5">
      <c r="A5" s="5">
        <v>1</v>
      </c>
      <c r="B5" s="7">
        <v>10000</v>
      </c>
      <c r="C5" s="6">
        <v>4500</v>
      </c>
      <c r="D5" s="6">
        <v>13500</v>
      </c>
    </row>
    <row r="6" spans="1:12" ht="15.5">
      <c r="A6" s="5">
        <v>2</v>
      </c>
      <c r="B6" s="7">
        <v>9000</v>
      </c>
      <c r="C6" s="6">
        <v>4500</v>
      </c>
      <c r="D6" s="6">
        <v>13500</v>
      </c>
    </row>
    <row r="7" spans="1:12" ht="15.5">
      <c r="A7" s="5">
        <v>3</v>
      </c>
      <c r="B7" s="7">
        <v>8000</v>
      </c>
      <c r="C7" s="6">
        <v>3800</v>
      </c>
      <c r="D7" s="6">
        <v>11600</v>
      </c>
    </row>
    <row r="8" spans="1:12" ht="15" customHeight="1">
      <c r="A8" s="5">
        <v>4</v>
      </c>
      <c r="B8" s="7">
        <v>7000</v>
      </c>
      <c r="C8" s="6">
        <v>3800</v>
      </c>
      <c r="D8" s="6">
        <v>11600</v>
      </c>
    </row>
    <row r="9" spans="1:12" ht="15" customHeight="1">
      <c r="A9" s="5">
        <v>5</v>
      </c>
      <c r="B9" s="7">
        <v>4000</v>
      </c>
      <c r="C9" s="6">
        <v>3800</v>
      </c>
      <c r="D9" s="6">
        <v>11600</v>
      </c>
    </row>
    <row r="10" spans="1:12" ht="15.5">
      <c r="A10" s="5">
        <v>6</v>
      </c>
      <c r="B10" s="7">
        <v>3000</v>
      </c>
      <c r="C10" s="6">
        <v>3200</v>
      </c>
      <c r="D10" s="6">
        <v>9700</v>
      </c>
    </row>
    <row r="12" spans="1:12">
      <c r="A12" s="176"/>
      <c r="B12" s="176"/>
      <c r="C12" s="176"/>
      <c r="D12" s="176"/>
      <c r="E12" s="176"/>
      <c r="F12" s="176"/>
      <c r="G12" s="176"/>
      <c r="H12" s="176"/>
      <c r="I12" s="176"/>
      <c r="J12" s="176"/>
      <c r="K12" s="176"/>
      <c r="L12" s="176"/>
    </row>
    <row r="17" spans="1:14" ht="44.25" customHeight="1">
      <c r="A17" s="892" t="s">
        <v>347</v>
      </c>
      <c r="B17" s="892"/>
      <c r="C17" s="892"/>
      <c r="D17" s="892"/>
      <c r="E17" s="892"/>
      <c r="F17" s="892"/>
    </row>
    <row r="18" spans="1:14" ht="35.25" customHeight="1">
      <c r="A18" s="891" t="s">
        <v>348</v>
      </c>
      <c r="B18" s="891"/>
      <c r="C18" s="891"/>
      <c r="D18" s="891"/>
      <c r="E18" s="891"/>
      <c r="F18" s="891"/>
      <c r="G18" s="170"/>
      <c r="H18" s="170"/>
      <c r="I18" s="170"/>
      <c r="J18" s="170"/>
      <c r="K18" s="170"/>
      <c r="L18" s="170"/>
      <c r="M18" s="170"/>
      <c r="N18" s="170"/>
    </row>
  </sheetData>
  <mergeCells count="2">
    <mergeCell ref="A18:F18"/>
    <mergeCell ref="A17:F17"/>
  </mergeCells>
  <phoneticPr fontId="1"/>
  <dataValidations count="3">
    <dataValidation type="list" allowBlank="1" showInputMessage="1" showErrorMessage="1" sqref="WVM983033:WVM983036 SO4:SO6 ACK4:ACK6 AMG4:AMG6 AWC4:AWC6 BFY4:BFY6 BPU4:BPU6 BZQ4:BZQ6 CJM4:CJM6 CTI4:CTI6 DDE4:DDE6 DNA4:DNA6 DWW4:DWW6 EGS4:EGS6 EQO4:EQO6 FAK4:FAK6 FKG4:FKG6 FUC4:FUC6 GDY4:GDY6 GNU4:GNU6 GXQ4:GXQ6 HHM4:HHM6 HRI4:HRI6 IBE4:IBE6 ILA4:ILA6 IUW4:IUW6 JES4:JES6 JOO4:JOO6 JYK4:JYK6 KIG4:KIG6 KSC4:KSC6 LBY4:LBY6 LLU4:LLU6 LVQ4:LVQ6 MFM4:MFM6 MPI4:MPI6 MZE4:MZE6 NJA4:NJA6 NSW4:NSW6 OCS4:OCS6 OMO4:OMO6 OWK4:OWK6 PGG4:PGG6 PQC4:PQC6 PZY4:PZY6 QJU4:QJU6 QTQ4:QTQ6 RDM4:RDM6 RNI4:RNI6 RXE4:RXE6 SHA4:SHA6 SQW4:SQW6 TAS4:TAS6 TKO4:TKO6 TUK4:TUK6 UEG4:UEG6 UOC4:UOC6 UXY4:UXY6 VHU4:VHU6 VRQ4:VRQ6 WBM4:WBM6 WLI4:WLI6 WVE4:WVE6 E65529:E65532 JA65529:JA65532 SW65529:SW65532 ACS65529:ACS65532 AMO65529:AMO65532 AWK65529:AWK65532 BGG65529:BGG65532 BQC65529:BQC65532 BZY65529:BZY65532 CJU65529:CJU65532 CTQ65529:CTQ65532 DDM65529:DDM65532 DNI65529:DNI65532 DXE65529:DXE65532 EHA65529:EHA65532 EQW65529:EQW65532 FAS65529:FAS65532 FKO65529:FKO65532 FUK65529:FUK65532 GEG65529:GEG65532 GOC65529:GOC65532 GXY65529:GXY65532 HHU65529:HHU65532 HRQ65529:HRQ65532 IBM65529:IBM65532 ILI65529:ILI65532 IVE65529:IVE65532 JFA65529:JFA65532 JOW65529:JOW65532 JYS65529:JYS65532 KIO65529:KIO65532 KSK65529:KSK65532 LCG65529:LCG65532 LMC65529:LMC65532 LVY65529:LVY65532 MFU65529:MFU65532 MPQ65529:MPQ65532 MZM65529:MZM65532 NJI65529:NJI65532 NTE65529:NTE65532 ODA65529:ODA65532 OMW65529:OMW65532 OWS65529:OWS65532 PGO65529:PGO65532 PQK65529:PQK65532 QAG65529:QAG65532 QKC65529:QKC65532 QTY65529:QTY65532 RDU65529:RDU65532 RNQ65529:RNQ65532 RXM65529:RXM65532 SHI65529:SHI65532 SRE65529:SRE65532 TBA65529:TBA65532 TKW65529:TKW65532 TUS65529:TUS65532 UEO65529:UEO65532 UOK65529:UOK65532 UYG65529:UYG65532 VIC65529:VIC65532 VRY65529:VRY65532 WBU65529:WBU65532 WLQ65529:WLQ65532 WVM65529:WVM65532 E131065:E131068 JA131065:JA131068 SW131065:SW131068 ACS131065:ACS131068 AMO131065:AMO131068 AWK131065:AWK131068 BGG131065:BGG131068 BQC131065:BQC131068 BZY131065:BZY131068 CJU131065:CJU131068 CTQ131065:CTQ131068 DDM131065:DDM131068 DNI131065:DNI131068 DXE131065:DXE131068 EHA131065:EHA131068 EQW131065:EQW131068 FAS131065:FAS131068 FKO131065:FKO131068 FUK131065:FUK131068 GEG131065:GEG131068 GOC131065:GOC131068 GXY131065:GXY131068 HHU131065:HHU131068 HRQ131065:HRQ131068 IBM131065:IBM131068 ILI131065:ILI131068 IVE131065:IVE131068 JFA131065:JFA131068 JOW131065:JOW131068 JYS131065:JYS131068 KIO131065:KIO131068 KSK131065:KSK131068 LCG131065:LCG131068 LMC131065:LMC131068 LVY131065:LVY131068 MFU131065:MFU131068 MPQ131065:MPQ131068 MZM131065:MZM131068 NJI131065:NJI131068 NTE131065:NTE131068 ODA131065:ODA131068 OMW131065:OMW131068 OWS131065:OWS131068 PGO131065:PGO131068 PQK131065:PQK131068 QAG131065:QAG131068 QKC131065:QKC131068 QTY131065:QTY131068 RDU131065:RDU131068 RNQ131065:RNQ131068 RXM131065:RXM131068 SHI131065:SHI131068 SRE131065:SRE131068 TBA131065:TBA131068 TKW131065:TKW131068 TUS131065:TUS131068 UEO131065:UEO131068 UOK131065:UOK131068 UYG131065:UYG131068 VIC131065:VIC131068 VRY131065:VRY131068 WBU131065:WBU131068 WLQ131065:WLQ131068 WVM131065:WVM131068 E196601:E196604 JA196601:JA196604 SW196601:SW196604 ACS196601:ACS196604 AMO196601:AMO196604 AWK196601:AWK196604 BGG196601:BGG196604 BQC196601:BQC196604 BZY196601:BZY196604 CJU196601:CJU196604 CTQ196601:CTQ196604 DDM196601:DDM196604 DNI196601:DNI196604 DXE196601:DXE196604 EHA196601:EHA196604 EQW196601:EQW196604 FAS196601:FAS196604 FKO196601:FKO196604 FUK196601:FUK196604 GEG196601:GEG196604 GOC196601:GOC196604 GXY196601:GXY196604 HHU196601:HHU196604 HRQ196601:HRQ196604 IBM196601:IBM196604 ILI196601:ILI196604 IVE196601:IVE196604 JFA196601:JFA196604 JOW196601:JOW196604 JYS196601:JYS196604 KIO196601:KIO196604 KSK196601:KSK196604 LCG196601:LCG196604 LMC196601:LMC196604 LVY196601:LVY196604 MFU196601:MFU196604 MPQ196601:MPQ196604 MZM196601:MZM196604 NJI196601:NJI196604 NTE196601:NTE196604 ODA196601:ODA196604 OMW196601:OMW196604 OWS196601:OWS196604 PGO196601:PGO196604 PQK196601:PQK196604 QAG196601:QAG196604 QKC196601:QKC196604 QTY196601:QTY196604 RDU196601:RDU196604 RNQ196601:RNQ196604 RXM196601:RXM196604 SHI196601:SHI196604 SRE196601:SRE196604 TBA196601:TBA196604 TKW196601:TKW196604 TUS196601:TUS196604 UEO196601:UEO196604 UOK196601:UOK196604 UYG196601:UYG196604 VIC196601:VIC196604 VRY196601:VRY196604 WBU196601:WBU196604 WLQ196601:WLQ196604 WVM196601:WVM196604 E262137:E262140 JA262137:JA262140 SW262137:SW262140 ACS262137:ACS262140 AMO262137:AMO262140 AWK262137:AWK262140 BGG262137:BGG262140 BQC262137:BQC262140 BZY262137:BZY262140 CJU262137:CJU262140 CTQ262137:CTQ262140 DDM262137:DDM262140 DNI262137:DNI262140 DXE262137:DXE262140 EHA262137:EHA262140 EQW262137:EQW262140 FAS262137:FAS262140 FKO262137:FKO262140 FUK262137:FUK262140 GEG262137:GEG262140 GOC262137:GOC262140 GXY262137:GXY262140 HHU262137:HHU262140 HRQ262137:HRQ262140 IBM262137:IBM262140 ILI262137:ILI262140 IVE262137:IVE262140 JFA262137:JFA262140 JOW262137:JOW262140 JYS262137:JYS262140 KIO262137:KIO262140 KSK262137:KSK262140 LCG262137:LCG262140 LMC262137:LMC262140 LVY262137:LVY262140 MFU262137:MFU262140 MPQ262137:MPQ262140 MZM262137:MZM262140 NJI262137:NJI262140 NTE262137:NTE262140 ODA262137:ODA262140 OMW262137:OMW262140 OWS262137:OWS262140 PGO262137:PGO262140 PQK262137:PQK262140 QAG262137:QAG262140 QKC262137:QKC262140 QTY262137:QTY262140 RDU262137:RDU262140 RNQ262137:RNQ262140 RXM262137:RXM262140 SHI262137:SHI262140 SRE262137:SRE262140 TBA262137:TBA262140 TKW262137:TKW262140 TUS262137:TUS262140 UEO262137:UEO262140 UOK262137:UOK262140 UYG262137:UYG262140 VIC262137:VIC262140 VRY262137:VRY262140 WBU262137:WBU262140 WLQ262137:WLQ262140 WVM262137:WVM262140 E327673:E327676 JA327673:JA327676 SW327673:SW327676 ACS327673:ACS327676 AMO327673:AMO327676 AWK327673:AWK327676 BGG327673:BGG327676 BQC327673:BQC327676 BZY327673:BZY327676 CJU327673:CJU327676 CTQ327673:CTQ327676 DDM327673:DDM327676 DNI327673:DNI327676 DXE327673:DXE327676 EHA327673:EHA327676 EQW327673:EQW327676 FAS327673:FAS327676 FKO327673:FKO327676 FUK327673:FUK327676 GEG327673:GEG327676 GOC327673:GOC327676 GXY327673:GXY327676 HHU327673:HHU327676 HRQ327673:HRQ327676 IBM327673:IBM327676 ILI327673:ILI327676 IVE327673:IVE327676 JFA327673:JFA327676 JOW327673:JOW327676 JYS327673:JYS327676 KIO327673:KIO327676 KSK327673:KSK327676 LCG327673:LCG327676 LMC327673:LMC327676 LVY327673:LVY327676 MFU327673:MFU327676 MPQ327673:MPQ327676 MZM327673:MZM327676 NJI327673:NJI327676 NTE327673:NTE327676 ODA327673:ODA327676 OMW327673:OMW327676 OWS327673:OWS327676 PGO327673:PGO327676 PQK327673:PQK327676 QAG327673:QAG327676 QKC327673:QKC327676 QTY327673:QTY327676 RDU327673:RDU327676 RNQ327673:RNQ327676 RXM327673:RXM327676 SHI327673:SHI327676 SRE327673:SRE327676 TBA327673:TBA327676 TKW327673:TKW327676 TUS327673:TUS327676 UEO327673:UEO327676 UOK327673:UOK327676 UYG327673:UYG327676 VIC327673:VIC327676 VRY327673:VRY327676 WBU327673:WBU327676 WLQ327673:WLQ327676 WVM327673:WVM327676 E393209:E393212 JA393209:JA393212 SW393209:SW393212 ACS393209:ACS393212 AMO393209:AMO393212 AWK393209:AWK393212 BGG393209:BGG393212 BQC393209:BQC393212 BZY393209:BZY393212 CJU393209:CJU393212 CTQ393209:CTQ393212 DDM393209:DDM393212 DNI393209:DNI393212 DXE393209:DXE393212 EHA393209:EHA393212 EQW393209:EQW393212 FAS393209:FAS393212 FKO393209:FKO393212 FUK393209:FUK393212 GEG393209:GEG393212 GOC393209:GOC393212 GXY393209:GXY393212 HHU393209:HHU393212 HRQ393209:HRQ393212 IBM393209:IBM393212 ILI393209:ILI393212 IVE393209:IVE393212 JFA393209:JFA393212 JOW393209:JOW393212 JYS393209:JYS393212 KIO393209:KIO393212 KSK393209:KSK393212 LCG393209:LCG393212 LMC393209:LMC393212 LVY393209:LVY393212 MFU393209:MFU393212 MPQ393209:MPQ393212 MZM393209:MZM393212 NJI393209:NJI393212 NTE393209:NTE393212 ODA393209:ODA393212 OMW393209:OMW393212 OWS393209:OWS393212 PGO393209:PGO393212 PQK393209:PQK393212 QAG393209:QAG393212 QKC393209:QKC393212 QTY393209:QTY393212 RDU393209:RDU393212 RNQ393209:RNQ393212 RXM393209:RXM393212 SHI393209:SHI393212 SRE393209:SRE393212 TBA393209:TBA393212 TKW393209:TKW393212 TUS393209:TUS393212 UEO393209:UEO393212 UOK393209:UOK393212 UYG393209:UYG393212 VIC393209:VIC393212 VRY393209:VRY393212 WBU393209:WBU393212 WLQ393209:WLQ393212 WVM393209:WVM393212 E458745:E458748 JA458745:JA458748 SW458745:SW458748 ACS458745:ACS458748 AMO458745:AMO458748 AWK458745:AWK458748 BGG458745:BGG458748 BQC458745:BQC458748 BZY458745:BZY458748 CJU458745:CJU458748 CTQ458745:CTQ458748 DDM458745:DDM458748 DNI458745:DNI458748 DXE458745:DXE458748 EHA458745:EHA458748 EQW458745:EQW458748 FAS458745:FAS458748 FKO458745:FKO458748 FUK458745:FUK458748 GEG458745:GEG458748 GOC458745:GOC458748 GXY458745:GXY458748 HHU458745:HHU458748 HRQ458745:HRQ458748 IBM458745:IBM458748 ILI458745:ILI458748 IVE458745:IVE458748 JFA458745:JFA458748 JOW458745:JOW458748 JYS458745:JYS458748 KIO458745:KIO458748 KSK458745:KSK458748 LCG458745:LCG458748 LMC458745:LMC458748 LVY458745:LVY458748 MFU458745:MFU458748 MPQ458745:MPQ458748 MZM458745:MZM458748 NJI458745:NJI458748 NTE458745:NTE458748 ODA458745:ODA458748 OMW458745:OMW458748 OWS458745:OWS458748 PGO458745:PGO458748 PQK458745:PQK458748 QAG458745:QAG458748 QKC458745:QKC458748 QTY458745:QTY458748 RDU458745:RDU458748 RNQ458745:RNQ458748 RXM458745:RXM458748 SHI458745:SHI458748 SRE458745:SRE458748 TBA458745:TBA458748 TKW458745:TKW458748 TUS458745:TUS458748 UEO458745:UEO458748 UOK458745:UOK458748 UYG458745:UYG458748 VIC458745:VIC458748 VRY458745:VRY458748 WBU458745:WBU458748 WLQ458745:WLQ458748 WVM458745:WVM458748 E524281:E524284 JA524281:JA524284 SW524281:SW524284 ACS524281:ACS524284 AMO524281:AMO524284 AWK524281:AWK524284 BGG524281:BGG524284 BQC524281:BQC524284 BZY524281:BZY524284 CJU524281:CJU524284 CTQ524281:CTQ524284 DDM524281:DDM524284 DNI524281:DNI524284 DXE524281:DXE524284 EHA524281:EHA524284 EQW524281:EQW524284 FAS524281:FAS524284 FKO524281:FKO524284 FUK524281:FUK524284 GEG524281:GEG524284 GOC524281:GOC524284 GXY524281:GXY524284 HHU524281:HHU524284 HRQ524281:HRQ524284 IBM524281:IBM524284 ILI524281:ILI524284 IVE524281:IVE524284 JFA524281:JFA524284 JOW524281:JOW524284 JYS524281:JYS524284 KIO524281:KIO524284 KSK524281:KSK524284 LCG524281:LCG524284 LMC524281:LMC524284 LVY524281:LVY524284 MFU524281:MFU524284 MPQ524281:MPQ524284 MZM524281:MZM524284 NJI524281:NJI524284 NTE524281:NTE524284 ODA524281:ODA524284 OMW524281:OMW524284 OWS524281:OWS524284 PGO524281:PGO524284 PQK524281:PQK524284 QAG524281:QAG524284 QKC524281:QKC524284 QTY524281:QTY524284 RDU524281:RDU524284 RNQ524281:RNQ524284 RXM524281:RXM524284 SHI524281:SHI524284 SRE524281:SRE524284 TBA524281:TBA524284 TKW524281:TKW524284 TUS524281:TUS524284 UEO524281:UEO524284 UOK524281:UOK524284 UYG524281:UYG524284 VIC524281:VIC524284 VRY524281:VRY524284 WBU524281:WBU524284 WLQ524281:WLQ524284 WVM524281:WVM524284 E589817:E589820 JA589817:JA589820 SW589817:SW589820 ACS589817:ACS589820 AMO589817:AMO589820 AWK589817:AWK589820 BGG589817:BGG589820 BQC589817:BQC589820 BZY589817:BZY589820 CJU589817:CJU589820 CTQ589817:CTQ589820 DDM589817:DDM589820 DNI589817:DNI589820 DXE589817:DXE589820 EHA589817:EHA589820 EQW589817:EQW589820 FAS589817:FAS589820 FKO589817:FKO589820 FUK589817:FUK589820 GEG589817:GEG589820 GOC589817:GOC589820 GXY589817:GXY589820 HHU589817:HHU589820 HRQ589817:HRQ589820 IBM589817:IBM589820 ILI589817:ILI589820 IVE589817:IVE589820 JFA589817:JFA589820 JOW589817:JOW589820 JYS589817:JYS589820 KIO589817:KIO589820 KSK589817:KSK589820 LCG589817:LCG589820 LMC589817:LMC589820 LVY589817:LVY589820 MFU589817:MFU589820 MPQ589817:MPQ589820 MZM589817:MZM589820 NJI589817:NJI589820 NTE589817:NTE589820 ODA589817:ODA589820 OMW589817:OMW589820 OWS589817:OWS589820 PGO589817:PGO589820 PQK589817:PQK589820 QAG589817:QAG589820 QKC589817:QKC589820 QTY589817:QTY589820 RDU589817:RDU589820 RNQ589817:RNQ589820 RXM589817:RXM589820 SHI589817:SHI589820 SRE589817:SRE589820 TBA589817:TBA589820 TKW589817:TKW589820 TUS589817:TUS589820 UEO589817:UEO589820 UOK589817:UOK589820 UYG589817:UYG589820 VIC589817:VIC589820 VRY589817:VRY589820 WBU589817:WBU589820 WLQ589817:WLQ589820 WVM589817:WVM589820 E655353:E655356 JA655353:JA655356 SW655353:SW655356 ACS655353:ACS655356 AMO655353:AMO655356 AWK655353:AWK655356 BGG655353:BGG655356 BQC655353:BQC655356 BZY655353:BZY655356 CJU655353:CJU655356 CTQ655353:CTQ655356 DDM655353:DDM655356 DNI655353:DNI655356 DXE655353:DXE655356 EHA655353:EHA655356 EQW655353:EQW655356 FAS655353:FAS655356 FKO655353:FKO655356 FUK655353:FUK655356 GEG655353:GEG655356 GOC655353:GOC655356 GXY655353:GXY655356 HHU655353:HHU655356 HRQ655353:HRQ655356 IBM655353:IBM655356 ILI655353:ILI655356 IVE655353:IVE655356 JFA655353:JFA655356 JOW655353:JOW655356 JYS655353:JYS655356 KIO655353:KIO655356 KSK655353:KSK655356 LCG655353:LCG655356 LMC655353:LMC655356 LVY655353:LVY655356 MFU655353:MFU655356 MPQ655353:MPQ655356 MZM655353:MZM655356 NJI655353:NJI655356 NTE655353:NTE655356 ODA655353:ODA655356 OMW655353:OMW655356 OWS655353:OWS655356 PGO655353:PGO655356 PQK655353:PQK655356 QAG655353:QAG655356 QKC655353:QKC655356 QTY655353:QTY655356 RDU655353:RDU655356 RNQ655353:RNQ655356 RXM655353:RXM655356 SHI655353:SHI655356 SRE655353:SRE655356 TBA655353:TBA655356 TKW655353:TKW655356 TUS655353:TUS655356 UEO655353:UEO655356 UOK655353:UOK655356 UYG655353:UYG655356 VIC655353:VIC655356 VRY655353:VRY655356 WBU655353:WBU655356 WLQ655353:WLQ655356 WVM655353:WVM655356 E720889:E720892 JA720889:JA720892 SW720889:SW720892 ACS720889:ACS720892 AMO720889:AMO720892 AWK720889:AWK720892 BGG720889:BGG720892 BQC720889:BQC720892 BZY720889:BZY720892 CJU720889:CJU720892 CTQ720889:CTQ720892 DDM720889:DDM720892 DNI720889:DNI720892 DXE720889:DXE720892 EHA720889:EHA720892 EQW720889:EQW720892 FAS720889:FAS720892 FKO720889:FKO720892 FUK720889:FUK720892 GEG720889:GEG720892 GOC720889:GOC720892 GXY720889:GXY720892 HHU720889:HHU720892 HRQ720889:HRQ720892 IBM720889:IBM720892 ILI720889:ILI720892 IVE720889:IVE720892 JFA720889:JFA720892 JOW720889:JOW720892 JYS720889:JYS720892 KIO720889:KIO720892 KSK720889:KSK720892 LCG720889:LCG720892 LMC720889:LMC720892 LVY720889:LVY720892 MFU720889:MFU720892 MPQ720889:MPQ720892 MZM720889:MZM720892 NJI720889:NJI720892 NTE720889:NTE720892 ODA720889:ODA720892 OMW720889:OMW720892 OWS720889:OWS720892 PGO720889:PGO720892 PQK720889:PQK720892 QAG720889:QAG720892 QKC720889:QKC720892 QTY720889:QTY720892 RDU720889:RDU720892 RNQ720889:RNQ720892 RXM720889:RXM720892 SHI720889:SHI720892 SRE720889:SRE720892 TBA720889:TBA720892 TKW720889:TKW720892 TUS720889:TUS720892 UEO720889:UEO720892 UOK720889:UOK720892 UYG720889:UYG720892 VIC720889:VIC720892 VRY720889:VRY720892 WBU720889:WBU720892 WLQ720889:WLQ720892 WVM720889:WVM720892 E786425:E786428 JA786425:JA786428 SW786425:SW786428 ACS786425:ACS786428 AMO786425:AMO786428 AWK786425:AWK786428 BGG786425:BGG786428 BQC786425:BQC786428 BZY786425:BZY786428 CJU786425:CJU786428 CTQ786425:CTQ786428 DDM786425:DDM786428 DNI786425:DNI786428 DXE786425:DXE786428 EHA786425:EHA786428 EQW786425:EQW786428 FAS786425:FAS786428 FKO786425:FKO786428 FUK786425:FUK786428 GEG786425:GEG786428 GOC786425:GOC786428 GXY786425:GXY786428 HHU786425:HHU786428 HRQ786425:HRQ786428 IBM786425:IBM786428 ILI786425:ILI786428 IVE786425:IVE786428 JFA786425:JFA786428 JOW786425:JOW786428 JYS786425:JYS786428 KIO786425:KIO786428 KSK786425:KSK786428 LCG786425:LCG786428 LMC786425:LMC786428 LVY786425:LVY786428 MFU786425:MFU786428 MPQ786425:MPQ786428 MZM786425:MZM786428 NJI786425:NJI786428 NTE786425:NTE786428 ODA786425:ODA786428 OMW786425:OMW786428 OWS786425:OWS786428 PGO786425:PGO786428 PQK786425:PQK786428 QAG786425:QAG786428 QKC786425:QKC786428 QTY786425:QTY786428 RDU786425:RDU786428 RNQ786425:RNQ786428 RXM786425:RXM786428 SHI786425:SHI786428 SRE786425:SRE786428 TBA786425:TBA786428 TKW786425:TKW786428 TUS786425:TUS786428 UEO786425:UEO786428 UOK786425:UOK786428 UYG786425:UYG786428 VIC786425:VIC786428 VRY786425:VRY786428 WBU786425:WBU786428 WLQ786425:WLQ786428 WVM786425:WVM786428 E851961:E851964 JA851961:JA851964 SW851961:SW851964 ACS851961:ACS851964 AMO851961:AMO851964 AWK851961:AWK851964 BGG851961:BGG851964 BQC851961:BQC851964 BZY851961:BZY851964 CJU851961:CJU851964 CTQ851961:CTQ851964 DDM851961:DDM851964 DNI851961:DNI851964 DXE851961:DXE851964 EHA851961:EHA851964 EQW851961:EQW851964 FAS851961:FAS851964 FKO851961:FKO851964 FUK851961:FUK851964 GEG851961:GEG851964 GOC851961:GOC851964 GXY851961:GXY851964 HHU851961:HHU851964 HRQ851961:HRQ851964 IBM851961:IBM851964 ILI851961:ILI851964 IVE851961:IVE851964 JFA851961:JFA851964 JOW851961:JOW851964 JYS851961:JYS851964 KIO851961:KIO851964 KSK851961:KSK851964 LCG851961:LCG851964 LMC851961:LMC851964 LVY851961:LVY851964 MFU851961:MFU851964 MPQ851961:MPQ851964 MZM851961:MZM851964 NJI851961:NJI851964 NTE851961:NTE851964 ODA851961:ODA851964 OMW851961:OMW851964 OWS851961:OWS851964 PGO851961:PGO851964 PQK851961:PQK851964 QAG851961:QAG851964 QKC851961:QKC851964 QTY851961:QTY851964 RDU851961:RDU851964 RNQ851961:RNQ851964 RXM851961:RXM851964 SHI851961:SHI851964 SRE851961:SRE851964 TBA851961:TBA851964 TKW851961:TKW851964 TUS851961:TUS851964 UEO851961:UEO851964 UOK851961:UOK851964 UYG851961:UYG851964 VIC851961:VIC851964 VRY851961:VRY851964 WBU851961:WBU851964 WLQ851961:WLQ851964 WVM851961:WVM851964 E917497:E917500 JA917497:JA917500 SW917497:SW917500 ACS917497:ACS917500 AMO917497:AMO917500 AWK917497:AWK917500 BGG917497:BGG917500 BQC917497:BQC917500 BZY917497:BZY917500 CJU917497:CJU917500 CTQ917497:CTQ917500 DDM917497:DDM917500 DNI917497:DNI917500 DXE917497:DXE917500 EHA917497:EHA917500 EQW917497:EQW917500 FAS917497:FAS917500 FKO917497:FKO917500 FUK917497:FUK917500 GEG917497:GEG917500 GOC917497:GOC917500 GXY917497:GXY917500 HHU917497:HHU917500 HRQ917497:HRQ917500 IBM917497:IBM917500 ILI917497:ILI917500 IVE917497:IVE917500 JFA917497:JFA917500 JOW917497:JOW917500 JYS917497:JYS917500 KIO917497:KIO917500 KSK917497:KSK917500 LCG917497:LCG917500 LMC917497:LMC917500 LVY917497:LVY917500 MFU917497:MFU917500 MPQ917497:MPQ917500 MZM917497:MZM917500 NJI917497:NJI917500 NTE917497:NTE917500 ODA917497:ODA917500 OMW917497:OMW917500 OWS917497:OWS917500 PGO917497:PGO917500 PQK917497:PQK917500 QAG917497:QAG917500 QKC917497:QKC917500 QTY917497:QTY917500 RDU917497:RDU917500 RNQ917497:RNQ917500 RXM917497:RXM917500 SHI917497:SHI917500 SRE917497:SRE917500 TBA917497:TBA917500 TKW917497:TKW917500 TUS917497:TUS917500 UEO917497:UEO917500 UOK917497:UOK917500 UYG917497:UYG917500 VIC917497:VIC917500 VRY917497:VRY917500 WBU917497:WBU917500 WLQ917497:WLQ917500 WVM917497:WVM917500 E983033:E983036 JA983033:JA983036 SW983033:SW983036 ACS983033:ACS983036 AMO983033:AMO983036 AWK983033:AWK983036 BGG983033:BGG983036 BQC983033:BQC983036 BZY983033:BZY983036 CJU983033:CJU983036 CTQ983033:CTQ983036 DDM983033:DDM983036 DNI983033:DNI983036 DXE983033:DXE983036 EHA983033:EHA983036 EQW983033:EQW983036 FAS983033:FAS983036 FKO983033:FKO983036 FUK983033:FUK983036 GEG983033:GEG983036 GOC983033:GOC983036 GXY983033:GXY983036 HHU983033:HHU983036 HRQ983033:HRQ983036 IBM983033:IBM983036 ILI983033:ILI983036 IVE983033:IVE983036 JFA983033:JFA983036 JOW983033:JOW983036 JYS983033:JYS983036 KIO983033:KIO983036 KSK983033:KSK983036 LCG983033:LCG983036 LMC983033:LMC983036 LVY983033:LVY983036 MFU983033:MFU983036 MPQ983033:MPQ983036 MZM983033:MZM983036 NJI983033:NJI983036 NTE983033:NTE983036 ODA983033:ODA983036 OMW983033:OMW983036 OWS983033:OWS983036 PGO983033:PGO983036 PQK983033:PQK983036 QAG983033:QAG983036 QKC983033:QKC983036 QTY983033:QTY983036 RDU983033:RDU983036 RNQ983033:RNQ983036 RXM983033:RXM983036 SHI983033:SHI983036 SRE983033:SRE983036 TBA983033:TBA983036 TKW983033:TKW983036 TUS983033:TUS983036 UEO983033:UEO983036 UOK983033:UOK983036 UYG983033:UYG983036 VIC983033:VIC983036 VRY983033:VRY983036 WBU983033:WBU983036 WLQ983033:WLQ983036 IS4:IS6" xr:uid="{00000000-0002-0000-0000-000000000000}">
      <formula1>$K$4:$K$7</formula1>
    </dataValidation>
    <dataValidation imeMode="halfAlpha" allowBlank="1" showInputMessage="1" showErrorMessage="1" sqref="B5:B10" xr:uid="{00000000-0002-0000-0000-000001000000}"/>
    <dataValidation type="list" allowBlank="1" showInputMessage="1" showErrorMessage="1" sqref="I65529:J65529 JE65529:JF65529 TA65529:TB65529 ACW65529:ACX65529 AMS65529:AMT65529 AWO65529:AWP65529 BGK65529:BGL65529 BQG65529:BQH65529 CAC65529:CAD65529 CJY65529:CJZ65529 CTU65529:CTV65529 DDQ65529:DDR65529 DNM65529:DNN65529 DXI65529:DXJ65529 EHE65529:EHF65529 ERA65529:ERB65529 FAW65529:FAX65529 FKS65529:FKT65529 FUO65529:FUP65529 GEK65529:GEL65529 GOG65529:GOH65529 GYC65529:GYD65529 HHY65529:HHZ65529 HRU65529:HRV65529 IBQ65529:IBR65529 ILM65529:ILN65529 IVI65529:IVJ65529 JFE65529:JFF65529 JPA65529:JPB65529 JYW65529:JYX65529 KIS65529:KIT65529 KSO65529:KSP65529 LCK65529:LCL65529 LMG65529:LMH65529 LWC65529:LWD65529 MFY65529:MFZ65529 MPU65529:MPV65529 MZQ65529:MZR65529 NJM65529:NJN65529 NTI65529:NTJ65529 ODE65529:ODF65529 ONA65529:ONB65529 OWW65529:OWX65529 PGS65529:PGT65529 PQO65529:PQP65529 QAK65529:QAL65529 QKG65529:QKH65529 QUC65529:QUD65529 RDY65529:RDZ65529 RNU65529:RNV65529 RXQ65529:RXR65529 SHM65529:SHN65529 SRI65529:SRJ65529 TBE65529:TBF65529 TLA65529:TLB65529 TUW65529:TUX65529 UES65529:UET65529 UOO65529:UOP65529 UYK65529:UYL65529 VIG65529:VIH65529 VSC65529:VSD65529 WBY65529:WBZ65529 WLU65529:WLV65529 WVQ65529:WVR65529 I131065:J131065 JE131065:JF131065 TA131065:TB131065 ACW131065:ACX131065 AMS131065:AMT131065 AWO131065:AWP131065 BGK131065:BGL131065 BQG131065:BQH131065 CAC131065:CAD131065 CJY131065:CJZ131065 CTU131065:CTV131065 DDQ131065:DDR131065 DNM131065:DNN131065 DXI131065:DXJ131065 EHE131065:EHF131065 ERA131065:ERB131065 FAW131065:FAX131065 FKS131065:FKT131065 FUO131065:FUP131065 GEK131065:GEL131065 GOG131065:GOH131065 GYC131065:GYD131065 HHY131065:HHZ131065 HRU131065:HRV131065 IBQ131065:IBR131065 ILM131065:ILN131065 IVI131065:IVJ131065 JFE131065:JFF131065 JPA131065:JPB131065 JYW131065:JYX131065 KIS131065:KIT131065 KSO131065:KSP131065 LCK131065:LCL131065 LMG131065:LMH131065 LWC131065:LWD131065 MFY131065:MFZ131065 MPU131065:MPV131065 MZQ131065:MZR131065 NJM131065:NJN131065 NTI131065:NTJ131065 ODE131065:ODF131065 ONA131065:ONB131065 OWW131065:OWX131065 PGS131065:PGT131065 PQO131065:PQP131065 QAK131065:QAL131065 QKG131065:QKH131065 QUC131065:QUD131065 RDY131065:RDZ131065 RNU131065:RNV131065 RXQ131065:RXR131065 SHM131065:SHN131065 SRI131065:SRJ131065 TBE131065:TBF131065 TLA131065:TLB131065 TUW131065:TUX131065 UES131065:UET131065 UOO131065:UOP131065 UYK131065:UYL131065 VIG131065:VIH131065 VSC131065:VSD131065 WBY131065:WBZ131065 WLU131065:WLV131065 WVQ131065:WVR131065 I196601:J196601 JE196601:JF196601 TA196601:TB196601 ACW196601:ACX196601 AMS196601:AMT196601 AWO196601:AWP196601 BGK196601:BGL196601 BQG196601:BQH196601 CAC196601:CAD196601 CJY196601:CJZ196601 CTU196601:CTV196601 DDQ196601:DDR196601 DNM196601:DNN196601 DXI196601:DXJ196601 EHE196601:EHF196601 ERA196601:ERB196601 FAW196601:FAX196601 FKS196601:FKT196601 FUO196601:FUP196601 GEK196601:GEL196601 GOG196601:GOH196601 GYC196601:GYD196601 HHY196601:HHZ196601 HRU196601:HRV196601 IBQ196601:IBR196601 ILM196601:ILN196601 IVI196601:IVJ196601 JFE196601:JFF196601 JPA196601:JPB196601 JYW196601:JYX196601 KIS196601:KIT196601 KSO196601:KSP196601 LCK196601:LCL196601 LMG196601:LMH196601 LWC196601:LWD196601 MFY196601:MFZ196601 MPU196601:MPV196601 MZQ196601:MZR196601 NJM196601:NJN196601 NTI196601:NTJ196601 ODE196601:ODF196601 ONA196601:ONB196601 OWW196601:OWX196601 PGS196601:PGT196601 PQO196601:PQP196601 QAK196601:QAL196601 QKG196601:QKH196601 QUC196601:QUD196601 RDY196601:RDZ196601 RNU196601:RNV196601 RXQ196601:RXR196601 SHM196601:SHN196601 SRI196601:SRJ196601 TBE196601:TBF196601 TLA196601:TLB196601 TUW196601:TUX196601 UES196601:UET196601 UOO196601:UOP196601 UYK196601:UYL196601 VIG196601:VIH196601 VSC196601:VSD196601 WBY196601:WBZ196601 WLU196601:WLV196601 WVQ196601:WVR196601 I262137:J262137 JE262137:JF262137 TA262137:TB262137 ACW262137:ACX262137 AMS262137:AMT262137 AWO262137:AWP262137 BGK262137:BGL262137 BQG262137:BQH262137 CAC262137:CAD262137 CJY262137:CJZ262137 CTU262137:CTV262137 DDQ262137:DDR262137 DNM262137:DNN262137 DXI262137:DXJ262137 EHE262137:EHF262137 ERA262137:ERB262137 FAW262137:FAX262137 FKS262137:FKT262137 FUO262137:FUP262137 GEK262137:GEL262137 GOG262137:GOH262137 GYC262137:GYD262137 HHY262137:HHZ262137 HRU262137:HRV262137 IBQ262137:IBR262137 ILM262137:ILN262137 IVI262137:IVJ262137 JFE262137:JFF262137 JPA262137:JPB262137 JYW262137:JYX262137 KIS262137:KIT262137 KSO262137:KSP262137 LCK262137:LCL262137 LMG262137:LMH262137 LWC262137:LWD262137 MFY262137:MFZ262137 MPU262137:MPV262137 MZQ262137:MZR262137 NJM262137:NJN262137 NTI262137:NTJ262137 ODE262137:ODF262137 ONA262137:ONB262137 OWW262137:OWX262137 PGS262137:PGT262137 PQO262137:PQP262137 QAK262137:QAL262137 QKG262137:QKH262137 QUC262137:QUD262137 RDY262137:RDZ262137 RNU262137:RNV262137 RXQ262137:RXR262137 SHM262137:SHN262137 SRI262137:SRJ262137 TBE262137:TBF262137 TLA262137:TLB262137 TUW262137:TUX262137 UES262137:UET262137 UOO262137:UOP262137 UYK262137:UYL262137 VIG262137:VIH262137 VSC262137:VSD262137 WBY262137:WBZ262137 WLU262137:WLV262137 WVQ262137:WVR262137 I327673:J327673 JE327673:JF327673 TA327673:TB327673 ACW327673:ACX327673 AMS327673:AMT327673 AWO327673:AWP327673 BGK327673:BGL327673 BQG327673:BQH327673 CAC327673:CAD327673 CJY327673:CJZ327673 CTU327673:CTV327673 DDQ327673:DDR327673 DNM327673:DNN327673 DXI327673:DXJ327673 EHE327673:EHF327673 ERA327673:ERB327673 FAW327673:FAX327673 FKS327673:FKT327673 FUO327673:FUP327673 GEK327673:GEL327673 GOG327673:GOH327673 GYC327673:GYD327673 HHY327673:HHZ327673 HRU327673:HRV327673 IBQ327673:IBR327673 ILM327673:ILN327673 IVI327673:IVJ327673 JFE327673:JFF327673 JPA327673:JPB327673 JYW327673:JYX327673 KIS327673:KIT327673 KSO327673:KSP327673 LCK327673:LCL327673 LMG327673:LMH327673 LWC327673:LWD327673 MFY327673:MFZ327673 MPU327673:MPV327673 MZQ327673:MZR327673 NJM327673:NJN327673 NTI327673:NTJ327673 ODE327673:ODF327673 ONA327673:ONB327673 OWW327673:OWX327673 PGS327673:PGT327673 PQO327673:PQP327673 QAK327673:QAL327673 QKG327673:QKH327673 QUC327673:QUD327673 RDY327673:RDZ327673 RNU327673:RNV327673 RXQ327673:RXR327673 SHM327673:SHN327673 SRI327673:SRJ327673 TBE327673:TBF327673 TLA327673:TLB327673 TUW327673:TUX327673 UES327673:UET327673 UOO327673:UOP327673 UYK327673:UYL327673 VIG327673:VIH327673 VSC327673:VSD327673 WBY327673:WBZ327673 WLU327673:WLV327673 WVQ327673:WVR327673 I393209:J393209 JE393209:JF393209 TA393209:TB393209 ACW393209:ACX393209 AMS393209:AMT393209 AWO393209:AWP393209 BGK393209:BGL393209 BQG393209:BQH393209 CAC393209:CAD393209 CJY393209:CJZ393209 CTU393209:CTV393209 DDQ393209:DDR393209 DNM393209:DNN393209 DXI393209:DXJ393209 EHE393209:EHF393209 ERA393209:ERB393209 FAW393209:FAX393209 FKS393209:FKT393209 FUO393209:FUP393209 GEK393209:GEL393209 GOG393209:GOH393209 GYC393209:GYD393209 HHY393209:HHZ393209 HRU393209:HRV393209 IBQ393209:IBR393209 ILM393209:ILN393209 IVI393209:IVJ393209 JFE393209:JFF393209 JPA393209:JPB393209 JYW393209:JYX393209 KIS393209:KIT393209 KSO393209:KSP393209 LCK393209:LCL393209 LMG393209:LMH393209 LWC393209:LWD393209 MFY393209:MFZ393209 MPU393209:MPV393209 MZQ393209:MZR393209 NJM393209:NJN393209 NTI393209:NTJ393209 ODE393209:ODF393209 ONA393209:ONB393209 OWW393209:OWX393209 PGS393209:PGT393209 PQO393209:PQP393209 QAK393209:QAL393209 QKG393209:QKH393209 QUC393209:QUD393209 RDY393209:RDZ393209 RNU393209:RNV393209 RXQ393209:RXR393209 SHM393209:SHN393209 SRI393209:SRJ393209 TBE393209:TBF393209 TLA393209:TLB393209 TUW393209:TUX393209 UES393209:UET393209 UOO393209:UOP393209 UYK393209:UYL393209 VIG393209:VIH393209 VSC393209:VSD393209 WBY393209:WBZ393209 WLU393209:WLV393209 WVQ393209:WVR393209 I458745:J458745 JE458745:JF458745 TA458745:TB458745 ACW458745:ACX458745 AMS458745:AMT458745 AWO458745:AWP458745 BGK458745:BGL458745 BQG458745:BQH458745 CAC458745:CAD458745 CJY458745:CJZ458745 CTU458745:CTV458745 DDQ458745:DDR458745 DNM458745:DNN458745 DXI458745:DXJ458745 EHE458745:EHF458745 ERA458745:ERB458745 FAW458745:FAX458745 FKS458745:FKT458745 FUO458745:FUP458745 GEK458745:GEL458745 GOG458745:GOH458745 GYC458745:GYD458745 HHY458745:HHZ458745 HRU458745:HRV458745 IBQ458745:IBR458745 ILM458745:ILN458745 IVI458745:IVJ458745 JFE458745:JFF458745 JPA458745:JPB458745 JYW458745:JYX458745 KIS458745:KIT458745 KSO458745:KSP458745 LCK458745:LCL458745 LMG458745:LMH458745 LWC458745:LWD458745 MFY458745:MFZ458745 MPU458745:MPV458745 MZQ458745:MZR458745 NJM458745:NJN458745 NTI458745:NTJ458745 ODE458745:ODF458745 ONA458745:ONB458745 OWW458745:OWX458745 PGS458745:PGT458745 PQO458745:PQP458745 QAK458745:QAL458745 QKG458745:QKH458745 QUC458745:QUD458745 RDY458745:RDZ458745 RNU458745:RNV458745 RXQ458745:RXR458745 SHM458745:SHN458745 SRI458745:SRJ458745 TBE458745:TBF458745 TLA458745:TLB458745 TUW458745:TUX458745 UES458745:UET458745 UOO458745:UOP458745 UYK458745:UYL458745 VIG458745:VIH458745 VSC458745:VSD458745 WBY458745:WBZ458745 WLU458745:WLV458745 WVQ458745:WVR458745 I524281:J524281 JE524281:JF524281 TA524281:TB524281 ACW524281:ACX524281 AMS524281:AMT524281 AWO524281:AWP524281 BGK524281:BGL524281 BQG524281:BQH524281 CAC524281:CAD524281 CJY524281:CJZ524281 CTU524281:CTV524281 DDQ524281:DDR524281 DNM524281:DNN524281 DXI524281:DXJ524281 EHE524281:EHF524281 ERA524281:ERB524281 FAW524281:FAX524281 FKS524281:FKT524281 FUO524281:FUP524281 GEK524281:GEL524281 GOG524281:GOH524281 GYC524281:GYD524281 HHY524281:HHZ524281 HRU524281:HRV524281 IBQ524281:IBR524281 ILM524281:ILN524281 IVI524281:IVJ524281 JFE524281:JFF524281 JPA524281:JPB524281 JYW524281:JYX524281 KIS524281:KIT524281 KSO524281:KSP524281 LCK524281:LCL524281 LMG524281:LMH524281 LWC524281:LWD524281 MFY524281:MFZ524281 MPU524281:MPV524281 MZQ524281:MZR524281 NJM524281:NJN524281 NTI524281:NTJ524281 ODE524281:ODF524281 ONA524281:ONB524281 OWW524281:OWX524281 PGS524281:PGT524281 PQO524281:PQP524281 QAK524281:QAL524281 QKG524281:QKH524281 QUC524281:QUD524281 RDY524281:RDZ524281 RNU524281:RNV524281 RXQ524281:RXR524281 SHM524281:SHN524281 SRI524281:SRJ524281 TBE524281:TBF524281 TLA524281:TLB524281 TUW524281:TUX524281 UES524281:UET524281 UOO524281:UOP524281 UYK524281:UYL524281 VIG524281:VIH524281 VSC524281:VSD524281 WBY524281:WBZ524281 WLU524281:WLV524281 WVQ524281:WVR524281 I589817:J589817 JE589817:JF589817 TA589817:TB589817 ACW589817:ACX589817 AMS589817:AMT589817 AWO589817:AWP589817 BGK589817:BGL589817 BQG589817:BQH589817 CAC589817:CAD589817 CJY589817:CJZ589817 CTU589817:CTV589817 DDQ589817:DDR589817 DNM589817:DNN589817 DXI589817:DXJ589817 EHE589817:EHF589817 ERA589817:ERB589817 FAW589817:FAX589817 FKS589817:FKT589817 FUO589817:FUP589817 GEK589817:GEL589817 GOG589817:GOH589817 GYC589817:GYD589817 HHY589817:HHZ589817 HRU589817:HRV589817 IBQ589817:IBR589817 ILM589817:ILN589817 IVI589817:IVJ589817 JFE589817:JFF589817 JPA589817:JPB589817 JYW589817:JYX589817 KIS589817:KIT589817 KSO589817:KSP589817 LCK589817:LCL589817 LMG589817:LMH589817 LWC589817:LWD589817 MFY589817:MFZ589817 MPU589817:MPV589817 MZQ589817:MZR589817 NJM589817:NJN589817 NTI589817:NTJ589817 ODE589817:ODF589817 ONA589817:ONB589817 OWW589817:OWX589817 PGS589817:PGT589817 PQO589817:PQP589817 QAK589817:QAL589817 QKG589817:QKH589817 QUC589817:QUD589817 RDY589817:RDZ589817 RNU589817:RNV589817 RXQ589817:RXR589817 SHM589817:SHN589817 SRI589817:SRJ589817 TBE589817:TBF589817 TLA589817:TLB589817 TUW589817:TUX589817 UES589817:UET589817 UOO589817:UOP589817 UYK589817:UYL589817 VIG589817:VIH589817 VSC589817:VSD589817 WBY589817:WBZ589817 WLU589817:WLV589817 WVQ589817:WVR589817 I655353:J655353 JE655353:JF655353 TA655353:TB655353 ACW655353:ACX655353 AMS655353:AMT655353 AWO655353:AWP655353 BGK655353:BGL655353 BQG655353:BQH655353 CAC655353:CAD655353 CJY655353:CJZ655353 CTU655353:CTV655353 DDQ655353:DDR655353 DNM655353:DNN655353 DXI655353:DXJ655353 EHE655353:EHF655353 ERA655353:ERB655353 FAW655353:FAX655353 FKS655353:FKT655353 FUO655353:FUP655353 GEK655353:GEL655353 GOG655353:GOH655353 GYC655353:GYD655353 HHY655353:HHZ655353 HRU655353:HRV655353 IBQ655353:IBR655353 ILM655353:ILN655353 IVI655353:IVJ655353 JFE655353:JFF655353 JPA655353:JPB655353 JYW655353:JYX655353 KIS655353:KIT655353 KSO655353:KSP655353 LCK655353:LCL655353 LMG655353:LMH655353 LWC655353:LWD655353 MFY655353:MFZ655353 MPU655353:MPV655353 MZQ655353:MZR655353 NJM655353:NJN655353 NTI655353:NTJ655353 ODE655353:ODF655353 ONA655353:ONB655353 OWW655353:OWX655353 PGS655353:PGT655353 PQO655353:PQP655353 QAK655353:QAL655353 QKG655353:QKH655353 QUC655353:QUD655353 RDY655353:RDZ655353 RNU655353:RNV655353 RXQ655353:RXR655353 SHM655353:SHN655353 SRI655353:SRJ655353 TBE655353:TBF655353 TLA655353:TLB655353 TUW655353:TUX655353 UES655353:UET655353 UOO655353:UOP655353 UYK655353:UYL655353 VIG655353:VIH655353 VSC655353:VSD655353 WBY655353:WBZ655353 WLU655353:WLV655353 WVQ655353:WVR655353 I720889:J720889 JE720889:JF720889 TA720889:TB720889 ACW720889:ACX720889 AMS720889:AMT720889 AWO720889:AWP720889 BGK720889:BGL720889 BQG720889:BQH720889 CAC720889:CAD720889 CJY720889:CJZ720889 CTU720889:CTV720889 DDQ720889:DDR720889 DNM720889:DNN720889 DXI720889:DXJ720889 EHE720889:EHF720889 ERA720889:ERB720889 FAW720889:FAX720889 FKS720889:FKT720889 FUO720889:FUP720889 GEK720889:GEL720889 GOG720889:GOH720889 GYC720889:GYD720889 HHY720889:HHZ720889 HRU720889:HRV720889 IBQ720889:IBR720889 ILM720889:ILN720889 IVI720889:IVJ720889 JFE720889:JFF720889 JPA720889:JPB720889 JYW720889:JYX720889 KIS720889:KIT720889 KSO720889:KSP720889 LCK720889:LCL720889 LMG720889:LMH720889 LWC720889:LWD720889 MFY720889:MFZ720889 MPU720889:MPV720889 MZQ720889:MZR720889 NJM720889:NJN720889 NTI720889:NTJ720889 ODE720889:ODF720889 ONA720889:ONB720889 OWW720889:OWX720889 PGS720889:PGT720889 PQO720889:PQP720889 QAK720889:QAL720889 QKG720889:QKH720889 QUC720889:QUD720889 RDY720889:RDZ720889 RNU720889:RNV720889 RXQ720889:RXR720889 SHM720889:SHN720889 SRI720889:SRJ720889 TBE720889:TBF720889 TLA720889:TLB720889 TUW720889:TUX720889 UES720889:UET720889 UOO720889:UOP720889 UYK720889:UYL720889 VIG720889:VIH720889 VSC720889:VSD720889 WBY720889:WBZ720889 WLU720889:WLV720889 WVQ720889:WVR720889 I786425:J786425 JE786425:JF786425 TA786425:TB786425 ACW786425:ACX786425 AMS786425:AMT786425 AWO786425:AWP786425 BGK786425:BGL786425 BQG786425:BQH786425 CAC786425:CAD786425 CJY786425:CJZ786425 CTU786425:CTV786425 DDQ786425:DDR786425 DNM786425:DNN786425 DXI786425:DXJ786425 EHE786425:EHF786425 ERA786425:ERB786425 FAW786425:FAX786425 FKS786425:FKT786425 FUO786425:FUP786425 GEK786425:GEL786425 GOG786425:GOH786425 GYC786425:GYD786425 HHY786425:HHZ786425 HRU786425:HRV786425 IBQ786425:IBR786425 ILM786425:ILN786425 IVI786425:IVJ786425 JFE786425:JFF786425 JPA786425:JPB786425 JYW786425:JYX786425 KIS786425:KIT786425 KSO786425:KSP786425 LCK786425:LCL786425 LMG786425:LMH786425 LWC786425:LWD786425 MFY786425:MFZ786425 MPU786425:MPV786425 MZQ786425:MZR786425 NJM786425:NJN786425 NTI786425:NTJ786425 ODE786425:ODF786425 ONA786425:ONB786425 OWW786425:OWX786425 PGS786425:PGT786425 PQO786425:PQP786425 QAK786425:QAL786425 QKG786425:QKH786425 QUC786425:QUD786425 RDY786425:RDZ786425 RNU786425:RNV786425 RXQ786425:RXR786425 SHM786425:SHN786425 SRI786425:SRJ786425 TBE786425:TBF786425 TLA786425:TLB786425 TUW786425:TUX786425 UES786425:UET786425 UOO786425:UOP786425 UYK786425:UYL786425 VIG786425:VIH786425 VSC786425:VSD786425 WBY786425:WBZ786425 WLU786425:WLV786425 WVQ786425:WVR786425 I851961:J851961 JE851961:JF851961 TA851961:TB851961 ACW851961:ACX851961 AMS851961:AMT851961 AWO851961:AWP851961 BGK851961:BGL851961 BQG851961:BQH851961 CAC851961:CAD851961 CJY851961:CJZ851961 CTU851961:CTV851961 DDQ851961:DDR851961 DNM851961:DNN851961 DXI851961:DXJ851961 EHE851961:EHF851961 ERA851961:ERB851961 FAW851961:FAX851961 FKS851961:FKT851961 FUO851961:FUP851961 GEK851961:GEL851961 GOG851961:GOH851961 GYC851961:GYD851961 HHY851961:HHZ851961 HRU851961:HRV851961 IBQ851961:IBR851961 ILM851961:ILN851961 IVI851961:IVJ851961 JFE851961:JFF851961 JPA851961:JPB851961 JYW851961:JYX851961 KIS851961:KIT851961 KSO851961:KSP851961 LCK851961:LCL851961 LMG851961:LMH851961 LWC851961:LWD851961 MFY851961:MFZ851961 MPU851961:MPV851961 MZQ851961:MZR851961 NJM851961:NJN851961 NTI851961:NTJ851961 ODE851961:ODF851961 ONA851961:ONB851961 OWW851961:OWX851961 PGS851961:PGT851961 PQO851961:PQP851961 QAK851961:QAL851961 QKG851961:QKH851961 QUC851961:QUD851961 RDY851961:RDZ851961 RNU851961:RNV851961 RXQ851961:RXR851961 SHM851961:SHN851961 SRI851961:SRJ851961 TBE851961:TBF851961 TLA851961:TLB851961 TUW851961:TUX851961 UES851961:UET851961 UOO851961:UOP851961 UYK851961:UYL851961 VIG851961:VIH851961 VSC851961:VSD851961 WBY851961:WBZ851961 WLU851961:WLV851961 WVQ851961:WVR851961 I917497:J917497 JE917497:JF917497 TA917497:TB917497 ACW917497:ACX917497 AMS917497:AMT917497 AWO917497:AWP917497 BGK917497:BGL917497 BQG917497:BQH917497 CAC917497:CAD917497 CJY917497:CJZ917497 CTU917497:CTV917497 DDQ917497:DDR917497 DNM917497:DNN917497 DXI917497:DXJ917497 EHE917497:EHF917497 ERA917497:ERB917497 FAW917497:FAX917497 FKS917497:FKT917497 FUO917497:FUP917497 GEK917497:GEL917497 GOG917497:GOH917497 GYC917497:GYD917497 HHY917497:HHZ917497 HRU917497:HRV917497 IBQ917497:IBR917497 ILM917497:ILN917497 IVI917497:IVJ917497 JFE917497:JFF917497 JPA917497:JPB917497 JYW917497:JYX917497 KIS917497:KIT917497 KSO917497:KSP917497 LCK917497:LCL917497 LMG917497:LMH917497 LWC917497:LWD917497 MFY917497:MFZ917497 MPU917497:MPV917497 MZQ917497:MZR917497 NJM917497:NJN917497 NTI917497:NTJ917497 ODE917497:ODF917497 ONA917497:ONB917497 OWW917497:OWX917497 PGS917497:PGT917497 PQO917497:PQP917497 QAK917497:QAL917497 QKG917497:QKH917497 QUC917497:QUD917497 RDY917497:RDZ917497 RNU917497:RNV917497 RXQ917497:RXR917497 SHM917497:SHN917497 SRI917497:SRJ917497 TBE917497:TBF917497 TLA917497:TLB917497 TUW917497:TUX917497 UES917497:UET917497 UOO917497:UOP917497 UYK917497:UYL917497 VIG917497:VIH917497 VSC917497:VSD917497 WBY917497:WBZ917497 WLU917497:WLV917497 WVQ917497:WVR917497 I983033:J983033 JE983033:JF983033 TA983033:TB983033 ACW983033:ACX983033 AMS983033:AMT983033 AWO983033:AWP983033 BGK983033:BGL983033 BQG983033:BQH983033 CAC983033:CAD983033 CJY983033:CJZ983033 CTU983033:CTV983033 DDQ983033:DDR983033 DNM983033:DNN983033 DXI983033:DXJ983033 EHE983033:EHF983033 ERA983033:ERB983033 FAW983033:FAX983033 FKS983033:FKT983033 FUO983033:FUP983033 GEK983033:GEL983033 GOG983033:GOH983033 GYC983033:GYD983033 HHY983033:HHZ983033 HRU983033:HRV983033 IBQ983033:IBR983033 ILM983033:ILN983033 IVI983033:IVJ983033 JFE983033:JFF983033 JPA983033:JPB983033 JYW983033:JYX983033 KIS983033:KIT983033 KSO983033:KSP983033 LCK983033:LCL983033 LMG983033:LMH983033 LWC983033:LWD983033 MFY983033:MFZ983033 MPU983033:MPV983033 MZQ983033:MZR983033 NJM983033:NJN983033 NTI983033:NTJ983033 ODE983033:ODF983033 ONA983033:ONB983033 OWW983033:OWX983033 PGS983033:PGT983033 PQO983033:PQP983033 QAK983033:QAL983033 QKG983033:QKH983033 QUC983033:QUD983033 RDY983033:RDZ983033 RNU983033:RNV983033 RXQ983033:RXR983033 SHM983033:SHN983033 SRI983033:SRJ983033 TBE983033:TBF983033 TLA983033:TLB983033 TUW983033:TUX983033 UES983033:UET983033 UOO983033:UOP983033 UYK983033:UYL983033 VIG983033:VIH983033 VSC983033:VSD983033 WBY983033:WBZ983033 WLU983033:WLV983033 WVQ983033:WVR983033" xr:uid="{00000000-0002-0000-0000-000002000000}">
      <formula1>#REF!</formula1>
    </dataValidation>
  </dataValidations>
  <pageMargins left="0.70866141732283472" right="0.70866141732283472" top="0.55118110236220474" bottom="0.35433070866141736" header="0.31496062992125984" footer="0.31496062992125984"/>
  <pageSetup paperSize="9" scale="91" orientation="landscape" blackAndWhite="1" r:id="rId1"/>
  <headerFooter>
    <oddHeader>&amp;R(2023.06版）</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8E945-D432-4499-9CCA-E8970D0DD198}">
  <sheetPr>
    <tabColor rgb="FFFFC000"/>
  </sheetPr>
  <dimension ref="A1:M14"/>
  <sheetViews>
    <sheetView workbookViewId="0">
      <selection activeCell="H22" sqref="H22"/>
    </sheetView>
  </sheetViews>
  <sheetFormatPr defaultColWidth="8.83203125" defaultRowHeight="13"/>
  <cols>
    <col min="1" max="1" width="23.5" style="535" customWidth="1"/>
    <col min="2" max="2" width="36.08203125" style="535" customWidth="1"/>
    <col min="3" max="3" width="5" style="556" customWidth="1"/>
    <col min="4" max="6" width="9.58203125" style="535" customWidth="1"/>
    <col min="7" max="7" width="3.58203125" style="535" customWidth="1"/>
    <col min="8" max="8" width="8.83203125" style="535"/>
    <col min="9" max="9" width="40.33203125" style="535" customWidth="1"/>
    <col min="10" max="16384" width="8.83203125" style="535"/>
  </cols>
  <sheetData>
    <row r="1" spans="1:13" ht="19.5" customHeight="1">
      <c r="A1" s="896" t="s">
        <v>349</v>
      </c>
      <c r="B1" s="897"/>
      <c r="C1" s="900" t="s">
        <v>350</v>
      </c>
      <c r="D1" s="893" t="s">
        <v>351</v>
      </c>
      <c r="E1" s="894"/>
      <c r="F1" s="895"/>
      <c r="H1" s="896" t="s">
        <v>349</v>
      </c>
      <c r="I1" s="897"/>
      <c r="J1" s="900" t="s">
        <v>350</v>
      </c>
      <c r="K1" s="893" t="s">
        <v>351</v>
      </c>
      <c r="L1" s="894"/>
      <c r="M1" s="895"/>
    </row>
    <row r="2" spans="1:13" ht="19.5" customHeight="1">
      <c r="A2" s="898"/>
      <c r="B2" s="899"/>
      <c r="C2" s="901"/>
      <c r="D2" s="536" t="s">
        <v>352</v>
      </c>
      <c r="E2" s="536" t="s">
        <v>353</v>
      </c>
      <c r="F2" s="537" t="s">
        <v>354</v>
      </c>
      <c r="H2" s="898"/>
      <c r="I2" s="899"/>
      <c r="J2" s="901"/>
      <c r="K2" s="536" t="s">
        <v>352</v>
      </c>
      <c r="L2" s="536" t="s">
        <v>353</v>
      </c>
      <c r="M2" s="537" t="s">
        <v>354</v>
      </c>
    </row>
    <row r="3" spans="1:13" ht="19.5" customHeight="1">
      <c r="A3" s="538" t="s">
        <v>355</v>
      </c>
      <c r="B3" s="539" t="s">
        <v>356</v>
      </c>
      <c r="C3" s="540" t="s">
        <v>357</v>
      </c>
      <c r="D3" s="541">
        <v>2130</v>
      </c>
      <c r="E3" s="541">
        <v>1937</v>
      </c>
      <c r="F3" s="542">
        <v>193</v>
      </c>
      <c r="H3" s="538" t="s">
        <v>358</v>
      </c>
      <c r="I3" s="539" t="s">
        <v>359</v>
      </c>
      <c r="J3" s="540" t="s">
        <v>360</v>
      </c>
      <c r="K3" s="543">
        <v>530</v>
      </c>
      <c r="L3" s="543">
        <v>482</v>
      </c>
      <c r="M3" s="542">
        <v>48</v>
      </c>
    </row>
    <row r="4" spans="1:13" ht="19.5" customHeight="1">
      <c r="A4" s="538" t="s">
        <v>361</v>
      </c>
      <c r="B4" s="539" t="s">
        <v>362</v>
      </c>
      <c r="C4" s="540" t="s">
        <v>357</v>
      </c>
      <c r="D4" s="541">
        <v>1040</v>
      </c>
      <c r="E4" s="543">
        <v>946</v>
      </c>
      <c r="F4" s="542">
        <v>94</v>
      </c>
      <c r="H4" s="538" t="s">
        <v>363</v>
      </c>
      <c r="I4" s="544" t="s">
        <v>364</v>
      </c>
      <c r="J4" s="544" t="s">
        <v>360</v>
      </c>
      <c r="K4" s="545">
        <v>100</v>
      </c>
      <c r="L4" s="545">
        <v>91</v>
      </c>
      <c r="M4" s="546">
        <v>9</v>
      </c>
    </row>
    <row r="5" spans="1:13" ht="19.5" customHeight="1">
      <c r="A5" s="538" t="s">
        <v>365</v>
      </c>
      <c r="B5" s="547" t="s">
        <v>366</v>
      </c>
      <c r="C5" s="540" t="s">
        <v>357</v>
      </c>
      <c r="D5" s="541">
        <v>2610</v>
      </c>
      <c r="E5" s="541">
        <v>2373</v>
      </c>
      <c r="F5" s="542">
        <v>237</v>
      </c>
      <c r="H5" s="538" t="s">
        <v>367</v>
      </c>
      <c r="I5" s="539" t="s">
        <v>368</v>
      </c>
      <c r="J5" s="540" t="s">
        <v>360</v>
      </c>
      <c r="K5" s="543">
        <v>320</v>
      </c>
      <c r="L5" s="543">
        <v>291</v>
      </c>
      <c r="M5" s="542">
        <v>29</v>
      </c>
    </row>
    <row r="6" spans="1:13" ht="19.5" customHeight="1">
      <c r="A6" s="538" t="s">
        <v>369</v>
      </c>
      <c r="B6" s="539" t="s">
        <v>370</v>
      </c>
      <c r="C6" s="540" t="s">
        <v>357</v>
      </c>
      <c r="D6" s="541">
        <v>2950</v>
      </c>
      <c r="E6" s="541">
        <v>2682</v>
      </c>
      <c r="F6" s="542">
        <v>268</v>
      </c>
      <c r="H6" s="548" t="s">
        <v>371</v>
      </c>
      <c r="I6" s="549" t="s">
        <v>368</v>
      </c>
      <c r="J6" s="550" t="s">
        <v>360</v>
      </c>
      <c r="K6" s="551">
        <v>350</v>
      </c>
      <c r="L6" s="551">
        <v>319</v>
      </c>
      <c r="M6" s="552">
        <v>31</v>
      </c>
    </row>
    <row r="7" spans="1:13" ht="19.5" customHeight="1">
      <c r="A7" s="538" t="s">
        <v>372</v>
      </c>
      <c r="B7" s="539" t="s">
        <v>373</v>
      </c>
      <c r="C7" s="540" t="s">
        <v>357</v>
      </c>
      <c r="D7" s="541">
        <v>2780</v>
      </c>
      <c r="E7" s="541">
        <v>2528</v>
      </c>
      <c r="F7" s="542">
        <v>252</v>
      </c>
      <c r="H7" s="538" t="s">
        <v>374</v>
      </c>
      <c r="I7" s="539" t="s">
        <v>364</v>
      </c>
      <c r="J7" s="540" t="s">
        <v>360</v>
      </c>
      <c r="K7" s="543">
        <v>110</v>
      </c>
      <c r="L7" s="543">
        <v>100</v>
      </c>
      <c r="M7" s="542">
        <v>10</v>
      </c>
    </row>
    <row r="8" spans="1:13" ht="19.5" customHeight="1">
      <c r="A8" s="538" t="s">
        <v>375</v>
      </c>
      <c r="B8" s="539" t="s">
        <v>376</v>
      </c>
      <c r="C8" s="540" t="s">
        <v>357</v>
      </c>
      <c r="D8" s="541">
        <v>1250</v>
      </c>
      <c r="E8" s="541">
        <v>1137</v>
      </c>
      <c r="F8" s="542">
        <v>113</v>
      </c>
    </row>
    <row r="9" spans="1:13" ht="19.5" customHeight="1">
      <c r="A9" s="538" t="s">
        <v>377</v>
      </c>
      <c r="B9" s="539" t="s">
        <v>373</v>
      </c>
      <c r="C9" s="540" t="s">
        <v>357</v>
      </c>
      <c r="D9" s="541">
        <v>2620</v>
      </c>
      <c r="E9" s="541">
        <v>2382</v>
      </c>
      <c r="F9" s="542">
        <v>238</v>
      </c>
    </row>
    <row r="10" spans="1:13" ht="19.5" customHeight="1">
      <c r="A10" s="538" t="s">
        <v>378</v>
      </c>
      <c r="B10" s="539" t="s">
        <v>379</v>
      </c>
      <c r="C10" s="540" t="s">
        <v>357</v>
      </c>
      <c r="D10" s="541">
        <v>1300</v>
      </c>
      <c r="E10" s="541">
        <v>1182</v>
      </c>
      <c r="F10" s="542">
        <v>118</v>
      </c>
    </row>
    <row r="11" spans="1:13" ht="19.5" customHeight="1">
      <c r="A11" s="538" t="s">
        <v>380</v>
      </c>
      <c r="B11" s="539" t="s">
        <v>381</v>
      </c>
      <c r="C11" s="540" t="s">
        <v>357</v>
      </c>
      <c r="D11" s="543">
        <v>980</v>
      </c>
      <c r="E11" s="543">
        <v>891</v>
      </c>
      <c r="F11" s="542">
        <v>89</v>
      </c>
    </row>
    <row r="12" spans="1:13" ht="19.5" customHeight="1">
      <c r="A12" s="538" t="s">
        <v>382</v>
      </c>
      <c r="B12" s="539" t="s">
        <v>381</v>
      </c>
      <c r="C12" s="540" t="s">
        <v>357</v>
      </c>
      <c r="D12" s="541">
        <v>1000</v>
      </c>
      <c r="E12" s="543">
        <v>910</v>
      </c>
      <c r="F12" s="542">
        <v>90</v>
      </c>
    </row>
    <row r="13" spans="1:13" ht="19.5" customHeight="1">
      <c r="A13" s="538" t="s">
        <v>374</v>
      </c>
      <c r="B13" s="539" t="s">
        <v>381</v>
      </c>
      <c r="C13" s="540" t="s">
        <v>357</v>
      </c>
      <c r="D13" s="543">
        <v>610</v>
      </c>
      <c r="E13" s="543">
        <v>555</v>
      </c>
      <c r="F13" s="542">
        <v>55</v>
      </c>
    </row>
    <row r="14" spans="1:13" ht="19.5" customHeight="1">
      <c r="A14" s="553" t="s">
        <v>383</v>
      </c>
      <c r="B14" s="554" t="s">
        <v>381</v>
      </c>
      <c r="C14" s="550" t="s">
        <v>357</v>
      </c>
      <c r="D14" s="555">
        <v>2610</v>
      </c>
      <c r="E14" s="555">
        <v>2373</v>
      </c>
      <c r="F14" s="552">
        <v>237</v>
      </c>
    </row>
  </sheetData>
  <mergeCells count="6">
    <mergeCell ref="K1:M1"/>
    <mergeCell ref="A1:B2"/>
    <mergeCell ref="C1:C2"/>
    <mergeCell ref="D1:F1"/>
    <mergeCell ref="H1:I2"/>
    <mergeCell ref="J1:J2"/>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7"/>
  <sheetViews>
    <sheetView topLeftCell="H1" zoomScale="85" zoomScaleNormal="85" workbookViewId="0">
      <selection activeCell="AC11" sqref="AC11"/>
    </sheetView>
  </sheetViews>
  <sheetFormatPr defaultRowHeight="14"/>
  <cols>
    <col min="1" max="1" width="16.08203125" customWidth="1"/>
    <col min="2" max="2" width="9.58203125" customWidth="1"/>
    <col min="3" max="3" width="9.83203125" bestFit="1" customWidth="1"/>
    <col min="4" max="4" width="8.58203125" customWidth="1"/>
    <col min="5" max="5" width="9" customWidth="1"/>
    <col min="6" max="6" width="10.08203125" customWidth="1"/>
    <col min="7" max="7" width="10.58203125" customWidth="1"/>
    <col min="8" max="8" width="7.58203125" style="157" customWidth="1"/>
    <col min="9" max="9" width="2.08203125" customWidth="1"/>
    <col min="10" max="10" width="5.08203125" customWidth="1"/>
    <col min="11" max="11" width="6.58203125" customWidth="1"/>
    <col min="12" max="12" width="4.58203125" customWidth="1"/>
    <col min="13" max="13" width="9.58203125" customWidth="1"/>
    <col min="14" max="14" width="4.58203125" customWidth="1"/>
    <col min="15" max="15" width="9.58203125" customWidth="1"/>
    <col min="16" max="16" width="4.58203125" customWidth="1"/>
    <col min="17" max="17" width="8.08203125" customWidth="1"/>
    <col min="18" max="18" width="6.58203125" customWidth="1"/>
    <col min="19" max="19" width="4.58203125" customWidth="1"/>
    <col min="20" max="20" width="9.58203125" customWidth="1"/>
    <col min="21" max="21" width="4.58203125" customWidth="1"/>
    <col min="22" max="22" width="9.58203125" customWidth="1"/>
    <col min="23" max="23" width="4.58203125" customWidth="1"/>
    <col min="24" max="24" width="9.83203125" bestFit="1" customWidth="1"/>
    <col min="25" max="25" width="8.5" customWidth="1"/>
    <col min="26" max="26" width="8.08203125" customWidth="1"/>
    <col min="27" max="27" width="5.5" bestFit="1" customWidth="1"/>
    <col min="28" max="29" width="9.58203125" customWidth="1"/>
    <col min="30" max="30" width="7.08203125" customWidth="1"/>
    <col min="31" max="31" width="12.33203125" customWidth="1"/>
    <col min="32" max="32" width="17.08203125" customWidth="1"/>
  </cols>
  <sheetData>
    <row r="2" spans="1:32" ht="35.25" customHeight="1">
      <c r="A2" s="1" t="s">
        <v>27</v>
      </c>
      <c r="H2" s="565"/>
      <c r="J2" s="1"/>
    </row>
    <row r="3" spans="1:32" ht="15" customHeight="1" thickBot="1">
      <c r="H3" s="565"/>
    </row>
    <row r="4" spans="1:32" s="51" customFormat="1" ht="24" customHeight="1">
      <c r="A4" s="632" t="s">
        <v>28</v>
      </c>
      <c r="B4" s="633" t="s">
        <v>29</v>
      </c>
      <c r="C4" s="634"/>
      <c r="D4" s="635"/>
      <c r="E4" s="636" t="s">
        <v>30</v>
      </c>
      <c r="F4" s="638" t="s">
        <v>31</v>
      </c>
      <c r="G4" s="639"/>
      <c r="H4" s="635" t="s">
        <v>32</v>
      </c>
      <c r="I4" s="54"/>
      <c r="J4" s="641" t="s">
        <v>33</v>
      </c>
      <c r="K4" s="167" t="s">
        <v>34</v>
      </c>
      <c r="L4" s="168"/>
      <c r="M4" s="168"/>
      <c r="N4" s="168"/>
      <c r="O4" s="168"/>
      <c r="P4" s="168"/>
      <c r="Q4" s="168"/>
      <c r="R4" s="168"/>
      <c r="S4" s="168"/>
      <c r="T4" s="168"/>
      <c r="U4" s="168"/>
      <c r="V4" s="168"/>
      <c r="W4" s="168"/>
      <c r="X4" s="168"/>
      <c r="Y4" s="168"/>
      <c r="Z4" s="168"/>
      <c r="AA4" s="168"/>
      <c r="AB4" s="168"/>
      <c r="AC4" s="168"/>
      <c r="AD4" s="169"/>
      <c r="AE4" s="618" t="s">
        <v>35</v>
      </c>
      <c r="AF4" s="620" t="s">
        <v>36</v>
      </c>
    </row>
    <row r="5" spans="1:32" s="29" customFormat="1" ht="36" customHeight="1" thickBot="1">
      <c r="A5" s="622"/>
      <c r="B5" s="55" t="s">
        <v>37</v>
      </c>
      <c r="C5" s="56" t="s">
        <v>38</v>
      </c>
      <c r="D5" s="558" t="s">
        <v>39</v>
      </c>
      <c r="E5" s="637"/>
      <c r="F5" s="55" t="s">
        <v>40</v>
      </c>
      <c r="G5" s="561" t="s">
        <v>41</v>
      </c>
      <c r="H5" s="640"/>
      <c r="I5" s="57"/>
      <c r="J5" s="637"/>
      <c r="K5" s="622" t="s">
        <v>42</v>
      </c>
      <c r="L5" s="623"/>
      <c r="M5" s="623"/>
      <c r="N5" s="623"/>
      <c r="O5" s="623"/>
      <c r="P5" s="623"/>
      <c r="Q5" s="624"/>
      <c r="R5" s="625" t="s">
        <v>43</v>
      </c>
      <c r="S5" s="623"/>
      <c r="T5" s="623"/>
      <c r="U5" s="623"/>
      <c r="V5" s="623"/>
      <c r="W5" s="623"/>
      <c r="X5" s="624"/>
      <c r="Y5" s="58" t="s">
        <v>44</v>
      </c>
      <c r="Z5" s="625" t="s">
        <v>45</v>
      </c>
      <c r="AA5" s="623"/>
      <c r="AB5" s="624"/>
      <c r="AC5" s="59" t="s">
        <v>46</v>
      </c>
      <c r="AD5" s="60" t="s">
        <v>47</v>
      </c>
      <c r="AE5" s="619"/>
      <c r="AF5" s="621"/>
    </row>
    <row r="6" spans="1:32" ht="60" customHeight="1" thickTop="1">
      <c r="A6" s="626"/>
      <c r="B6" s="132">
        <v>42370</v>
      </c>
      <c r="C6" s="133">
        <v>42494</v>
      </c>
      <c r="D6" s="131">
        <f>IF(B6="","",C6-B6+1)</f>
        <v>125</v>
      </c>
      <c r="E6" s="559"/>
      <c r="F6" s="138"/>
      <c r="G6" s="139"/>
      <c r="H6" s="61"/>
      <c r="I6" s="52"/>
      <c r="J6" s="629">
        <v>1</v>
      </c>
      <c r="K6" s="62">
        <f>IF($J6="","",VLOOKUP($J6,単価表,3))</f>
        <v>4500</v>
      </c>
      <c r="L6" s="63">
        <f>IF($D6="", 0, IF($D6&lt;31, $D6, 30))</f>
        <v>30</v>
      </c>
      <c r="M6" s="125">
        <f>IF($D6="",0, K6*0.9)</f>
        <v>4050</v>
      </c>
      <c r="N6" s="121">
        <f>IF($J$6="", 0, IF($D6&lt;31, 0, IF($D6&lt;61, $D6-30, 30)))</f>
        <v>30</v>
      </c>
      <c r="O6" s="64">
        <f>IF($D6="", 0, K6*0.8)</f>
        <v>3600</v>
      </c>
      <c r="P6" s="65">
        <f>IF($D$6="", 0, IF($D6&lt;61, 0, $D6-60))</f>
        <v>65</v>
      </c>
      <c r="Q6" s="66">
        <f>IF($D$6="", 0, K6*L6+M6*N6+O6*P6)</f>
        <v>490500</v>
      </c>
      <c r="R6" s="67">
        <f>IF($J$6="","",VLOOKUP($J$6,単価表,4))</f>
        <v>13500</v>
      </c>
      <c r="S6" s="63">
        <f>IF($D6="", 0, IF($D6&lt;33, $D6-1, 30))</f>
        <v>30</v>
      </c>
      <c r="T6" s="128">
        <f>IF($D6="",0, R6*0.9)</f>
        <v>12150</v>
      </c>
      <c r="U6" s="121">
        <f>IF($J$6="", 0, IF($D6&lt;33, 0, IF($D6&lt;62, $D6-31, 30)))</f>
        <v>30</v>
      </c>
      <c r="V6" s="64">
        <f>IF(D6="", 0, $R6*0.8)</f>
        <v>10800</v>
      </c>
      <c r="W6" s="68">
        <f>IF($D$6="", "", IF($D6&lt;62, 0, $D6-61))</f>
        <v>64</v>
      </c>
      <c r="X6" s="66">
        <f>IF($D6="", 0, R6*S6+T6*U6+V6*W6)</f>
        <v>1460700</v>
      </c>
      <c r="Y6" s="69"/>
      <c r="Z6" s="164"/>
      <c r="AA6" s="158"/>
      <c r="AB6" s="163">
        <f>Z6*AA6</f>
        <v>0</v>
      </c>
      <c r="AC6" s="147"/>
      <c r="AD6" s="148"/>
      <c r="AE6" s="149">
        <f>Q6+X6+Y6+AB6+AC6</f>
        <v>1951200</v>
      </c>
      <c r="AF6" s="70"/>
    </row>
    <row r="7" spans="1:32" ht="60" customHeight="1">
      <c r="A7" s="627"/>
      <c r="B7" s="134">
        <v>42370</v>
      </c>
      <c r="C7" s="135">
        <v>42405</v>
      </c>
      <c r="D7" s="131">
        <f>IF(B7="","",C7-B7+1)</f>
        <v>36</v>
      </c>
      <c r="E7" s="560"/>
      <c r="F7" s="140"/>
      <c r="G7" s="141"/>
      <c r="H7" s="61"/>
      <c r="I7" s="52"/>
      <c r="J7" s="630"/>
      <c r="K7" s="71">
        <f>IF($J6="","",VLOOKUP($J6,単価表,3))</f>
        <v>4500</v>
      </c>
      <c r="L7" s="72">
        <f>IF($D6="", 0, IF($D7&lt;31, $D7, 30))</f>
        <v>30</v>
      </c>
      <c r="M7" s="126">
        <f>IF($D7="",0, K7*0.9)</f>
        <v>4050</v>
      </c>
      <c r="N7" s="122">
        <f>IF($J$6="", 0, IF($D7&lt;31, 0, IF($D7&lt;61, $D7-30, 30)))</f>
        <v>6</v>
      </c>
      <c r="O7" s="73">
        <f>IF($D7="", 0, K7*0.8)</f>
        <v>3600</v>
      </c>
      <c r="P7" s="74">
        <f>IF($D$7="", 0, IF($D7&lt;61, 0, $D7-60))</f>
        <v>0</v>
      </c>
      <c r="Q7" s="75">
        <f>IF($D$7="", 0, K7*L7+M7*N7+O7*P7)</f>
        <v>159300</v>
      </c>
      <c r="R7" s="76">
        <f>IF($J6="","",VLOOKUP($J$6,単価表,4))</f>
        <v>13500</v>
      </c>
      <c r="S7" s="72">
        <f>IF($D7="", 0, IF($D7&lt;33, $D7-1, 30))</f>
        <v>30</v>
      </c>
      <c r="T7" s="129">
        <f>IF($D7="",0, R7*0.9)</f>
        <v>12150</v>
      </c>
      <c r="U7" s="122">
        <f>IF($J$6=0, 0, IF($D7&lt;33, 0, IF($D7&lt;62, $D7-31, 30)))</f>
        <v>5</v>
      </c>
      <c r="V7" s="73">
        <f>IF($D7="", 0, $R7*0.8)</f>
        <v>10800</v>
      </c>
      <c r="W7" s="77">
        <f>IF($D$7="", "", IF($D7&lt;62, 0, $D7-62))</f>
        <v>0</v>
      </c>
      <c r="X7" s="75">
        <f>IF($D7="", 0, R7*S7+T7*U7+V7*W7)</f>
        <v>465750</v>
      </c>
      <c r="Y7" s="78"/>
      <c r="Z7" s="165"/>
      <c r="AA7" s="159"/>
      <c r="AB7" s="161">
        <f>Z7*AA7</f>
        <v>0</v>
      </c>
      <c r="AC7" s="150"/>
      <c r="AD7" s="148"/>
      <c r="AE7" s="151">
        <f>Q7+X7+Y7+AB7+AC7</f>
        <v>625050</v>
      </c>
      <c r="AF7" s="79"/>
    </row>
    <row r="8" spans="1:32" ht="60" customHeight="1" thickBot="1">
      <c r="A8" s="628"/>
      <c r="B8" s="136">
        <v>42370</v>
      </c>
      <c r="C8" s="137">
        <v>42444</v>
      </c>
      <c r="D8" s="102">
        <f>IF(B8="","",C8-B8+1)</f>
        <v>75</v>
      </c>
      <c r="E8" s="142"/>
      <c r="F8" s="143"/>
      <c r="G8" s="144"/>
      <c r="H8" s="80"/>
      <c r="I8" s="52"/>
      <c r="J8" s="631"/>
      <c r="K8" s="81">
        <f>IF($J6="","",VLOOKUP($J6,単価表,3))</f>
        <v>4500</v>
      </c>
      <c r="L8" s="82">
        <f>IF($D6="", 0, IF($D8&lt;31, $D8, 30))</f>
        <v>30</v>
      </c>
      <c r="M8" s="127">
        <f>IF($D8="",0, K8*0.9)</f>
        <v>4050</v>
      </c>
      <c r="N8" s="123">
        <f>IF($J$6="", 0, IF($D8&lt;31, 0, IF($D8&lt;61, $D8-30, 30)))</f>
        <v>30</v>
      </c>
      <c r="O8" s="83">
        <f>IF($D8="", 0, K8*0.8)</f>
        <v>3600</v>
      </c>
      <c r="P8" s="84">
        <f>IF($D$8="", 0, IF($D8&lt;61, 0, $D8-60))</f>
        <v>15</v>
      </c>
      <c r="Q8" s="85">
        <f>IF($D$8="", 0, K8*L8+M8*N8+O8*P8)</f>
        <v>310500</v>
      </c>
      <c r="R8" s="86">
        <f>IF($J6="","",VLOOKUP($J$6,単価表,4))</f>
        <v>13500</v>
      </c>
      <c r="S8" s="87">
        <f>IF($D8="", 0, IF($D8&lt;33, $D8-1, 30))</f>
        <v>30</v>
      </c>
      <c r="T8" s="130">
        <f>IF($D8="",0, R8*0.9)</f>
        <v>12150</v>
      </c>
      <c r="U8" s="124">
        <f>IF($J$6=0, 0, IF($D8&lt;33, 0, IF($D8&lt;62, $D8-31, 30)))</f>
        <v>30</v>
      </c>
      <c r="V8" s="88">
        <f>IF($D8="", 0, $R8*0.8)</f>
        <v>10800</v>
      </c>
      <c r="W8" s="89">
        <f>IF($D$8="", "", IF($D8&lt;62, 0, $D8-61))</f>
        <v>14</v>
      </c>
      <c r="X8" s="90">
        <f>IF($D8="", 0, R8*S8+T8*U8+V8*W8)</f>
        <v>920700</v>
      </c>
      <c r="Y8" s="91"/>
      <c r="Z8" s="166"/>
      <c r="AA8" s="160"/>
      <c r="AB8" s="162">
        <f>Z8*AA8</f>
        <v>0</v>
      </c>
      <c r="AC8" s="152"/>
      <c r="AD8" s="153"/>
      <c r="AE8" s="154">
        <f>Q8+X8+Y8+AB8+AC8</f>
        <v>1231200</v>
      </c>
      <c r="AF8" s="92"/>
    </row>
    <row r="9" spans="1:32" ht="36" customHeight="1" thickBot="1">
      <c r="A9" s="52"/>
      <c r="B9" s="612" t="s">
        <v>48</v>
      </c>
      <c r="C9" s="613"/>
      <c r="D9" s="613"/>
      <c r="E9" s="613"/>
      <c r="F9" s="614"/>
      <c r="G9" s="145">
        <f>SUM(G6:G8)</f>
        <v>0</v>
      </c>
      <c r="H9" s="57"/>
      <c r="I9" s="52"/>
      <c r="J9" s="52"/>
      <c r="K9" s="52"/>
      <c r="L9" s="52"/>
      <c r="M9" s="52"/>
      <c r="N9" s="52"/>
      <c r="O9" s="52"/>
      <c r="P9" s="52"/>
      <c r="Q9" s="52"/>
      <c r="R9" s="52"/>
      <c r="S9" s="52"/>
      <c r="T9" s="52"/>
      <c r="U9" s="52"/>
      <c r="V9" s="52"/>
      <c r="W9" s="52"/>
      <c r="X9" s="52"/>
      <c r="Y9" s="52"/>
      <c r="Z9" s="52"/>
      <c r="AA9" s="52"/>
      <c r="AB9" s="615" t="s">
        <v>49</v>
      </c>
      <c r="AC9" s="616"/>
      <c r="AD9" s="617"/>
      <c r="AE9" s="155">
        <f>SUM(AE6:AE8)</f>
        <v>3807450</v>
      </c>
      <c r="AF9" s="52"/>
    </row>
    <row r="10" spans="1:32" ht="36" customHeight="1" thickBot="1">
      <c r="A10" s="52"/>
      <c r="B10" s="612" t="s">
        <v>50</v>
      </c>
      <c r="C10" s="613"/>
      <c r="D10" s="613"/>
      <c r="E10" s="613"/>
      <c r="F10" s="614"/>
      <c r="G10" s="146">
        <f>ROUNDDOWN(G9,-3)</f>
        <v>0</v>
      </c>
      <c r="H10" s="57"/>
      <c r="I10" s="52"/>
      <c r="J10" s="52"/>
      <c r="K10" s="52"/>
      <c r="L10" s="52"/>
      <c r="M10" s="52"/>
      <c r="N10" s="52"/>
      <c r="O10" s="52"/>
      <c r="P10" s="52"/>
      <c r="Q10" s="52"/>
      <c r="R10" s="52"/>
      <c r="S10" s="52"/>
      <c r="T10" s="52"/>
      <c r="U10" s="52"/>
      <c r="V10" s="52"/>
      <c r="W10" s="52"/>
      <c r="X10" s="52"/>
      <c r="Y10" s="52"/>
      <c r="Z10" s="52"/>
      <c r="AA10" s="52"/>
      <c r="AB10" s="615" t="s">
        <v>51</v>
      </c>
      <c r="AC10" s="616"/>
      <c r="AD10" s="617"/>
      <c r="AE10" s="156">
        <f>ROUNDDOWN(AE9,-3)</f>
        <v>3807000</v>
      </c>
      <c r="AF10" s="52"/>
    </row>
    <row r="11" spans="1:32" ht="36" customHeight="1">
      <c r="B11" s="2"/>
      <c r="C11" s="2"/>
      <c r="D11" s="2"/>
      <c r="E11" s="2"/>
      <c r="F11" s="2"/>
      <c r="G11" s="3"/>
      <c r="H11" s="565"/>
      <c r="AB11" s="2"/>
      <c r="AC11" s="2"/>
      <c r="AD11" s="2"/>
    </row>
    <row r="12" spans="1:32" ht="21" customHeight="1">
      <c r="A12" t="s">
        <v>52</v>
      </c>
      <c r="H12" s="565"/>
    </row>
    <row r="13" spans="1:32" ht="21" customHeight="1">
      <c r="A13" t="s">
        <v>53</v>
      </c>
      <c r="H13" s="565"/>
    </row>
    <row r="14" spans="1:32" ht="21" customHeight="1">
      <c r="A14" t="s">
        <v>54</v>
      </c>
      <c r="H14" s="565"/>
    </row>
    <row r="15" spans="1:32" ht="21" customHeight="1">
      <c r="A15" t="s">
        <v>55</v>
      </c>
      <c r="H15" s="565"/>
    </row>
    <row r="16" spans="1:32" ht="21" customHeight="1">
      <c r="A16" t="s">
        <v>56</v>
      </c>
      <c r="H16" s="565"/>
    </row>
    <row r="17" ht="18" customHeight="1"/>
  </sheetData>
  <mergeCells count="17">
    <mergeCell ref="AF4:AF5"/>
    <mergeCell ref="K5:Q5"/>
    <mergeCell ref="R5:X5"/>
    <mergeCell ref="Z5:AB5"/>
    <mergeCell ref="A6:A8"/>
    <mergeCell ref="J6:J8"/>
    <mergeCell ref="A4:A5"/>
    <mergeCell ref="B4:D4"/>
    <mergeCell ref="E4:E5"/>
    <mergeCell ref="F4:G4"/>
    <mergeCell ref="H4:H5"/>
    <mergeCell ref="J4:J5"/>
    <mergeCell ref="B9:F9"/>
    <mergeCell ref="AB9:AD9"/>
    <mergeCell ref="B10:F10"/>
    <mergeCell ref="AB10:AD10"/>
    <mergeCell ref="AE4:AE5"/>
  </mergeCells>
  <phoneticPr fontId="1"/>
  <dataValidations count="2">
    <dataValidation imeMode="halfAlpha" allowBlank="1" showInputMessage="1" showErrorMessage="1" sqref="G6:G8" xr:uid="{00000000-0002-0000-0200-000000000000}"/>
    <dataValidation type="whole" imeMode="halfAlpha" allowBlank="1" showInputMessage="1" showErrorMessage="1" sqref="J6:J8" xr:uid="{00000000-0002-0000-0200-000001000000}">
      <formula1>1</formula1>
      <formula2>6</formula2>
    </dataValidation>
  </dataValidations>
  <printOptions horizontalCentered="1"/>
  <pageMargins left="0.31496062992125984" right="0.31496062992125984" top="0.98425196850393704" bottom="0.43307086614173229" header="0.70866141732283472" footer="0.31496062992125984"/>
  <pageSetup paperSize="9" scale="48" orientation="landscape" cellComments="asDisplayed" r:id="rId1"/>
  <headerFooter>
    <oddHeader>&amp;R&amp;"ＭＳ ゴシック,太字"&amp;20様式4&amp;"ＭＳ ゴシック,標準"&amp;16(20XX.X.XX版）</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J26"/>
  <sheetViews>
    <sheetView view="pageBreakPreview" topLeftCell="A2" zoomScale="80" zoomScaleNormal="115" zoomScaleSheetLayoutView="80" zoomScalePageLayoutView="70" workbookViewId="0">
      <selection activeCell="B6" sqref="B6:C6"/>
    </sheetView>
  </sheetViews>
  <sheetFormatPr defaultColWidth="8.58203125" defaultRowHeight="14"/>
  <cols>
    <col min="1" max="1" width="4.58203125" style="253" customWidth="1"/>
    <col min="2" max="2" width="6.5" style="253" customWidth="1"/>
    <col min="3" max="3" width="12.58203125" style="253" customWidth="1"/>
    <col min="4" max="4" width="8.33203125" style="253" customWidth="1"/>
    <col min="5" max="5" width="13" style="253" customWidth="1"/>
    <col min="6" max="6" width="12.33203125" style="253" customWidth="1"/>
    <col min="7" max="7" width="8.58203125" style="253" customWidth="1"/>
    <col min="8" max="8" width="9" style="253" customWidth="1"/>
    <col min="9" max="9" width="10.08203125" style="253" customWidth="1"/>
    <col min="10" max="10" width="10.58203125" style="253" customWidth="1"/>
    <col min="11" max="11" width="7.58203125" style="254" customWidth="1"/>
    <col min="12" max="12" width="2.08203125" style="253" customWidth="1"/>
    <col min="13" max="13" width="5.08203125" style="253" customWidth="1"/>
    <col min="14" max="14" width="6.58203125" style="253" customWidth="1"/>
    <col min="15" max="15" width="4.58203125" style="253" customWidth="1"/>
    <col min="16" max="16" width="9.58203125" style="253" customWidth="1"/>
    <col min="17" max="17" width="4.58203125" style="253" customWidth="1"/>
    <col min="18" max="18" width="9.58203125" style="253" customWidth="1"/>
    <col min="19" max="19" width="4.58203125" style="253" customWidth="1"/>
    <col min="20" max="20" width="8.08203125" style="253" customWidth="1"/>
    <col min="21" max="21" width="7.5" style="253" customWidth="1"/>
    <col min="22" max="22" width="4.58203125" style="253" customWidth="1"/>
    <col min="23" max="23" width="9.58203125" style="253" customWidth="1"/>
    <col min="24" max="24" width="4.58203125" style="253" customWidth="1"/>
    <col min="25" max="25" width="9.58203125" style="253" customWidth="1"/>
    <col min="26" max="26" width="4.58203125" style="253" customWidth="1"/>
    <col min="27" max="27" width="9.83203125" style="253" bestFit="1" customWidth="1"/>
    <col min="28" max="28" width="8.5" style="253" customWidth="1"/>
    <col min="29" max="29" width="8.08203125" style="253" customWidth="1"/>
    <col min="30" max="30" width="5.5" style="253" bestFit="1" customWidth="1"/>
    <col min="31" max="31" width="9.58203125" style="253" customWidth="1"/>
    <col min="32" max="32" width="14.08203125" style="253" customWidth="1"/>
    <col min="33" max="33" width="17.08203125" style="253" customWidth="1"/>
    <col min="34" max="34" width="5.58203125" style="253" customWidth="1"/>
    <col min="35" max="35" width="12" style="253" customWidth="1"/>
    <col min="36" max="36" width="11.33203125" style="253" customWidth="1"/>
    <col min="37" max="16384" width="8.58203125" style="253"/>
  </cols>
  <sheetData>
    <row r="1" spans="2:36">
      <c r="AG1" s="255" t="s">
        <v>57</v>
      </c>
    </row>
    <row r="2" spans="2:36" ht="35.25" customHeight="1">
      <c r="B2" s="256" t="s">
        <v>27</v>
      </c>
      <c r="C2" s="256"/>
      <c r="D2" s="256"/>
      <c r="M2" s="256"/>
      <c r="P2" s="257"/>
      <c r="Q2" s="257"/>
      <c r="R2" s="257"/>
      <c r="S2" s="257"/>
      <c r="T2" s="257"/>
      <c r="U2" s="257"/>
      <c r="V2" s="257"/>
      <c r="W2" s="257"/>
      <c r="X2" s="257"/>
      <c r="Y2" s="257"/>
      <c r="Z2" s="257"/>
      <c r="AA2" s="257"/>
      <c r="AB2" s="257"/>
      <c r="AC2" s="257"/>
      <c r="AD2" s="257"/>
      <c r="AE2" s="257"/>
      <c r="AF2" s="257"/>
    </row>
    <row r="3" spans="2:36" ht="30" customHeight="1" thickBot="1">
      <c r="B3" s="258" t="s">
        <v>58</v>
      </c>
      <c r="C3" s="259"/>
      <c r="D3" s="259"/>
      <c r="N3" s="258" t="s">
        <v>59</v>
      </c>
    </row>
    <row r="4" spans="2:36" s="260" customFormat="1" ht="24" customHeight="1">
      <c r="B4" s="648" t="s">
        <v>28</v>
      </c>
      <c r="C4" s="649"/>
      <c r="D4" s="646" t="s">
        <v>60</v>
      </c>
      <c r="E4" s="605" t="s">
        <v>61</v>
      </c>
      <c r="F4" s="609"/>
      <c r="G4" s="656"/>
      <c r="H4" s="646" t="s">
        <v>30</v>
      </c>
      <c r="I4" s="657" t="s">
        <v>31</v>
      </c>
      <c r="J4" s="658"/>
      <c r="K4" s="656" t="s">
        <v>32</v>
      </c>
      <c r="L4" s="568"/>
      <c r="M4" s="644" t="s">
        <v>33</v>
      </c>
      <c r="N4" s="672" t="s">
        <v>62</v>
      </c>
      <c r="O4" s="673"/>
      <c r="P4" s="673"/>
      <c r="Q4" s="673"/>
      <c r="R4" s="673"/>
      <c r="S4" s="673"/>
      <c r="T4" s="673"/>
      <c r="U4" s="673"/>
      <c r="V4" s="673"/>
      <c r="W4" s="673"/>
      <c r="X4" s="673"/>
      <c r="Y4" s="673"/>
      <c r="Z4" s="673"/>
      <c r="AA4" s="673"/>
      <c r="AB4" s="673"/>
      <c r="AC4" s="673"/>
      <c r="AD4" s="673"/>
      <c r="AE4" s="674"/>
      <c r="AF4" s="675" t="s">
        <v>35</v>
      </c>
      <c r="AG4" s="646" t="s">
        <v>36</v>
      </c>
      <c r="AI4" s="253"/>
      <c r="AJ4" s="253"/>
    </row>
    <row r="5" spans="2:36" s="265" customFormat="1" ht="36" customHeight="1" thickBot="1">
      <c r="B5" s="650"/>
      <c r="C5" s="651"/>
      <c r="D5" s="647"/>
      <c r="E5" s="261" t="s">
        <v>37</v>
      </c>
      <c r="F5" s="262" t="s">
        <v>38</v>
      </c>
      <c r="G5" s="263" t="s">
        <v>39</v>
      </c>
      <c r="H5" s="645"/>
      <c r="I5" s="261" t="s">
        <v>40</v>
      </c>
      <c r="J5" s="562" t="s">
        <v>41</v>
      </c>
      <c r="K5" s="659"/>
      <c r="L5" s="254"/>
      <c r="M5" s="645"/>
      <c r="N5" s="677" t="s">
        <v>42</v>
      </c>
      <c r="O5" s="678"/>
      <c r="P5" s="678"/>
      <c r="Q5" s="678"/>
      <c r="R5" s="678"/>
      <c r="S5" s="678"/>
      <c r="T5" s="679"/>
      <c r="U5" s="680" t="s">
        <v>63</v>
      </c>
      <c r="V5" s="678"/>
      <c r="W5" s="678"/>
      <c r="X5" s="678"/>
      <c r="Y5" s="678"/>
      <c r="Z5" s="678"/>
      <c r="AA5" s="679"/>
      <c r="AB5" s="264" t="s">
        <v>44</v>
      </c>
      <c r="AC5" s="680" t="s">
        <v>64</v>
      </c>
      <c r="AD5" s="678"/>
      <c r="AE5" s="681"/>
      <c r="AF5" s="676"/>
      <c r="AG5" s="647"/>
      <c r="AI5" s="266"/>
      <c r="AJ5" s="266"/>
    </row>
    <row r="6" spans="2:36" ht="60" customHeight="1" thickTop="1">
      <c r="B6" s="654" t="s">
        <v>65</v>
      </c>
      <c r="C6" s="655"/>
      <c r="D6" s="267" t="s">
        <v>66</v>
      </c>
      <c r="E6" s="268"/>
      <c r="F6" s="269"/>
      <c r="G6" s="270" t="str">
        <f>IF(E6="","",F6-E6+1)</f>
        <v/>
      </c>
      <c r="H6" s="563"/>
      <c r="I6" s="271"/>
      <c r="J6" s="272"/>
      <c r="K6" s="273"/>
      <c r="L6" s="274"/>
      <c r="M6" s="660"/>
      <c r="N6" s="275" t="str">
        <f>IF($M$6="","",VLOOKUP($M$6,単価表,3,FALSE))</f>
        <v/>
      </c>
      <c r="O6" s="276">
        <f>IF($G6="", 0, IF($G6&lt;31, $G6, 30))</f>
        <v>0</v>
      </c>
      <c r="P6" s="277">
        <f>IF($G6="",0, N6*0.9)</f>
        <v>0</v>
      </c>
      <c r="Q6" s="278">
        <f>IF($M$6="", 0, IF($G6&lt;31, 0, IF($G6&lt;61, $G6-30, 30)))</f>
        <v>0</v>
      </c>
      <c r="R6" s="279">
        <f>IF($G6="", 0, N6*0.8)</f>
        <v>0</v>
      </c>
      <c r="S6" s="280">
        <f>IF($G$6="", 0, IF($G6&lt;61, 0, $G6-60))</f>
        <v>0</v>
      </c>
      <c r="T6" s="281">
        <f>IF($G$6="", 0, N6*O6+P6*Q6+R6*S6)</f>
        <v>0</v>
      </c>
      <c r="U6" s="282" t="str">
        <f>IF($M$6="","",VLOOKUP($M$6,単価表,4,FALSE))</f>
        <v/>
      </c>
      <c r="V6" s="276">
        <f>IF($G6="", 0, IF($G6&lt;33, $G6-2, 30))</f>
        <v>0</v>
      </c>
      <c r="W6" s="283">
        <f>IF($G6="",0, U6*0.9)</f>
        <v>0</v>
      </c>
      <c r="X6" s="278">
        <f>IF($M$6="", 0, IF($G6&lt;33, 0, IF($G6&lt;62, $G6-32, 30)))</f>
        <v>0</v>
      </c>
      <c r="Y6" s="279">
        <f>IF(G6="", 0, $U6*0.8)</f>
        <v>0</v>
      </c>
      <c r="Z6" s="284" t="str">
        <f>IF($G$6="", "", IF($G6&lt;62, 0, $G6-62))</f>
        <v/>
      </c>
      <c r="AA6" s="281">
        <f>IF($G6="", 0, U6*V6+W6*X6+Y6*Z6)</f>
        <v>0</v>
      </c>
      <c r="AB6" s="285"/>
      <c r="AC6" s="286"/>
      <c r="AD6" s="287"/>
      <c r="AE6" s="288"/>
      <c r="AF6" s="289">
        <f>SUM(T6,AA6,AB6,AE6,E15)</f>
        <v>0</v>
      </c>
      <c r="AG6" s="290"/>
      <c r="AI6" s="291"/>
      <c r="AJ6" s="291"/>
    </row>
    <row r="7" spans="2:36" ht="60" customHeight="1">
      <c r="B7" s="654"/>
      <c r="C7" s="655"/>
      <c r="D7" s="292" t="s">
        <v>66</v>
      </c>
      <c r="E7" s="293"/>
      <c r="F7" s="294"/>
      <c r="G7" s="270" t="str">
        <f>IF(E7="","",F7-E7+1)</f>
        <v/>
      </c>
      <c r="H7" s="564"/>
      <c r="I7" s="295"/>
      <c r="J7" s="296"/>
      <c r="K7" s="273"/>
      <c r="L7" s="274"/>
      <c r="M7" s="661"/>
      <c r="N7" s="297" t="str">
        <f>IF($M$6="","",VLOOKUP($M$6,単価表,3,FALSE))</f>
        <v/>
      </c>
      <c r="O7" s="298">
        <f>IF($G6="", 0, IF($G7&lt;31, $G7, 30))</f>
        <v>0</v>
      </c>
      <c r="P7" s="299">
        <f>IF($G7="",0, N7*0.9)</f>
        <v>0</v>
      </c>
      <c r="Q7" s="300">
        <f>IF($M$6="", 0, IF($G7&lt;31, 0, IF($G7&lt;61, $G7-30, 30)))</f>
        <v>0</v>
      </c>
      <c r="R7" s="301">
        <f>IF($G7="", 0, N7*0.8)</f>
        <v>0</v>
      </c>
      <c r="S7" s="302">
        <f>IF($G$7="", 0, IF($G7&lt;61, 0, $G7-60))</f>
        <v>0</v>
      </c>
      <c r="T7" s="303">
        <f>IF($G$7="", 0, N7*O7+P7*Q7+R7*S7)</f>
        <v>0</v>
      </c>
      <c r="U7" s="304" t="str">
        <f>IF($M$6="","",VLOOKUP($M$6,単価表,4,FALSE))</f>
        <v/>
      </c>
      <c r="V7" s="298">
        <f>IF($G7="", 0, IF($G7&lt;33, $G7-2, 30))</f>
        <v>0</v>
      </c>
      <c r="W7" s="305">
        <f>IF($G7="",0, U7*0.9)</f>
        <v>0</v>
      </c>
      <c r="X7" s="300">
        <f>IF($M$6=0, 0, IF($G7&lt;33, 0, IF($G7&lt;62, $G7-32, 30)))</f>
        <v>0</v>
      </c>
      <c r="Y7" s="301">
        <f>IF($G7="", 0, $U7*0.8)</f>
        <v>0</v>
      </c>
      <c r="Z7" s="306" t="str">
        <f>IF($G$7="", "", IF($G7&lt;62, 0, $G7-62))</f>
        <v/>
      </c>
      <c r="AA7" s="303">
        <f>IF($G7="", 0, U7*V7+W7*X7+Y7*Z7)</f>
        <v>0</v>
      </c>
      <c r="AB7" s="307"/>
      <c r="AC7" s="308"/>
      <c r="AD7" s="309"/>
      <c r="AE7" s="310"/>
      <c r="AF7" s="311">
        <f>SUM(T7,AA7,AB7,AE7,E16)</f>
        <v>0</v>
      </c>
      <c r="AG7" s="312"/>
      <c r="AI7" s="291"/>
      <c r="AJ7" s="291"/>
    </row>
    <row r="8" spans="2:36" ht="60" customHeight="1" thickBot="1">
      <c r="B8" s="652"/>
      <c r="C8" s="653"/>
      <c r="D8" s="313" t="s">
        <v>67</v>
      </c>
      <c r="E8" s="314"/>
      <c r="F8" s="315"/>
      <c r="G8" s="316" t="str">
        <f>IF(E8="","",F8-E8+1)</f>
        <v/>
      </c>
      <c r="H8" s="317"/>
      <c r="I8" s="318"/>
      <c r="J8" s="319"/>
      <c r="K8" s="320"/>
      <c r="L8" s="274"/>
      <c r="M8" s="662"/>
      <c r="N8" s="321" t="str">
        <f>IF($M$6="","",VLOOKUP($M$6,単価表,3,FALSE))</f>
        <v/>
      </c>
      <c r="O8" s="322">
        <f>IF($G6="", 0, IF($G8&lt;31, $G8, 30))</f>
        <v>0</v>
      </c>
      <c r="P8" s="323">
        <f>IF($G8="",0, N8*0.9)</f>
        <v>0</v>
      </c>
      <c r="Q8" s="324">
        <f>IF($M$6="", 0, IF($G8&lt;31, 0, IF($G8&lt;61, $G8-30, 30)))</f>
        <v>0</v>
      </c>
      <c r="R8" s="325">
        <f>IF($G8="", 0, N8*0.8)</f>
        <v>0</v>
      </c>
      <c r="S8" s="326">
        <f>IF($G$8="", 0, IF($G8&lt;61, 0, $G8-60))</f>
        <v>0</v>
      </c>
      <c r="T8" s="327">
        <f>IF($G$8="", 0, N8*O8+P8*Q8+R8*S8)</f>
        <v>0</v>
      </c>
      <c r="U8" s="328" t="str">
        <f>IF($M$6="","",VLOOKUP($M$6,単価表,4,FALSE))</f>
        <v/>
      </c>
      <c r="V8" s="329">
        <f>IF($G8="", 0, IF($G8&lt;33, $G8-2, 30))</f>
        <v>0</v>
      </c>
      <c r="W8" s="330">
        <f>IF($G8="",0, U8*0.9)</f>
        <v>0</v>
      </c>
      <c r="X8" s="331">
        <f>IF($M$6=0, 0, IF($G8&lt;33, 0, IF($G8&lt;62, $G8-32, 30)))</f>
        <v>0</v>
      </c>
      <c r="Y8" s="332">
        <f>IF($G8="", 0, $U8*0.8)</f>
        <v>0</v>
      </c>
      <c r="Z8" s="333" t="str">
        <f>IF($G$8="", "", IF($G8&lt;62, 0, $G8-62))</f>
        <v/>
      </c>
      <c r="AA8" s="334">
        <f>IF($G8="", 0, U8*V8+W8*X8+Y8*Z8)</f>
        <v>0</v>
      </c>
      <c r="AB8" s="335"/>
      <c r="AC8" s="336"/>
      <c r="AD8" s="337"/>
      <c r="AE8" s="338"/>
      <c r="AF8" s="339">
        <f>SUM(T8,AA8,AB8,AE8,E17)</f>
        <v>0</v>
      </c>
      <c r="AG8" s="340"/>
      <c r="AI8" s="291"/>
      <c r="AJ8" s="291"/>
    </row>
    <row r="9" spans="2:36" ht="36" customHeight="1">
      <c r="B9" s="274"/>
      <c r="C9" s="274"/>
      <c r="D9" s="341" t="s">
        <v>68</v>
      </c>
      <c r="E9" s="663" t="s">
        <v>48</v>
      </c>
      <c r="F9" s="664"/>
      <c r="G9" s="664"/>
      <c r="H9" s="664"/>
      <c r="I9" s="665"/>
      <c r="J9" s="342">
        <f>SUM(J6:J8)</f>
        <v>0</v>
      </c>
      <c r="K9" s="343"/>
      <c r="L9" s="274"/>
      <c r="M9" s="274"/>
      <c r="N9" s="274"/>
      <c r="O9" s="274"/>
      <c r="P9" s="274"/>
      <c r="Q9" s="274"/>
      <c r="R9" s="274"/>
      <c r="S9" s="274"/>
      <c r="T9" s="274"/>
      <c r="U9" s="274"/>
      <c r="V9" s="274"/>
      <c r="W9" s="274"/>
      <c r="X9" s="274"/>
      <c r="Y9" s="274"/>
      <c r="Z9" s="274"/>
      <c r="AA9" s="274"/>
      <c r="AB9" s="274"/>
      <c r="AC9" s="663" t="s">
        <v>49</v>
      </c>
      <c r="AD9" s="664"/>
      <c r="AE9" s="682"/>
      <c r="AF9" s="344">
        <f>SUM(AF6:AF8)</f>
        <v>0</v>
      </c>
      <c r="AG9" s="274"/>
      <c r="AI9" s="345"/>
      <c r="AJ9" s="345"/>
    </row>
    <row r="10" spans="2:36" ht="36" customHeight="1">
      <c r="B10" s="274"/>
      <c r="C10" s="274"/>
      <c r="D10" s="274"/>
      <c r="E10" s="663" t="s">
        <v>11</v>
      </c>
      <c r="F10" s="664"/>
      <c r="G10" s="664"/>
      <c r="H10" s="664"/>
      <c r="I10" s="664"/>
      <c r="J10" s="346">
        <f>SUM(IF(D6="課税",J6,0),IF(D7="課税",J7,0),IF(D8="課税",J8,0))</f>
        <v>0</v>
      </c>
      <c r="K10" s="343"/>
      <c r="L10" s="274"/>
      <c r="M10" s="274"/>
      <c r="N10" s="274"/>
      <c r="O10" s="274"/>
      <c r="P10" s="274"/>
      <c r="Q10" s="274"/>
      <c r="R10" s="274"/>
      <c r="S10" s="274"/>
      <c r="T10" s="274"/>
      <c r="U10" s="274"/>
      <c r="V10" s="274"/>
      <c r="W10" s="274"/>
      <c r="X10" s="274"/>
      <c r="Y10" s="274"/>
      <c r="Z10" s="274"/>
      <c r="AA10" s="274"/>
      <c r="AB10" s="274"/>
      <c r="AG10" s="274"/>
    </row>
    <row r="11" spans="2:36" ht="36" customHeight="1">
      <c r="B11" s="274"/>
      <c r="C11" s="274"/>
      <c r="D11" s="274"/>
      <c r="E11" s="663" t="s">
        <v>12</v>
      </c>
      <c r="F11" s="664"/>
      <c r="G11" s="664"/>
      <c r="H11" s="664"/>
      <c r="I11" s="664"/>
      <c r="J11" s="346">
        <f>J9-J10</f>
        <v>0</v>
      </c>
      <c r="K11" s="343"/>
      <c r="L11" s="274"/>
      <c r="M11" s="274"/>
      <c r="N11" s="274"/>
      <c r="O11" s="274"/>
      <c r="P11" s="274"/>
      <c r="Q11" s="274"/>
      <c r="R11" s="274"/>
      <c r="S11" s="274"/>
      <c r="T11" s="274"/>
      <c r="U11" s="274"/>
      <c r="V11" s="274"/>
      <c r="W11" s="274"/>
      <c r="X11" s="274"/>
      <c r="Y11" s="274"/>
      <c r="Z11" s="274"/>
      <c r="AA11" s="274"/>
      <c r="AB11" s="274"/>
      <c r="AG11" s="274"/>
    </row>
    <row r="12" spans="2:36" ht="36" customHeight="1">
      <c r="B12" s="274"/>
      <c r="C12" s="274"/>
      <c r="D12" s="274"/>
      <c r="E12" s="347"/>
      <c r="F12" s="347"/>
      <c r="G12" s="347"/>
      <c r="H12" s="347"/>
      <c r="I12" s="347"/>
      <c r="J12" s="348"/>
      <c r="K12" s="343"/>
      <c r="L12" s="274"/>
      <c r="M12" s="274"/>
      <c r="N12" s="274"/>
      <c r="O12" s="274"/>
      <c r="P12" s="274"/>
      <c r="Q12" s="274"/>
      <c r="R12" s="274"/>
      <c r="S12" s="274"/>
      <c r="T12" s="274"/>
      <c r="U12" s="274"/>
      <c r="V12" s="257"/>
      <c r="W12" s="274"/>
      <c r="X12" s="274"/>
      <c r="Y12" s="274"/>
      <c r="Z12" s="274"/>
      <c r="AA12" s="274"/>
      <c r="AC12" s="349"/>
      <c r="AD12" s="274"/>
      <c r="AE12" s="347"/>
      <c r="AF12" s="350"/>
      <c r="AG12" s="274"/>
    </row>
    <row r="13" spans="2:36" ht="36" customHeight="1" thickBot="1">
      <c r="B13" s="258" t="s">
        <v>69</v>
      </c>
      <c r="C13" s="349"/>
      <c r="D13" s="349"/>
      <c r="E13" s="347"/>
      <c r="F13" s="347"/>
      <c r="G13" s="347"/>
      <c r="H13" s="347"/>
      <c r="I13" s="347"/>
      <c r="J13" s="348"/>
      <c r="K13" s="343"/>
      <c r="L13" s="274"/>
      <c r="M13" s="274"/>
      <c r="N13" s="683" t="s">
        <v>70</v>
      </c>
      <c r="O13" s="683"/>
      <c r="P13" s="683"/>
      <c r="Q13" s="683"/>
      <c r="R13" s="683"/>
      <c r="S13" s="274"/>
      <c r="T13" s="274"/>
      <c r="U13" s="274"/>
      <c r="V13" s="274"/>
      <c r="W13" s="274"/>
      <c r="X13" s="274"/>
      <c r="Y13" s="274"/>
      <c r="Z13" s="274"/>
      <c r="AA13" s="274"/>
      <c r="AB13" s="274"/>
      <c r="AC13" s="351"/>
      <c r="AD13" s="351"/>
      <c r="AE13" s="351"/>
      <c r="AF13" s="348"/>
      <c r="AG13" s="274"/>
    </row>
    <row r="14" spans="2:36" ht="36" customHeight="1">
      <c r="B14" s="352" t="s">
        <v>71</v>
      </c>
      <c r="C14" s="353" t="s">
        <v>72</v>
      </c>
      <c r="D14" s="669" t="s">
        <v>73</v>
      </c>
      <c r="E14" s="670"/>
      <c r="F14" s="671"/>
      <c r="H14" s="347"/>
      <c r="I14" s="347"/>
      <c r="J14" s="348"/>
      <c r="K14" s="343"/>
      <c r="L14" s="274"/>
      <c r="M14" s="274"/>
      <c r="N14" s="684" t="s">
        <v>74</v>
      </c>
      <c r="O14" s="664"/>
      <c r="P14" s="664"/>
      <c r="Q14" s="664"/>
      <c r="R14" s="682"/>
      <c r="S14" s="685">
        <f>AF9+D18</f>
        <v>0</v>
      </c>
      <c r="T14" s="686"/>
      <c r="U14" s="687"/>
      <c r="V14" s="274"/>
      <c r="W14" s="274"/>
      <c r="X14" s="274"/>
      <c r="Y14" s="274"/>
      <c r="Z14" s="274"/>
      <c r="AA14" s="274"/>
      <c r="AB14" s="274"/>
      <c r="AC14" s="349"/>
      <c r="AD14" s="349"/>
      <c r="AE14" s="349"/>
      <c r="AF14" s="348"/>
      <c r="AG14" s="274"/>
    </row>
    <row r="15" spans="2:36" ht="36" customHeight="1">
      <c r="B15" s="354" t="s">
        <v>75</v>
      </c>
      <c r="C15" s="355"/>
      <c r="D15" s="694"/>
      <c r="E15" s="695"/>
      <c r="F15" s="696"/>
      <c r="H15" s="347"/>
      <c r="I15" s="347"/>
      <c r="J15" s="348"/>
      <c r="K15" s="343"/>
      <c r="L15" s="274"/>
      <c r="M15" s="274"/>
      <c r="N15" s="663" t="s">
        <v>76</v>
      </c>
      <c r="O15" s="664"/>
      <c r="P15" s="664"/>
      <c r="Q15" s="664"/>
      <c r="R15" s="682"/>
      <c r="S15" s="685">
        <f>SUMIF(D6:D8,"課税",AF6:AF8)</f>
        <v>0</v>
      </c>
      <c r="T15" s="686"/>
      <c r="U15" s="687"/>
      <c r="V15" s="274"/>
      <c r="W15" s="274"/>
      <c r="X15" s="274"/>
      <c r="Y15" s="274"/>
      <c r="Z15" s="274"/>
      <c r="AA15" s="274"/>
      <c r="AB15" s="274"/>
      <c r="AC15" s="351"/>
      <c r="AD15" s="351"/>
      <c r="AE15" s="351"/>
      <c r="AF15" s="348"/>
      <c r="AG15" s="274"/>
    </row>
    <row r="16" spans="2:36" ht="36" customHeight="1">
      <c r="B16" s="356" t="s">
        <v>75</v>
      </c>
      <c r="C16" s="357"/>
      <c r="D16" s="666"/>
      <c r="E16" s="667"/>
      <c r="F16" s="668"/>
      <c r="H16" s="347"/>
      <c r="I16" s="347"/>
      <c r="J16" s="348"/>
      <c r="K16" s="343"/>
      <c r="L16" s="274"/>
      <c r="M16" s="274"/>
      <c r="N16" s="663" t="s">
        <v>77</v>
      </c>
      <c r="O16" s="664"/>
      <c r="P16" s="664"/>
      <c r="Q16" s="664"/>
      <c r="R16" s="682"/>
      <c r="S16" s="685">
        <f>S14-S15</f>
        <v>0</v>
      </c>
      <c r="T16" s="686"/>
      <c r="U16" s="687"/>
      <c r="V16" s="274"/>
      <c r="W16" s="274"/>
      <c r="X16" s="274"/>
      <c r="Y16" s="274"/>
      <c r="Z16" s="274"/>
      <c r="AA16" s="274"/>
      <c r="AB16" s="274"/>
      <c r="AC16" s="349"/>
      <c r="AD16" s="349"/>
      <c r="AE16" s="349"/>
      <c r="AF16" s="348"/>
      <c r="AG16" s="274"/>
    </row>
    <row r="17" spans="2:31" ht="36" customHeight="1">
      <c r="B17" s="358" t="s">
        <v>75</v>
      </c>
      <c r="C17" s="359"/>
      <c r="D17" s="691"/>
      <c r="E17" s="692"/>
      <c r="F17" s="693"/>
      <c r="H17" s="360"/>
      <c r="I17" s="360"/>
      <c r="J17" s="361"/>
      <c r="AE17" s="360"/>
    </row>
    <row r="18" spans="2:31" ht="36" customHeight="1">
      <c r="B18" s="642" t="s">
        <v>78</v>
      </c>
      <c r="C18" s="643"/>
      <c r="D18" s="688">
        <f>SUM(D15:F17)</f>
        <v>0</v>
      </c>
      <c r="E18" s="689"/>
      <c r="F18" s="690"/>
      <c r="G18" s="360"/>
      <c r="H18" s="360"/>
      <c r="I18" s="360"/>
      <c r="J18" s="361"/>
      <c r="AE18" s="360"/>
    </row>
    <row r="19" spans="2:31" ht="36" customHeight="1">
      <c r="B19" s="362"/>
      <c r="C19" s="362"/>
      <c r="D19" s="363"/>
      <c r="E19" s="363"/>
      <c r="F19" s="363"/>
      <c r="G19" s="360"/>
      <c r="H19" s="360"/>
      <c r="I19" s="360"/>
      <c r="J19" s="361"/>
      <c r="AE19" s="360"/>
    </row>
    <row r="20" spans="2:31" ht="21" customHeight="1">
      <c r="B20" s="253" t="s">
        <v>79</v>
      </c>
    </row>
    <row r="21" spans="2:31" ht="21" customHeight="1">
      <c r="B21" s="253" t="s">
        <v>53</v>
      </c>
    </row>
    <row r="22" spans="2:31" ht="21" customHeight="1">
      <c r="B22" s="253" t="s">
        <v>54</v>
      </c>
    </row>
    <row r="23" spans="2:31" ht="21" customHeight="1">
      <c r="B23" s="253" t="s">
        <v>80</v>
      </c>
    </row>
    <row r="24" spans="2:31" ht="21" customHeight="1">
      <c r="B24" s="253" t="s">
        <v>81</v>
      </c>
    </row>
    <row r="25" spans="2:31" ht="21" customHeight="1">
      <c r="B25" s="253" t="s">
        <v>82</v>
      </c>
    </row>
    <row r="26" spans="2:31" ht="18" customHeight="1">
      <c r="B26" s="253" t="s">
        <v>83</v>
      </c>
    </row>
  </sheetData>
  <mergeCells count="34">
    <mergeCell ref="N16:R16"/>
    <mergeCell ref="S15:U15"/>
    <mergeCell ref="S16:U16"/>
    <mergeCell ref="D18:F18"/>
    <mergeCell ref="D17:F17"/>
    <mergeCell ref="D15:F15"/>
    <mergeCell ref="N15:R15"/>
    <mergeCell ref="AC9:AE9"/>
    <mergeCell ref="E10:I10"/>
    <mergeCell ref="N13:R13"/>
    <mergeCell ref="N14:R14"/>
    <mergeCell ref="S14:U14"/>
    <mergeCell ref="N4:AE4"/>
    <mergeCell ref="AF4:AF5"/>
    <mergeCell ref="AG4:AG5"/>
    <mergeCell ref="N5:T5"/>
    <mergeCell ref="U5:AA5"/>
    <mergeCell ref="AC5:AE5"/>
    <mergeCell ref="B18:C18"/>
    <mergeCell ref="M4:M5"/>
    <mergeCell ref="D4:D5"/>
    <mergeCell ref="B4:C5"/>
    <mergeCell ref="B8:C8"/>
    <mergeCell ref="B7:C7"/>
    <mergeCell ref="B6:C6"/>
    <mergeCell ref="E4:G4"/>
    <mergeCell ref="H4:H5"/>
    <mergeCell ref="I4:J4"/>
    <mergeCell ref="K4:K5"/>
    <mergeCell ref="M6:M8"/>
    <mergeCell ref="E9:I9"/>
    <mergeCell ref="D16:F16"/>
    <mergeCell ref="E11:I11"/>
    <mergeCell ref="D14:F14"/>
  </mergeCells>
  <phoneticPr fontId="1"/>
  <dataValidations count="3">
    <dataValidation type="list" allowBlank="1" showInputMessage="1" showErrorMessage="1" sqref="D6:D8" xr:uid="{00000000-0002-0000-0300-000000000000}">
      <formula1>"　,課税"</formula1>
    </dataValidation>
    <dataValidation imeMode="halfAlpha" allowBlank="1" showInputMessage="1" showErrorMessage="1" sqref="J6:J8" xr:uid="{00000000-0002-0000-0300-000001000000}"/>
    <dataValidation type="whole" imeMode="halfAlpha" allowBlank="1" showInputMessage="1" showErrorMessage="1" sqref="M6:M8" xr:uid="{00000000-0002-0000-0300-000002000000}">
      <formula1>1</formula1>
      <formula2>6</formula2>
    </dataValidation>
  </dataValidations>
  <pageMargins left="0.70866141732283472" right="0.70866141732283472" top="0.55118110236220474" bottom="0.35433070866141736" header="0.31496062992125984" footer="0.31496062992125984"/>
  <pageSetup paperSize="9" scale="46" orientation="landscape" blackAndWhite="1" r:id="rId1"/>
  <headerFooter>
    <oddHeader>&amp;R2020年3月末以前公示分　　(2023.06版）</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J26"/>
  <sheetViews>
    <sheetView view="pageBreakPreview" zoomScale="60" zoomScaleNormal="115" zoomScalePageLayoutView="70" workbookViewId="0">
      <selection activeCell="K19" sqref="K19"/>
    </sheetView>
  </sheetViews>
  <sheetFormatPr defaultColWidth="8.58203125" defaultRowHeight="14"/>
  <cols>
    <col min="1" max="1" width="4.58203125" style="253" customWidth="1"/>
    <col min="2" max="2" width="6.5" style="253" customWidth="1"/>
    <col min="3" max="3" width="12.58203125" style="253" customWidth="1"/>
    <col min="4" max="4" width="8.33203125" style="253" customWidth="1"/>
    <col min="5" max="5" width="13" style="253" customWidth="1"/>
    <col min="6" max="6" width="12.33203125" style="253" customWidth="1"/>
    <col min="7" max="7" width="8.58203125" style="253" customWidth="1"/>
    <col min="8" max="8" width="9" style="253" customWidth="1"/>
    <col min="9" max="9" width="10.08203125" style="253" customWidth="1"/>
    <col min="10" max="10" width="10.58203125" style="253" customWidth="1"/>
    <col min="11" max="11" width="7.58203125" style="254" customWidth="1"/>
    <col min="12" max="12" width="2.08203125" style="253" customWidth="1"/>
    <col min="13" max="13" width="5.08203125" style="253" customWidth="1"/>
    <col min="14" max="14" width="6.58203125" style="253" customWidth="1"/>
    <col min="15" max="15" width="4.58203125" style="253" customWidth="1"/>
    <col min="16" max="16" width="9.58203125" style="253" customWidth="1"/>
    <col min="17" max="17" width="4.58203125" style="253" customWidth="1"/>
    <col min="18" max="18" width="9.58203125" style="253" customWidth="1"/>
    <col min="19" max="19" width="4.58203125" style="253" customWidth="1"/>
    <col min="20" max="20" width="8.08203125" style="253" customWidth="1"/>
    <col min="21" max="21" width="7.5" style="253" customWidth="1"/>
    <col min="22" max="22" width="4.58203125" style="253" customWidth="1"/>
    <col min="23" max="23" width="9.58203125" style="253" customWidth="1"/>
    <col min="24" max="24" width="4.58203125" style="253" customWidth="1"/>
    <col min="25" max="25" width="9.58203125" style="253" customWidth="1"/>
    <col min="26" max="26" width="4.58203125" style="253" customWidth="1"/>
    <col min="27" max="27" width="9.83203125" style="253" bestFit="1" customWidth="1"/>
    <col min="28" max="28" width="8.5" style="253" customWidth="1"/>
    <col min="29" max="29" width="8.08203125" style="253" customWidth="1"/>
    <col min="30" max="30" width="5.5" style="253" bestFit="1" customWidth="1"/>
    <col min="31" max="31" width="9.58203125" style="253" customWidth="1"/>
    <col min="32" max="32" width="14.08203125" style="253" customWidth="1"/>
    <col min="33" max="33" width="17.08203125" style="253" customWidth="1"/>
    <col min="34" max="34" width="5.58203125" style="253" customWidth="1"/>
    <col min="35" max="35" width="12" style="253" customWidth="1"/>
    <col min="36" max="36" width="11.33203125" style="253" customWidth="1"/>
    <col min="37" max="16384" width="8.58203125" style="253"/>
  </cols>
  <sheetData>
    <row r="1" spans="2:36">
      <c r="AG1" s="255" t="s">
        <v>57</v>
      </c>
    </row>
    <row r="2" spans="2:36" ht="35.25" customHeight="1">
      <c r="B2" s="256" t="s">
        <v>27</v>
      </c>
      <c r="C2" s="256"/>
      <c r="D2" s="256"/>
      <c r="M2" s="256"/>
      <c r="P2" s="257"/>
      <c r="Q2" s="257"/>
      <c r="R2" s="257"/>
      <c r="S2" s="257"/>
      <c r="T2" s="257"/>
      <c r="U2" s="257"/>
      <c r="V2" s="257"/>
      <c r="W2" s="257"/>
      <c r="X2" s="257"/>
      <c r="Y2" s="257"/>
      <c r="Z2" s="257"/>
      <c r="AA2" s="257"/>
      <c r="AB2" s="257"/>
      <c r="AC2" s="257"/>
      <c r="AD2" s="257"/>
      <c r="AE2" s="257"/>
      <c r="AF2" s="257"/>
    </row>
    <row r="3" spans="2:36" ht="30" customHeight="1" thickBot="1">
      <c r="B3" s="258" t="s">
        <v>58</v>
      </c>
      <c r="C3" s="259"/>
      <c r="D3" s="259"/>
      <c r="N3" s="258" t="s">
        <v>59</v>
      </c>
    </row>
    <row r="4" spans="2:36" s="260" customFormat="1" ht="24" customHeight="1">
      <c r="B4" s="648" t="s">
        <v>28</v>
      </c>
      <c r="C4" s="649"/>
      <c r="D4" s="646" t="s">
        <v>60</v>
      </c>
      <c r="E4" s="605" t="s">
        <v>61</v>
      </c>
      <c r="F4" s="609"/>
      <c r="G4" s="656"/>
      <c r="H4" s="646" t="s">
        <v>30</v>
      </c>
      <c r="I4" s="657" t="s">
        <v>31</v>
      </c>
      <c r="J4" s="658"/>
      <c r="K4" s="656" t="s">
        <v>32</v>
      </c>
      <c r="L4" s="568"/>
      <c r="M4" s="644" t="s">
        <v>33</v>
      </c>
      <c r="N4" s="672" t="s">
        <v>62</v>
      </c>
      <c r="O4" s="673"/>
      <c r="P4" s="673"/>
      <c r="Q4" s="673"/>
      <c r="R4" s="673"/>
      <c r="S4" s="673"/>
      <c r="T4" s="673"/>
      <c r="U4" s="673"/>
      <c r="V4" s="673"/>
      <c r="W4" s="673"/>
      <c r="X4" s="673"/>
      <c r="Y4" s="673"/>
      <c r="Z4" s="673"/>
      <c r="AA4" s="673"/>
      <c r="AB4" s="673"/>
      <c r="AC4" s="673"/>
      <c r="AD4" s="673"/>
      <c r="AE4" s="674"/>
      <c r="AF4" s="675" t="s">
        <v>35</v>
      </c>
      <c r="AG4" s="646" t="s">
        <v>36</v>
      </c>
      <c r="AI4" s="253"/>
      <c r="AJ4" s="253"/>
    </row>
    <row r="5" spans="2:36" s="265" customFormat="1" ht="36" customHeight="1" thickBot="1">
      <c r="B5" s="650"/>
      <c r="C5" s="651"/>
      <c r="D5" s="647"/>
      <c r="E5" s="261" t="s">
        <v>37</v>
      </c>
      <c r="F5" s="262" t="s">
        <v>38</v>
      </c>
      <c r="G5" s="263" t="s">
        <v>39</v>
      </c>
      <c r="H5" s="645"/>
      <c r="I5" s="261" t="s">
        <v>40</v>
      </c>
      <c r="J5" s="562" t="s">
        <v>41</v>
      </c>
      <c r="K5" s="659"/>
      <c r="L5" s="254"/>
      <c r="M5" s="645"/>
      <c r="N5" s="677" t="s">
        <v>42</v>
      </c>
      <c r="O5" s="678"/>
      <c r="P5" s="678"/>
      <c r="Q5" s="678"/>
      <c r="R5" s="678"/>
      <c r="S5" s="678"/>
      <c r="T5" s="679"/>
      <c r="U5" s="680" t="s">
        <v>63</v>
      </c>
      <c r="V5" s="678"/>
      <c r="W5" s="678"/>
      <c r="X5" s="678"/>
      <c r="Y5" s="678"/>
      <c r="Z5" s="678"/>
      <c r="AA5" s="679"/>
      <c r="AB5" s="264" t="s">
        <v>44</v>
      </c>
      <c r="AC5" s="680" t="s">
        <v>64</v>
      </c>
      <c r="AD5" s="678"/>
      <c r="AE5" s="681"/>
      <c r="AF5" s="676"/>
      <c r="AG5" s="647"/>
      <c r="AI5" s="266"/>
      <c r="AJ5" s="266"/>
    </row>
    <row r="6" spans="2:36" ht="60" customHeight="1" thickTop="1">
      <c r="B6" s="654"/>
      <c r="C6" s="655"/>
      <c r="D6" s="267" t="s">
        <v>66</v>
      </c>
      <c r="E6" s="268"/>
      <c r="F6" s="269"/>
      <c r="G6" s="270" t="str">
        <f>IF(E6="","",F6-E6+1)</f>
        <v/>
      </c>
      <c r="H6" s="563"/>
      <c r="I6" s="271"/>
      <c r="J6" s="272"/>
      <c r="K6" s="273"/>
      <c r="L6" s="274"/>
      <c r="M6" s="660"/>
      <c r="N6" s="275" t="str">
        <f>IF($M$6="","",VLOOKUP($M$6,単価表,3,FALSE))</f>
        <v/>
      </c>
      <c r="O6" s="276">
        <f>IF($G6="", 0, IF($G6&lt;31, $G6, 30))</f>
        <v>0</v>
      </c>
      <c r="P6" s="277">
        <f>IF($G6="",0, N6*0.9)</f>
        <v>0</v>
      </c>
      <c r="Q6" s="278">
        <f>IF($M$6="", 0, IF($G6&lt;31, 0, IF($G6&lt;61, $G6-30, 30)))</f>
        <v>0</v>
      </c>
      <c r="R6" s="279">
        <f>IF($G6="", 0, N6*0.8)</f>
        <v>0</v>
      </c>
      <c r="S6" s="280">
        <f>IF($G$6="", 0, IF($G6&lt;61, 0, $G6-60))</f>
        <v>0</v>
      </c>
      <c r="T6" s="281">
        <f>IF($G$6="", 0, N6*O6+P6*Q6+R6*S6)</f>
        <v>0</v>
      </c>
      <c r="U6" s="282" t="str">
        <f>IF($M$6="","",VLOOKUP($M$6,単価表,4,FALSE))</f>
        <v/>
      </c>
      <c r="V6" s="276">
        <f>IF($G6="", 0, IF($G6&lt;32, $G6-1, 30))</f>
        <v>0</v>
      </c>
      <c r="W6" s="283">
        <f>IF($G6="",0, U6*0.9)</f>
        <v>0</v>
      </c>
      <c r="X6" s="278">
        <f>IF($M$6="", 0, IF($G6&lt;32, 0, IF($G6&lt;62, $G6-31, 30)))</f>
        <v>0</v>
      </c>
      <c r="Y6" s="279">
        <f>IF(G6="", 0, $U6*0.8)</f>
        <v>0</v>
      </c>
      <c r="Z6" s="284" t="str">
        <f>IF($G$6="", "", IF($G6&lt;61, 0, $G6-61))</f>
        <v/>
      </c>
      <c r="AA6" s="281">
        <f>IF($G6="", 0, U6*V6+W6*X6+Y6*Z6)</f>
        <v>0</v>
      </c>
      <c r="AB6" s="285"/>
      <c r="AC6" s="286"/>
      <c r="AD6" s="287"/>
      <c r="AE6" s="288"/>
      <c r="AF6" s="289">
        <f>SUM(T6,AA6,AB6,AE6,E15)</f>
        <v>0</v>
      </c>
      <c r="AG6" s="290"/>
      <c r="AI6" s="291"/>
      <c r="AJ6" s="291"/>
    </row>
    <row r="7" spans="2:36" ht="60" customHeight="1">
      <c r="B7" s="654"/>
      <c r="C7" s="655"/>
      <c r="D7" s="292" t="s">
        <v>66</v>
      </c>
      <c r="E7" s="293"/>
      <c r="F7" s="294"/>
      <c r="G7" s="270" t="str">
        <f>IF(E7="","",F7-E7+1)</f>
        <v/>
      </c>
      <c r="H7" s="564"/>
      <c r="I7" s="295"/>
      <c r="J7" s="296"/>
      <c r="K7" s="273"/>
      <c r="L7" s="274"/>
      <c r="M7" s="661"/>
      <c r="N7" s="297" t="str">
        <f>IF($M$6="","",VLOOKUP($M$6,単価表,3,FALSE))</f>
        <v/>
      </c>
      <c r="O7" s="298">
        <f>IF($G6="", 0, IF($G7&lt;31, $G7, 30))</f>
        <v>0</v>
      </c>
      <c r="P7" s="299">
        <f>IF($G7="",0, N7*0.9)</f>
        <v>0</v>
      </c>
      <c r="Q7" s="300">
        <f>IF($M$6="", 0, IF($G7&lt;31, 0, IF($G7&lt;61, $G7-30, 30)))</f>
        <v>0</v>
      </c>
      <c r="R7" s="301">
        <f>IF($G7="", 0, N7*0.8)</f>
        <v>0</v>
      </c>
      <c r="S7" s="302">
        <f>IF($G$7="", 0, IF($G7&lt;61, 0, $G7-60))</f>
        <v>0</v>
      </c>
      <c r="T7" s="303">
        <f>IF($G$7="", 0, N7*O7+P7*Q7+R7*S7)</f>
        <v>0</v>
      </c>
      <c r="U7" s="304" t="str">
        <f>IF($M$6="","",VLOOKUP($M$6,単価表,4,FALSE))</f>
        <v/>
      </c>
      <c r="V7" s="298">
        <f t="shared" ref="V7:V8" si="0">IF($G7="", 0, IF($G7&lt;32, $G7-1, 30))</f>
        <v>0</v>
      </c>
      <c r="W7" s="305">
        <f>IF($G7="",0, U7*0.9)</f>
        <v>0</v>
      </c>
      <c r="X7" s="300">
        <f t="shared" ref="X7:X8" si="1">IF($M$6="", 0, IF($G7&lt;32, 0, IF($G7&lt;62, $G7-31, 30)))</f>
        <v>0</v>
      </c>
      <c r="Y7" s="301">
        <f>IF($G7="", 0, $U7*0.8)</f>
        <v>0</v>
      </c>
      <c r="Z7" s="306" t="str">
        <f t="shared" ref="Z7:Z8" si="2">IF($G$6="", "", IF($G7&lt;61, 0, $G7-61))</f>
        <v/>
      </c>
      <c r="AA7" s="303">
        <f>IF($G7="", 0, U7*V7+W7*X7+Y7*Z7)</f>
        <v>0</v>
      </c>
      <c r="AB7" s="307"/>
      <c r="AC7" s="308"/>
      <c r="AD7" s="309"/>
      <c r="AE7" s="310"/>
      <c r="AF7" s="311">
        <f>SUM(T7,AA7,AB7,AE7,E16)</f>
        <v>0</v>
      </c>
      <c r="AG7" s="312"/>
      <c r="AI7" s="291"/>
      <c r="AJ7" s="291"/>
    </row>
    <row r="8" spans="2:36" ht="60" customHeight="1" thickBot="1">
      <c r="B8" s="652"/>
      <c r="C8" s="653"/>
      <c r="D8" s="313" t="s">
        <v>67</v>
      </c>
      <c r="E8" s="314"/>
      <c r="F8" s="315"/>
      <c r="G8" s="316" t="str">
        <f>IF(E8="","",F8-E8+1)</f>
        <v/>
      </c>
      <c r="H8" s="317"/>
      <c r="I8" s="318"/>
      <c r="J8" s="319"/>
      <c r="K8" s="320"/>
      <c r="L8" s="274"/>
      <c r="M8" s="662"/>
      <c r="N8" s="321" t="str">
        <f>IF($M$6="","",VLOOKUP($M$6,単価表,3,FALSE))</f>
        <v/>
      </c>
      <c r="O8" s="322">
        <f>IF($G6="", 0, IF($G8&lt;31, $G8, 30))</f>
        <v>0</v>
      </c>
      <c r="P8" s="323">
        <f>IF($G8="",0, N8*0.9)</f>
        <v>0</v>
      </c>
      <c r="Q8" s="324">
        <f>IF($M$6="", 0, IF($G8&lt;31, 0, IF($G8&lt;61, $G8-30, 30)))</f>
        <v>0</v>
      </c>
      <c r="R8" s="325">
        <f>IF($G8="", 0, N8*0.8)</f>
        <v>0</v>
      </c>
      <c r="S8" s="326">
        <f>IF($G$8="", 0, IF($G8&lt;61, 0, $G8-60))</f>
        <v>0</v>
      </c>
      <c r="T8" s="327">
        <f>IF($G$8="", 0, N8*O8+P8*Q8+R8*S8)</f>
        <v>0</v>
      </c>
      <c r="U8" s="328" t="str">
        <f>IF($M$6="","",VLOOKUP($M$6,単価表,4,FALSE))</f>
        <v/>
      </c>
      <c r="V8" s="329">
        <f t="shared" si="0"/>
        <v>0</v>
      </c>
      <c r="W8" s="330">
        <f>IF($G8="",0, U8*0.9)</f>
        <v>0</v>
      </c>
      <c r="X8" s="331">
        <f t="shared" si="1"/>
        <v>0</v>
      </c>
      <c r="Y8" s="332">
        <f>IF($G8="", 0, $U8*0.8)</f>
        <v>0</v>
      </c>
      <c r="Z8" s="333" t="str">
        <f t="shared" si="2"/>
        <v/>
      </c>
      <c r="AA8" s="334">
        <f>IF($G8="", 0, U8*V8+W8*X8+Y8*Z8)</f>
        <v>0</v>
      </c>
      <c r="AB8" s="335"/>
      <c r="AC8" s="336"/>
      <c r="AD8" s="337"/>
      <c r="AE8" s="338"/>
      <c r="AF8" s="339">
        <f>SUM(T8,AA8,AB8,AE8,E17)</f>
        <v>0</v>
      </c>
      <c r="AG8" s="340"/>
      <c r="AI8" s="291"/>
      <c r="AJ8" s="291"/>
    </row>
    <row r="9" spans="2:36" ht="36" customHeight="1">
      <c r="B9" s="274"/>
      <c r="C9" s="274"/>
      <c r="D9" s="341" t="s">
        <v>68</v>
      </c>
      <c r="E9" s="663" t="s">
        <v>48</v>
      </c>
      <c r="F9" s="664"/>
      <c r="G9" s="664"/>
      <c r="H9" s="664"/>
      <c r="I9" s="665"/>
      <c r="J9" s="342">
        <f>SUM(J6:J8)</f>
        <v>0</v>
      </c>
      <c r="K9" s="343"/>
      <c r="L9" s="274"/>
      <c r="M9" s="274"/>
      <c r="N9" s="274"/>
      <c r="O9" s="274"/>
      <c r="P9" s="274"/>
      <c r="Q9" s="274"/>
      <c r="R9" s="274"/>
      <c r="S9" s="274"/>
      <c r="T9" s="274"/>
      <c r="U9" s="274"/>
      <c r="V9" s="274"/>
      <c r="W9" s="274"/>
      <c r="X9" s="274"/>
      <c r="Y9" s="274"/>
      <c r="Z9" s="274"/>
      <c r="AA9" s="274"/>
      <c r="AB9" s="274"/>
      <c r="AC9" s="663" t="s">
        <v>49</v>
      </c>
      <c r="AD9" s="664"/>
      <c r="AE9" s="682"/>
      <c r="AF9" s="344">
        <f>SUM(AF6:AF8)</f>
        <v>0</v>
      </c>
      <c r="AG9" s="274"/>
      <c r="AI9" s="345"/>
      <c r="AJ9" s="345"/>
    </row>
    <row r="10" spans="2:36" ht="36" customHeight="1">
      <c r="B10" s="274"/>
      <c r="C10" s="274"/>
      <c r="D10" s="274"/>
      <c r="E10" s="663" t="s">
        <v>11</v>
      </c>
      <c r="F10" s="664"/>
      <c r="G10" s="664"/>
      <c r="H10" s="664"/>
      <c r="I10" s="664"/>
      <c r="J10" s="346">
        <f>SUM(IF(D6="課税",J6,0),IF(D7="課税",J7,0),IF(D8="課税",J8,0))</f>
        <v>0</v>
      </c>
      <c r="K10" s="343"/>
      <c r="L10" s="274"/>
      <c r="M10" s="274"/>
      <c r="N10" s="274"/>
      <c r="O10" s="274"/>
      <c r="P10" s="274"/>
      <c r="Q10" s="274"/>
      <c r="R10" s="274"/>
      <c r="S10" s="274"/>
      <c r="T10" s="274"/>
      <c r="U10" s="274"/>
      <c r="V10" s="274"/>
      <c r="W10" s="274"/>
      <c r="X10" s="274"/>
      <c r="Y10" s="274"/>
      <c r="Z10" s="274"/>
      <c r="AA10" s="274"/>
      <c r="AB10" s="274"/>
      <c r="AG10" s="274"/>
    </row>
    <row r="11" spans="2:36" ht="36" customHeight="1">
      <c r="B11" s="274"/>
      <c r="C11" s="274"/>
      <c r="D11" s="274"/>
      <c r="E11" s="663" t="s">
        <v>12</v>
      </c>
      <c r="F11" s="664"/>
      <c r="G11" s="664"/>
      <c r="H11" s="664"/>
      <c r="I11" s="664"/>
      <c r="J11" s="346">
        <f>J9-J10</f>
        <v>0</v>
      </c>
      <c r="K11" s="343"/>
      <c r="L11" s="274"/>
      <c r="M11" s="274"/>
      <c r="N11" s="274"/>
      <c r="O11" s="274"/>
      <c r="P11" s="274"/>
      <c r="Q11" s="274"/>
      <c r="R11" s="274"/>
      <c r="S11" s="274"/>
      <c r="T11" s="274"/>
      <c r="U11" s="274"/>
      <c r="V11" s="274"/>
      <c r="W11" s="274"/>
      <c r="X11" s="274"/>
      <c r="Y11" s="274"/>
      <c r="Z11" s="274"/>
      <c r="AA11" s="274"/>
      <c r="AB11" s="274"/>
      <c r="AG11" s="274"/>
    </row>
    <row r="12" spans="2:36" ht="36" customHeight="1">
      <c r="B12" s="274"/>
      <c r="C12" s="274"/>
      <c r="D12" s="274"/>
      <c r="E12" s="347"/>
      <c r="F12" s="347"/>
      <c r="G12" s="347"/>
      <c r="H12" s="347"/>
      <c r="I12" s="347"/>
      <c r="J12" s="348"/>
      <c r="K12" s="343"/>
      <c r="L12" s="274"/>
      <c r="M12" s="274"/>
      <c r="N12" s="274"/>
      <c r="O12" s="274"/>
      <c r="P12" s="274"/>
      <c r="Q12" s="274"/>
      <c r="R12" s="274"/>
      <c r="S12" s="274"/>
      <c r="T12" s="274"/>
      <c r="U12" s="274"/>
      <c r="V12" s="257"/>
      <c r="W12" s="274"/>
      <c r="X12" s="274"/>
      <c r="Y12" s="274"/>
      <c r="Z12" s="274"/>
      <c r="AA12" s="274"/>
      <c r="AC12" s="349"/>
      <c r="AD12" s="274"/>
      <c r="AE12" s="347"/>
      <c r="AF12" s="350"/>
      <c r="AG12" s="274"/>
    </row>
    <row r="13" spans="2:36" ht="36" customHeight="1" thickBot="1">
      <c r="B13" s="258" t="s">
        <v>69</v>
      </c>
      <c r="C13" s="349"/>
      <c r="D13" s="349"/>
      <c r="E13" s="347"/>
      <c r="F13" s="347"/>
      <c r="G13" s="347"/>
      <c r="H13" s="347"/>
      <c r="I13" s="347"/>
      <c r="J13" s="348"/>
      <c r="K13" s="343"/>
      <c r="L13" s="274"/>
      <c r="M13" s="274"/>
      <c r="N13" s="683" t="s">
        <v>70</v>
      </c>
      <c r="O13" s="683"/>
      <c r="P13" s="683"/>
      <c r="Q13" s="683"/>
      <c r="R13" s="683"/>
      <c r="S13" s="274"/>
      <c r="T13" s="274"/>
      <c r="U13" s="274"/>
      <c r="V13" s="274"/>
      <c r="W13" s="274"/>
      <c r="X13" s="274"/>
      <c r="Y13" s="274"/>
      <c r="Z13" s="274"/>
      <c r="AA13" s="274"/>
      <c r="AB13" s="274"/>
      <c r="AC13" s="351"/>
      <c r="AD13" s="351"/>
      <c r="AE13" s="351"/>
      <c r="AF13" s="348"/>
      <c r="AG13" s="274"/>
    </row>
    <row r="14" spans="2:36" ht="36" customHeight="1">
      <c r="B14" s="352" t="s">
        <v>71</v>
      </c>
      <c r="C14" s="353" t="s">
        <v>72</v>
      </c>
      <c r="D14" s="669" t="s">
        <v>73</v>
      </c>
      <c r="E14" s="670"/>
      <c r="F14" s="671"/>
      <c r="H14" s="347"/>
      <c r="I14" s="347"/>
      <c r="J14" s="348"/>
      <c r="K14" s="343"/>
      <c r="L14" s="274"/>
      <c r="M14" s="274"/>
      <c r="N14" s="684" t="s">
        <v>78</v>
      </c>
      <c r="O14" s="664"/>
      <c r="P14" s="664"/>
      <c r="Q14" s="664"/>
      <c r="R14" s="682"/>
      <c r="S14" s="685">
        <f>AF9+D18</f>
        <v>0</v>
      </c>
      <c r="T14" s="686"/>
      <c r="U14" s="687"/>
      <c r="V14" s="274"/>
      <c r="W14" s="274"/>
      <c r="X14" s="274"/>
      <c r="Y14" s="274"/>
      <c r="Z14" s="274"/>
      <c r="AA14" s="274"/>
      <c r="AB14" s="274"/>
      <c r="AC14" s="349"/>
      <c r="AD14" s="349"/>
      <c r="AE14" s="349"/>
      <c r="AF14" s="348"/>
      <c r="AG14" s="274"/>
    </row>
    <row r="15" spans="2:36" ht="36" customHeight="1">
      <c r="B15" s="354" t="s">
        <v>75</v>
      </c>
      <c r="C15" s="355"/>
      <c r="D15" s="694"/>
      <c r="E15" s="695"/>
      <c r="F15" s="696"/>
      <c r="H15" s="347"/>
      <c r="I15" s="347"/>
      <c r="J15" s="348"/>
      <c r="K15" s="343"/>
      <c r="L15" s="274"/>
      <c r="M15" s="274"/>
      <c r="N15" s="663" t="s">
        <v>76</v>
      </c>
      <c r="O15" s="664"/>
      <c r="P15" s="664"/>
      <c r="Q15" s="664"/>
      <c r="R15" s="682"/>
      <c r="S15" s="685">
        <f>SUMIF(D6:D8,"課税",AF6:AF8)</f>
        <v>0</v>
      </c>
      <c r="T15" s="686"/>
      <c r="U15" s="687"/>
      <c r="V15" s="274"/>
      <c r="W15" s="274"/>
      <c r="X15" s="274"/>
      <c r="Y15" s="274"/>
      <c r="Z15" s="274"/>
      <c r="AA15" s="274"/>
      <c r="AB15" s="274"/>
      <c r="AC15" s="351"/>
      <c r="AD15" s="351"/>
      <c r="AE15" s="351"/>
      <c r="AF15" s="348"/>
      <c r="AG15" s="274"/>
    </row>
    <row r="16" spans="2:36" ht="36" customHeight="1">
      <c r="B16" s="356" t="s">
        <v>75</v>
      </c>
      <c r="C16" s="357"/>
      <c r="D16" s="666"/>
      <c r="E16" s="667"/>
      <c r="F16" s="668"/>
      <c r="H16" s="347"/>
      <c r="I16" s="347"/>
      <c r="J16" s="348"/>
      <c r="K16" s="343"/>
      <c r="L16" s="274"/>
      <c r="M16" s="274"/>
      <c r="N16" s="663" t="s">
        <v>77</v>
      </c>
      <c r="O16" s="664"/>
      <c r="P16" s="664"/>
      <c r="Q16" s="664"/>
      <c r="R16" s="682"/>
      <c r="S16" s="685">
        <f>S14-S15</f>
        <v>0</v>
      </c>
      <c r="T16" s="686"/>
      <c r="U16" s="687"/>
      <c r="V16" s="274"/>
      <c r="W16" s="274"/>
      <c r="X16" s="274"/>
      <c r="Y16" s="274"/>
      <c r="Z16" s="274"/>
      <c r="AA16" s="274"/>
      <c r="AB16" s="274"/>
      <c r="AC16" s="349"/>
      <c r="AD16" s="349"/>
      <c r="AE16" s="349"/>
      <c r="AF16" s="348"/>
      <c r="AG16" s="274"/>
    </row>
    <row r="17" spans="2:31" ht="36" customHeight="1">
      <c r="B17" s="358" t="s">
        <v>75</v>
      </c>
      <c r="C17" s="359"/>
      <c r="D17" s="691"/>
      <c r="E17" s="692"/>
      <c r="F17" s="693"/>
      <c r="H17" s="360"/>
      <c r="I17" s="360"/>
      <c r="J17" s="361"/>
      <c r="AE17" s="360"/>
    </row>
    <row r="18" spans="2:31" ht="36" customHeight="1">
      <c r="B18" s="642" t="s">
        <v>78</v>
      </c>
      <c r="C18" s="643"/>
      <c r="D18" s="688">
        <f>SUM(D15:F17)</f>
        <v>0</v>
      </c>
      <c r="E18" s="689"/>
      <c r="F18" s="690"/>
      <c r="G18" s="360"/>
      <c r="H18" s="360"/>
      <c r="I18" s="360"/>
      <c r="J18" s="361"/>
      <c r="AE18" s="360"/>
    </row>
    <row r="19" spans="2:31" ht="36" customHeight="1">
      <c r="B19" s="362"/>
      <c r="C19" s="362"/>
      <c r="D19" s="363"/>
      <c r="E19" s="363"/>
      <c r="F19" s="363"/>
      <c r="G19" s="360"/>
      <c r="H19" s="360"/>
      <c r="I19" s="360"/>
      <c r="J19" s="361"/>
      <c r="AE19" s="360"/>
    </row>
    <row r="20" spans="2:31" ht="21" customHeight="1">
      <c r="B20" s="253" t="s">
        <v>79</v>
      </c>
    </row>
    <row r="21" spans="2:31" ht="21" customHeight="1">
      <c r="B21" s="253" t="s">
        <v>53</v>
      </c>
    </row>
    <row r="22" spans="2:31" ht="21" customHeight="1">
      <c r="B22" s="253" t="s">
        <v>54</v>
      </c>
    </row>
    <row r="23" spans="2:31" ht="21" customHeight="1">
      <c r="B23" s="253" t="s">
        <v>84</v>
      </c>
    </row>
    <row r="24" spans="2:31" ht="21" customHeight="1">
      <c r="B24" s="253" t="s">
        <v>81</v>
      </c>
    </row>
    <row r="25" spans="2:31" ht="21" customHeight="1">
      <c r="B25" s="253" t="s">
        <v>82</v>
      </c>
    </row>
    <row r="26" spans="2:31" ht="18" customHeight="1">
      <c r="B26" s="253" t="s">
        <v>83</v>
      </c>
    </row>
  </sheetData>
  <mergeCells count="34">
    <mergeCell ref="K4:K5"/>
    <mergeCell ref="B4:C5"/>
    <mergeCell ref="D4:D5"/>
    <mergeCell ref="E4:G4"/>
    <mergeCell ref="H4:H5"/>
    <mergeCell ref="I4:J4"/>
    <mergeCell ref="AC9:AE9"/>
    <mergeCell ref="M4:M5"/>
    <mergeCell ref="N4:AE4"/>
    <mergeCell ref="AF4:AF5"/>
    <mergeCell ref="AG4:AG5"/>
    <mergeCell ref="N5:T5"/>
    <mergeCell ref="U5:AA5"/>
    <mergeCell ref="AC5:AE5"/>
    <mergeCell ref="B6:C6"/>
    <mergeCell ref="M6:M8"/>
    <mergeCell ref="B7:C7"/>
    <mergeCell ref="B8:C8"/>
    <mergeCell ref="E9:I9"/>
    <mergeCell ref="E10:I10"/>
    <mergeCell ref="E11:I11"/>
    <mergeCell ref="N13:R13"/>
    <mergeCell ref="B18:C18"/>
    <mergeCell ref="D18:F18"/>
    <mergeCell ref="D17:F17"/>
    <mergeCell ref="S14:U14"/>
    <mergeCell ref="D15:F15"/>
    <mergeCell ref="N15:R15"/>
    <mergeCell ref="S15:U15"/>
    <mergeCell ref="D16:F16"/>
    <mergeCell ref="D14:F14"/>
    <mergeCell ref="N14:R14"/>
    <mergeCell ref="N16:R16"/>
    <mergeCell ref="S16:U16"/>
  </mergeCells>
  <phoneticPr fontId="1"/>
  <dataValidations count="3">
    <dataValidation type="whole" imeMode="halfAlpha" allowBlank="1" showInputMessage="1" showErrorMessage="1" sqref="M6:M8" xr:uid="{00000000-0002-0000-0400-000000000000}">
      <formula1>1</formula1>
      <formula2>6</formula2>
    </dataValidation>
    <dataValidation imeMode="halfAlpha" allowBlank="1" showInputMessage="1" showErrorMessage="1" sqref="J6:J8" xr:uid="{EDD7CECE-96CB-4AD6-BD43-555B70935BF6}"/>
    <dataValidation type="list" allowBlank="1" showInputMessage="1" showErrorMessage="1" sqref="D6:D8" xr:uid="{00000000-0002-0000-0400-000002000000}">
      <formula1>"　,課税"</formula1>
    </dataValidation>
  </dataValidations>
  <pageMargins left="0.70866141732283472" right="0.70866141732283472" top="0.55118110236220474" bottom="0.35433070866141736" header="0.31496062992125984" footer="0.31496062992125984"/>
  <pageSetup paperSize="9" scale="46" orientation="landscape" blackAndWhite="1" r:id="rId1"/>
  <headerFooter>
    <oddHeader>&amp;R2020年3月末以前公示分　　(2023.06版）</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G34"/>
  <sheetViews>
    <sheetView view="pageBreakPreview" zoomScaleNormal="100" zoomScaleSheetLayoutView="100" workbookViewId="0">
      <selection activeCell="K19" sqref="K19"/>
    </sheetView>
  </sheetViews>
  <sheetFormatPr defaultRowHeight="14"/>
  <cols>
    <col min="1" max="1" width="9.58203125" customWidth="1"/>
    <col min="3" max="3" width="9" customWidth="1"/>
    <col min="5" max="54" width="0.83203125" customWidth="1"/>
    <col min="55" max="55" width="11.58203125" customWidth="1"/>
    <col min="56" max="56" width="3.58203125" customWidth="1"/>
    <col min="57" max="57" width="8.58203125" customWidth="1"/>
    <col min="58" max="58" width="11.58203125" customWidth="1"/>
    <col min="59" max="59" width="4.33203125" customWidth="1"/>
  </cols>
  <sheetData>
    <row r="1" spans="1:58">
      <c r="E1" s="698"/>
      <c r="F1" s="698"/>
      <c r="G1" s="698"/>
      <c r="H1" s="698"/>
      <c r="I1" s="698"/>
      <c r="J1" s="698"/>
      <c r="K1" s="698"/>
      <c r="L1" s="698"/>
      <c r="M1" s="698"/>
      <c r="N1" s="698"/>
      <c r="O1" s="698"/>
      <c r="P1" s="698"/>
      <c r="Q1" s="698"/>
      <c r="R1" s="698"/>
      <c r="S1" s="698"/>
      <c r="T1" s="698"/>
      <c r="U1" s="698"/>
      <c r="V1" s="698"/>
      <c r="W1" s="698"/>
      <c r="X1" s="698"/>
      <c r="Y1" s="698"/>
      <c r="Z1" s="698"/>
      <c r="AA1" s="698"/>
      <c r="AB1" s="698"/>
      <c r="AC1" s="698"/>
      <c r="AD1" s="698"/>
      <c r="AE1" s="698"/>
      <c r="AF1" s="698"/>
      <c r="AG1" s="698"/>
      <c r="AH1" s="698"/>
      <c r="AI1" s="698"/>
      <c r="AJ1" s="698"/>
      <c r="AK1" s="698"/>
      <c r="AL1" s="698"/>
      <c r="AM1" s="698"/>
      <c r="AN1" s="698"/>
      <c r="AO1" s="698"/>
      <c r="AP1" s="698"/>
      <c r="AQ1" s="698"/>
      <c r="AR1" s="698"/>
      <c r="AS1" s="698"/>
      <c r="AT1" s="698"/>
      <c r="AU1" s="698"/>
      <c r="AV1" s="698"/>
      <c r="AW1" s="698"/>
      <c r="AX1" s="698"/>
      <c r="AY1" s="698"/>
      <c r="AZ1" s="698"/>
      <c r="BA1" s="698"/>
      <c r="BB1" s="698"/>
      <c r="BE1" s="698" t="s">
        <v>85</v>
      </c>
      <c r="BF1" s="698"/>
    </row>
    <row r="2" spans="1:58">
      <c r="E2" s="720" t="s">
        <v>86</v>
      </c>
      <c r="F2" s="720"/>
      <c r="G2" s="720"/>
      <c r="H2" s="720"/>
      <c r="I2" s="720"/>
      <c r="J2" s="720"/>
      <c r="K2" s="720"/>
      <c r="L2" s="720"/>
      <c r="M2" s="720"/>
      <c r="N2" s="720"/>
      <c r="O2" s="720"/>
      <c r="P2" s="720"/>
      <c r="Q2" s="720"/>
      <c r="R2" s="720"/>
      <c r="S2" s="720"/>
      <c r="T2" s="720"/>
      <c r="U2" s="720"/>
      <c r="V2" s="720"/>
      <c r="W2" s="720"/>
      <c r="X2" s="720"/>
      <c r="Y2" s="720"/>
      <c r="Z2" s="720"/>
      <c r="AA2" s="720"/>
      <c r="AB2" s="720"/>
      <c r="AC2" s="720"/>
      <c r="AD2" s="720"/>
      <c r="AE2" s="720"/>
      <c r="AF2" s="720"/>
      <c r="AG2" s="720"/>
      <c r="AH2" s="720"/>
      <c r="AI2" s="720"/>
      <c r="AJ2" s="720"/>
      <c r="AK2" s="720"/>
      <c r="AL2" s="720"/>
      <c r="AM2" s="720"/>
      <c r="AN2" s="720"/>
      <c r="AO2" s="720"/>
      <c r="AP2" s="720"/>
      <c r="AQ2" s="720"/>
      <c r="AR2" s="720"/>
      <c r="AS2" s="720"/>
      <c r="AT2" s="720"/>
      <c r="AU2" s="720"/>
      <c r="AV2" s="720"/>
      <c r="AW2" s="720"/>
      <c r="AX2" s="720"/>
      <c r="AY2" s="720"/>
      <c r="AZ2" s="720"/>
      <c r="BA2" s="720"/>
      <c r="BB2" s="720"/>
    </row>
    <row r="3" spans="1:58">
      <c r="A3" t="s">
        <v>87</v>
      </c>
      <c r="B3" t="s">
        <v>88</v>
      </c>
      <c r="E3" s="698"/>
      <c r="F3" s="698"/>
      <c r="G3" s="698"/>
      <c r="H3" s="698"/>
      <c r="I3" s="698"/>
      <c r="J3" s="698"/>
      <c r="K3" s="698"/>
      <c r="L3" s="698"/>
      <c r="M3" s="698"/>
      <c r="N3" s="698"/>
      <c r="O3" s="698"/>
      <c r="P3" s="698"/>
      <c r="Q3" s="698"/>
      <c r="R3" s="698"/>
      <c r="S3" s="698"/>
      <c r="T3" s="698"/>
      <c r="U3" s="698"/>
      <c r="V3" s="698"/>
      <c r="W3" s="698"/>
      <c r="X3" s="698"/>
      <c r="Y3" s="698"/>
      <c r="Z3" s="698"/>
      <c r="AA3" s="698"/>
      <c r="AB3" s="698"/>
      <c r="AC3" s="698"/>
      <c r="AD3" s="698"/>
      <c r="AE3" s="698"/>
      <c r="AF3" s="698"/>
      <c r="AG3" s="698"/>
      <c r="AH3" s="698"/>
      <c r="AI3" s="698"/>
      <c r="AJ3" s="698"/>
      <c r="AK3" s="698"/>
      <c r="AL3" s="698"/>
      <c r="AM3" s="698"/>
      <c r="AN3" s="698"/>
      <c r="AO3" s="698"/>
      <c r="AP3" s="698"/>
      <c r="AQ3" s="698"/>
      <c r="AR3" s="698"/>
      <c r="AS3" s="698"/>
      <c r="AT3" s="698"/>
      <c r="AU3" s="698"/>
      <c r="AV3" s="698"/>
      <c r="AW3" s="698"/>
      <c r="AX3" s="698"/>
      <c r="AY3" s="698"/>
      <c r="AZ3" s="698"/>
      <c r="BA3" s="698"/>
      <c r="BB3" s="698"/>
    </row>
    <row r="4" spans="1:58">
      <c r="A4" t="s">
        <v>89</v>
      </c>
      <c r="B4" t="s">
        <v>90</v>
      </c>
      <c r="E4" s="698"/>
      <c r="F4" s="698"/>
      <c r="G4" s="698"/>
      <c r="H4" s="698"/>
      <c r="I4" s="698"/>
      <c r="J4" s="698"/>
      <c r="K4" s="698"/>
      <c r="L4" s="698"/>
      <c r="M4" s="698"/>
      <c r="N4" s="698"/>
      <c r="O4" s="698"/>
      <c r="P4" s="698"/>
      <c r="Q4" s="698"/>
      <c r="R4" s="698"/>
      <c r="S4" s="698"/>
      <c r="T4" s="698"/>
      <c r="U4" s="698"/>
      <c r="V4" s="698"/>
      <c r="W4" s="698"/>
      <c r="X4" s="698"/>
      <c r="Y4" s="698"/>
      <c r="Z4" s="698"/>
      <c r="AA4" s="698"/>
      <c r="AB4" s="698"/>
      <c r="AC4" s="698"/>
      <c r="AD4" s="698"/>
      <c r="AE4" s="698"/>
      <c r="AF4" s="698"/>
      <c r="AG4" s="698"/>
      <c r="AH4" s="698"/>
      <c r="AI4" s="698"/>
      <c r="AJ4" s="698"/>
      <c r="AK4" s="698"/>
      <c r="AL4" s="698"/>
      <c r="AM4" s="698"/>
      <c r="AN4" s="698"/>
      <c r="AO4" s="698"/>
      <c r="AP4" s="698"/>
      <c r="AQ4" s="698"/>
      <c r="AR4" s="698"/>
      <c r="AS4" s="698"/>
      <c r="AT4" s="698"/>
      <c r="AU4" s="698"/>
      <c r="AV4" s="698"/>
      <c r="AW4" s="698"/>
      <c r="AX4" s="698"/>
      <c r="AY4" s="698"/>
      <c r="AZ4" s="698"/>
      <c r="BA4" s="698"/>
      <c r="BB4" s="698"/>
    </row>
    <row r="5" spans="1:5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c r="AE5" s="698"/>
      <c r="AF5" s="698"/>
      <c r="AG5" s="698"/>
      <c r="AH5" s="698"/>
      <c r="AI5" s="698"/>
      <c r="AJ5" s="698"/>
      <c r="AK5" s="698"/>
      <c r="AL5" s="698"/>
      <c r="AM5" s="698"/>
      <c r="AN5" s="698"/>
      <c r="AO5" s="698"/>
      <c r="AP5" s="698"/>
      <c r="AQ5" s="698"/>
      <c r="AR5" s="698"/>
      <c r="AS5" s="698"/>
      <c r="AT5" s="698"/>
      <c r="AU5" s="698"/>
      <c r="AV5" s="698"/>
      <c r="AW5" s="698"/>
      <c r="AX5" s="698"/>
      <c r="AY5" s="698"/>
      <c r="AZ5" s="698"/>
      <c r="BA5" s="698"/>
      <c r="BB5" s="698"/>
      <c r="BF5" t="s">
        <v>91</v>
      </c>
    </row>
    <row r="6" spans="1:58" ht="18" customHeight="1">
      <c r="A6" s="709" t="s">
        <v>28</v>
      </c>
      <c r="B6" s="709" t="s">
        <v>92</v>
      </c>
      <c r="C6" s="709"/>
      <c r="D6" s="709"/>
      <c r="E6" s="709" t="s">
        <v>93</v>
      </c>
      <c r="F6" s="709"/>
      <c r="G6" s="709"/>
      <c r="H6" s="709"/>
      <c r="I6" s="709"/>
      <c r="J6" s="709"/>
      <c r="K6" s="709"/>
      <c r="L6" s="709"/>
      <c r="M6" s="709"/>
      <c r="N6" s="709"/>
      <c r="O6" s="709"/>
      <c r="P6" s="709"/>
      <c r="Q6" s="709"/>
      <c r="R6" s="709"/>
      <c r="S6" s="709"/>
      <c r="T6" s="709"/>
      <c r="U6" s="709"/>
      <c r="V6" s="709"/>
      <c r="W6" s="709"/>
      <c r="X6" s="709"/>
      <c r="Y6" s="709"/>
      <c r="Z6" s="709"/>
      <c r="AA6" s="709"/>
      <c r="AB6" s="709"/>
      <c r="AC6" s="709"/>
      <c r="AD6" s="709"/>
      <c r="AE6" s="709"/>
      <c r="AF6" s="709"/>
      <c r="AG6" s="709"/>
      <c r="AH6" s="709"/>
      <c r="AI6" s="709"/>
      <c r="AJ6" s="709"/>
      <c r="AK6" s="709"/>
      <c r="AL6" s="709"/>
      <c r="AM6" s="709"/>
      <c r="AN6" s="709"/>
      <c r="AO6" s="709"/>
      <c r="AP6" s="709"/>
      <c r="AQ6" s="709"/>
      <c r="AR6" s="709"/>
      <c r="AS6" s="709"/>
      <c r="AT6" s="709"/>
      <c r="AU6" s="709"/>
      <c r="AV6" s="709"/>
      <c r="AW6" s="709"/>
      <c r="AX6" s="709"/>
      <c r="AY6" s="709"/>
      <c r="AZ6" s="709"/>
      <c r="BA6" s="709"/>
      <c r="BB6" s="710"/>
      <c r="BC6" s="709" t="s">
        <v>94</v>
      </c>
      <c r="BD6" s="709"/>
      <c r="BE6" s="709"/>
      <c r="BF6" s="709"/>
    </row>
    <row r="7" spans="1:58">
      <c r="A7" s="709"/>
      <c r="B7" s="709"/>
      <c r="C7" s="709"/>
      <c r="D7" s="709"/>
      <c r="E7" s="709" t="s">
        <v>95</v>
      </c>
      <c r="F7" s="709"/>
      <c r="G7" s="709"/>
      <c r="H7" s="709"/>
      <c r="I7" s="709"/>
      <c r="J7" s="709"/>
      <c r="K7" s="709"/>
      <c r="L7" s="709"/>
      <c r="M7" s="709"/>
      <c r="N7" s="709"/>
      <c r="O7" s="709"/>
      <c r="P7" s="709"/>
      <c r="Q7" s="709"/>
      <c r="R7" s="709"/>
      <c r="S7" s="709"/>
      <c r="T7" s="709"/>
      <c r="U7" s="709"/>
      <c r="V7" s="709"/>
      <c r="W7" s="709"/>
      <c r="X7" s="709"/>
      <c r="Y7" s="709"/>
      <c r="Z7" s="709"/>
      <c r="AA7" s="709"/>
      <c r="AB7" s="709"/>
      <c r="AC7" s="710"/>
      <c r="AD7" s="709" t="s">
        <v>96</v>
      </c>
      <c r="AE7" s="709"/>
      <c r="AF7" s="709"/>
      <c r="AG7" s="709"/>
      <c r="AH7" s="709"/>
      <c r="AI7" s="709"/>
      <c r="AJ7" s="709"/>
      <c r="AK7" s="709"/>
      <c r="AL7" s="709"/>
      <c r="AM7" s="709"/>
      <c r="AN7" s="709"/>
      <c r="AO7" s="709"/>
      <c r="AP7" s="709"/>
      <c r="AQ7" s="709"/>
      <c r="AR7" s="709"/>
      <c r="AS7" s="709"/>
      <c r="AT7" s="709"/>
      <c r="AU7" s="709"/>
      <c r="AV7" s="709"/>
      <c r="AW7" s="709"/>
      <c r="AX7" s="709"/>
      <c r="AY7" s="709"/>
      <c r="AZ7" s="709"/>
      <c r="BA7" s="709"/>
      <c r="BB7" s="709"/>
      <c r="BC7" s="709" t="s">
        <v>97</v>
      </c>
      <c r="BD7" s="699" t="s">
        <v>98</v>
      </c>
      <c r="BE7" s="700"/>
      <c r="BF7" s="709" t="s">
        <v>10</v>
      </c>
    </row>
    <row r="8" spans="1:58">
      <c r="A8" s="709"/>
      <c r="B8" s="709"/>
      <c r="C8" s="709"/>
      <c r="D8" s="709"/>
      <c r="E8" s="709"/>
      <c r="F8" s="709"/>
      <c r="G8" s="709"/>
      <c r="H8" s="709"/>
      <c r="I8" s="709"/>
      <c r="J8" s="709"/>
      <c r="K8" s="709"/>
      <c r="L8" s="709"/>
      <c r="M8" s="709"/>
      <c r="N8" s="709"/>
      <c r="O8" s="709"/>
      <c r="P8" s="709"/>
      <c r="Q8" s="709"/>
      <c r="R8" s="709"/>
      <c r="S8" s="709"/>
      <c r="T8" s="709"/>
      <c r="U8" s="709"/>
      <c r="V8" s="709"/>
      <c r="W8" s="709"/>
      <c r="X8" s="709"/>
      <c r="Y8" s="709"/>
      <c r="Z8" s="709"/>
      <c r="AA8" s="709"/>
      <c r="AB8" s="709"/>
      <c r="AC8" s="710"/>
      <c r="AD8" s="709"/>
      <c r="AE8" s="709"/>
      <c r="AF8" s="709"/>
      <c r="AG8" s="709"/>
      <c r="AH8" s="709"/>
      <c r="AI8" s="709"/>
      <c r="AJ8" s="709"/>
      <c r="AK8" s="709"/>
      <c r="AL8" s="709"/>
      <c r="AM8" s="709"/>
      <c r="AN8" s="709"/>
      <c r="AO8" s="709"/>
      <c r="AP8" s="709"/>
      <c r="AQ8" s="709"/>
      <c r="AR8" s="709"/>
      <c r="AS8" s="709"/>
      <c r="AT8" s="709"/>
      <c r="AU8" s="709"/>
      <c r="AV8" s="709"/>
      <c r="AW8" s="709"/>
      <c r="AX8" s="709"/>
      <c r="AY8" s="709"/>
      <c r="AZ8" s="709"/>
      <c r="BA8" s="709"/>
      <c r="BB8" s="709"/>
      <c r="BC8" s="709"/>
      <c r="BD8" s="701"/>
      <c r="BE8" s="702"/>
      <c r="BF8" s="709"/>
    </row>
    <row r="9" spans="1:58" ht="14.25" customHeight="1">
      <c r="A9" s="712" t="s">
        <v>99</v>
      </c>
      <c r="B9" s="709" t="s">
        <v>100</v>
      </c>
      <c r="C9" s="709"/>
      <c r="D9" s="709" t="s">
        <v>101</v>
      </c>
      <c r="E9" s="26"/>
      <c r="F9" s="26"/>
      <c r="G9" s="26"/>
      <c r="H9" s="26"/>
      <c r="I9" s="26"/>
      <c r="J9" s="26"/>
      <c r="K9" s="26"/>
      <c r="L9" s="26"/>
      <c r="M9" s="26"/>
      <c r="N9" s="26"/>
      <c r="O9" s="26"/>
      <c r="P9" s="26"/>
      <c r="Q9" s="26"/>
      <c r="R9" s="26"/>
      <c r="S9" s="26"/>
      <c r="T9" s="26"/>
      <c r="U9" s="26"/>
      <c r="V9" s="26"/>
      <c r="W9" s="26"/>
      <c r="X9" s="26"/>
      <c r="Y9" s="26"/>
      <c r="Z9" s="26"/>
      <c r="AA9" s="26"/>
      <c r="AB9" s="26"/>
      <c r="AC9" s="26"/>
      <c r="AD9" s="27"/>
      <c r="AE9" s="26"/>
      <c r="AF9" s="26"/>
      <c r="AG9" s="26"/>
      <c r="AH9" s="26"/>
      <c r="AI9" s="26"/>
      <c r="AJ9" s="26"/>
      <c r="AK9" s="26"/>
      <c r="AL9" s="26"/>
      <c r="AM9" s="26"/>
      <c r="AN9" s="26"/>
      <c r="AO9" s="26"/>
      <c r="AP9" s="26"/>
      <c r="AQ9" s="26"/>
      <c r="AR9" s="26"/>
      <c r="AS9" s="26"/>
      <c r="AT9" s="26"/>
      <c r="AU9" s="26"/>
      <c r="AV9" s="26"/>
      <c r="AW9" s="26"/>
      <c r="AX9" s="26"/>
      <c r="AY9" s="26"/>
      <c r="AZ9" s="26"/>
      <c r="BA9" s="26"/>
      <c r="BB9" s="25"/>
      <c r="BC9" s="715"/>
      <c r="BD9" s="703"/>
      <c r="BE9" s="704"/>
      <c r="BF9" s="716">
        <f>SUM(BC9:BE13)</f>
        <v>0</v>
      </c>
    </row>
    <row r="10" spans="1:58">
      <c r="A10" s="709"/>
      <c r="B10" s="709"/>
      <c r="C10" s="709"/>
      <c r="D10" s="709"/>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21"/>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6"/>
      <c r="BC10" s="715"/>
      <c r="BD10" s="705"/>
      <c r="BE10" s="706"/>
      <c r="BF10" s="716"/>
    </row>
    <row r="11" spans="1:58" ht="18.75" customHeight="1">
      <c r="A11" s="709"/>
      <c r="B11" s="709"/>
      <c r="C11" s="709"/>
      <c r="D11" s="709"/>
      <c r="E11" s="17"/>
      <c r="F11" s="17"/>
      <c r="G11" s="17"/>
      <c r="H11" s="17"/>
      <c r="I11" s="17"/>
      <c r="J11" s="17"/>
      <c r="K11" s="17"/>
      <c r="L11" s="17"/>
      <c r="M11" s="17"/>
      <c r="N11" s="17"/>
      <c r="O11" s="17"/>
      <c r="P11" s="17"/>
      <c r="Q11" s="17"/>
      <c r="R11" s="20"/>
      <c r="S11" s="19"/>
      <c r="T11" s="19"/>
      <c r="U11" s="24"/>
      <c r="V11" s="23"/>
      <c r="W11" s="23"/>
      <c r="X11" s="175"/>
      <c r="Y11" s="23"/>
      <c r="Z11" s="23"/>
      <c r="AA11" s="23"/>
      <c r="AB11" s="23"/>
      <c r="AC11" s="23"/>
      <c r="AD11" s="24"/>
      <c r="AE11" s="23"/>
      <c r="AF11" s="23"/>
      <c r="AG11" s="23"/>
      <c r="AH11" s="23"/>
      <c r="AI11" s="23"/>
      <c r="AJ11" s="23"/>
      <c r="AK11" s="23"/>
      <c r="AL11" s="23"/>
      <c r="AM11" s="23"/>
      <c r="AN11" s="173"/>
      <c r="AO11" s="19"/>
      <c r="AP11" s="19"/>
      <c r="AQ11" s="19"/>
      <c r="AR11" s="19"/>
      <c r="AS11" s="19"/>
      <c r="AT11" s="19"/>
      <c r="AU11" s="19"/>
      <c r="AV11" s="19"/>
      <c r="AW11" s="18"/>
      <c r="AX11" s="17"/>
      <c r="AY11" s="17"/>
      <c r="AZ11" s="17"/>
      <c r="BA11" s="17"/>
      <c r="BB11" s="16"/>
      <c r="BC11" s="715"/>
      <c r="BD11" s="705"/>
      <c r="BE11" s="706"/>
      <c r="BF11" s="716"/>
    </row>
    <row r="12" spans="1:58">
      <c r="A12" s="709"/>
      <c r="B12" s="709"/>
      <c r="C12" s="709"/>
      <c r="D12" s="709"/>
      <c r="E12" s="13"/>
      <c r="F12" s="13"/>
      <c r="G12" s="13"/>
      <c r="H12" s="13"/>
      <c r="I12" s="13"/>
      <c r="J12" s="13"/>
      <c r="K12" s="13"/>
      <c r="L12" s="13"/>
      <c r="M12" s="13"/>
      <c r="N12" s="13"/>
      <c r="O12" s="13"/>
      <c r="P12" s="13"/>
      <c r="Q12" s="14"/>
      <c r="R12" s="13" t="s">
        <v>102</v>
      </c>
      <c r="S12" s="14"/>
      <c r="T12" s="13"/>
      <c r="U12" s="13"/>
      <c r="V12" s="13"/>
      <c r="W12" s="13"/>
      <c r="X12" s="13"/>
      <c r="Y12" s="13"/>
      <c r="Z12" s="13"/>
      <c r="AA12" s="13" t="s">
        <v>103</v>
      </c>
      <c r="AB12" s="13"/>
      <c r="AC12" s="13"/>
      <c r="AD12" s="15"/>
      <c r="AE12" s="13"/>
      <c r="AF12" s="13"/>
      <c r="AG12" s="13"/>
      <c r="AH12" s="13"/>
      <c r="AI12" s="13"/>
      <c r="AJ12" s="13"/>
      <c r="AK12" s="13"/>
      <c r="AL12" s="13"/>
      <c r="AM12" s="13"/>
      <c r="AN12" s="13"/>
      <c r="AO12" s="13"/>
      <c r="AP12" s="13"/>
      <c r="AQ12" s="13"/>
      <c r="AR12" s="13" t="s">
        <v>104</v>
      </c>
      <c r="AS12" s="13"/>
      <c r="AT12" s="13"/>
      <c r="AU12" s="13"/>
      <c r="AV12" s="13"/>
      <c r="AW12" s="14"/>
      <c r="AX12" s="13"/>
      <c r="AY12" s="13"/>
      <c r="AZ12" s="13"/>
      <c r="BA12" s="13"/>
      <c r="BB12" s="12"/>
      <c r="BC12" s="715"/>
      <c r="BD12" s="705"/>
      <c r="BE12" s="706"/>
      <c r="BF12" s="716"/>
    </row>
    <row r="13" spans="1:58">
      <c r="A13" s="709"/>
      <c r="B13" s="709"/>
      <c r="C13" s="709"/>
      <c r="D13" s="709"/>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1"/>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9"/>
      <c r="BC13" s="715"/>
      <c r="BD13" s="707"/>
      <c r="BE13" s="708"/>
      <c r="BF13" s="716"/>
    </row>
    <row r="14" spans="1:58" ht="14.25" customHeight="1">
      <c r="A14" s="709"/>
      <c r="B14" s="709"/>
      <c r="C14" s="709"/>
      <c r="D14" s="713" t="s">
        <v>105</v>
      </c>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21"/>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6"/>
      <c r="BC14" s="717"/>
      <c r="BD14" s="703"/>
      <c r="BE14" s="704"/>
      <c r="BF14" s="716">
        <f>SUM(BC14:BE18)</f>
        <v>0</v>
      </c>
    </row>
    <row r="15" spans="1:58">
      <c r="A15" s="709"/>
      <c r="B15" s="709"/>
      <c r="C15" s="709"/>
      <c r="D15" s="709"/>
      <c r="E15" s="17"/>
      <c r="F15" s="17"/>
      <c r="G15" s="17"/>
      <c r="H15" s="17"/>
      <c r="I15" s="17"/>
      <c r="J15" s="17"/>
      <c r="K15" s="17"/>
      <c r="L15" s="17"/>
      <c r="M15" s="17"/>
      <c r="N15" s="17"/>
      <c r="O15" s="17" t="s">
        <v>106</v>
      </c>
      <c r="P15" s="17"/>
      <c r="Q15" s="17"/>
      <c r="R15" s="17"/>
      <c r="S15" s="17"/>
      <c r="T15" s="22"/>
      <c r="U15" s="17" t="s">
        <v>107</v>
      </c>
      <c r="W15" s="17"/>
      <c r="X15" s="17"/>
      <c r="Y15" s="17"/>
      <c r="Z15" s="17"/>
      <c r="AA15" s="17"/>
      <c r="AB15" s="17"/>
      <c r="AC15" s="17"/>
      <c r="AD15" s="21"/>
      <c r="AE15" s="17"/>
      <c r="AF15" s="17"/>
      <c r="AG15" s="17"/>
      <c r="AH15" s="17"/>
      <c r="AI15" s="17"/>
      <c r="AJ15" s="17"/>
      <c r="AK15" s="17"/>
      <c r="AL15" s="17"/>
      <c r="AM15" s="17"/>
      <c r="AN15" s="17"/>
      <c r="AO15" s="17" t="s">
        <v>108</v>
      </c>
      <c r="AP15" s="17"/>
      <c r="AQ15" s="17"/>
      <c r="AR15" s="17"/>
      <c r="AS15" s="17"/>
      <c r="AT15" s="17"/>
      <c r="AU15" s="17"/>
      <c r="AV15" s="17"/>
      <c r="AW15" s="17"/>
      <c r="AX15" s="17"/>
      <c r="AY15" s="17"/>
      <c r="AZ15" s="17"/>
      <c r="BA15" s="17"/>
      <c r="BB15" s="16"/>
      <c r="BC15" s="717"/>
      <c r="BD15" s="705"/>
      <c r="BE15" s="706"/>
      <c r="BF15" s="716"/>
    </row>
    <row r="16" spans="1:58" ht="21.75" customHeight="1">
      <c r="A16" s="709"/>
      <c r="B16" s="709"/>
      <c r="C16" s="709"/>
      <c r="D16" s="709"/>
      <c r="E16" s="17"/>
      <c r="F16" s="17"/>
      <c r="G16" s="17"/>
      <c r="H16" s="17"/>
      <c r="I16" s="17"/>
      <c r="J16" s="17"/>
      <c r="K16" s="17"/>
      <c r="L16" s="17"/>
      <c r="M16" s="17"/>
      <c r="N16" s="17"/>
      <c r="O16" s="17"/>
      <c r="P16" s="17"/>
      <c r="Q16" s="20"/>
      <c r="R16" s="18"/>
      <c r="S16" s="17"/>
      <c r="T16" s="17"/>
      <c r="U16" s="24"/>
      <c r="V16" s="23"/>
      <c r="W16" s="23"/>
      <c r="X16" s="23"/>
      <c r="Y16" s="23"/>
      <c r="Z16" s="23"/>
      <c r="AA16" s="23"/>
      <c r="AB16" s="23"/>
      <c r="AC16" s="23"/>
      <c r="AD16" s="24"/>
      <c r="AE16" s="23"/>
      <c r="AF16" s="23"/>
      <c r="AG16" s="23"/>
      <c r="AH16" s="23"/>
      <c r="AI16" s="23"/>
      <c r="AJ16" s="23"/>
      <c r="AK16" s="23"/>
      <c r="AL16" s="23"/>
      <c r="AM16" s="23"/>
      <c r="AN16" s="173"/>
      <c r="AO16" s="20"/>
      <c r="AP16" s="19"/>
      <c r="AQ16" s="19"/>
      <c r="AR16" s="19"/>
      <c r="AS16" s="19"/>
      <c r="AT16" s="19"/>
      <c r="AU16" s="19"/>
      <c r="AV16" s="19"/>
      <c r="AW16" s="18"/>
      <c r="AX16" s="17"/>
      <c r="AY16" s="17"/>
      <c r="AZ16" s="17"/>
      <c r="BA16" s="17"/>
      <c r="BB16" s="16"/>
      <c r="BC16" s="717"/>
      <c r="BD16" s="705"/>
      <c r="BE16" s="706"/>
      <c r="BF16" s="716"/>
    </row>
    <row r="17" spans="1:59">
      <c r="A17" s="709"/>
      <c r="B17" s="709"/>
      <c r="C17" s="709"/>
      <c r="D17" s="709"/>
      <c r="E17" s="13"/>
      <c r="F17" s="13"/>
      <c r="G17" s="13"/>
      <c r="H17" s="13"/>
      <c r="I17" s="13"/>
      <c r="J17" s="13"/>
      <c r="K17" s="13"/>
      <c r="L17" s="13"/>
      <c r="M17" s="13"/>
      <c r="N17" s="13"/>
      <c r="O17" s="13"/>
      <c r="P17" s="13"/>
      <c r="Q17" s="13" t="s">
        <v>102</v>
      </c>
      <c r="R17" s="13"/>
      <c r="S17" s="13"/>
      <c r="T17" s="13"/>
      <c r="U17" s="13"/>
      <c r="V17" s="13"/>
      <c r="W17" s="13"/>
      <c r="X17" s="13"/>
      <c r="Y17" s="13"/>
      <c r="Z17" s="13"/>
      <c r="AA17" s="13"/>
      <c r="AB17" s="13" t="s">
        <v>103</v>
      </c>
      <c r="AC17" s="13"/>
      <c r="AD17" s="15"/>
      <c r="AE17" s="13"/>
      <c r="AF17" s="13"/>
      <c r="AG17" s="13"/>
      <c r="AH17" s="13"/>
      <c r="AI17" s="13"/>
      <c r="AJ17" s="13"/>
      <c r="AK17" s="13"/>
      <c r="AL17" s="13"/>
      <c r="AM17" s="13"/>
      <c r="AN17" s="13"/>
      <c r="AO17" s="13"/>
      <c r="AP17" s="13"/>
      <c r="AQ17" s="13"/>
      <c r="AR17" s="13" t="s">
        <v>104</v>
      </c>
      <c r="AS17" s="13"/>
      <c r="AT17" s="13"/>
      <c r="AU17" s="13"/>
      <c r="AV17" s="13"/>
      <c r="AW17" s="14"/>
      <c r="AX17" s="13"/>
      <c r="AY17" s="13"/>
      <c r="AZ17" s="13"/>
      <c r="BA17" s="13"/>
      <c r="BB17" s="12"/>
      <c r="BC17" s="717"/>
      <c r="BD17" s="705"/>
      <c r="BE17" s="706"/>
      <c r="BF17" s="716"/>
    </row>
    <row r="18" spans="1:59">
      <c r="A18" s="709"/>
      <c r="B18" s="709"/>
      <c r="C18" s="709"/>
      <c r="D18" s="709"/>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1"/>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9"/>
      <c r="BC18" s="717"/>
      <c r="BD18" s="707"/>
      <c r="BE18" s="708"/>
      <c r="BF18" s="716"/>
    </row>
    <row r="19" spans="1:59">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row>
    <row r="20" spans="1:59">
      <c r="A20" s="176"/>
      <c r="B20" s="176"/>
      <c r="C20" s="176"/>
      <c r="D20" s="176"/>
      <c r="E20" s="718"/>
      <c r="F20" s="718"/>
      <c r="G20" s="718"/>
      <c r="H20" s="718"/>
      <c r="I20" s="718"/>
      <c r="J20" s="718"/>
      <c r="K20" s="718"/>
      <c r="L20" s="718"/>
      <c r="M20" s="719"/>
      <c r="N20" s="719"/>
      <c r="O20" s="719"/>
      <c r="P20" s="719"/>
      <c r="Q20" s="719"/>
      <c r="R20" s="719"/>
      <c r="S20" s="719"/>
      <c r="T20" s="719"/>
      <c r="U20" s="719"/>
      <c r="V20" s="719"/>
      <c r="X20" t="s">
        <v>109</v>
      </c>
    </row>
    <row r="21" spans="1:59" ht="8.25" customHeight="1">
      <c r="A21" s="176"/>
      <c r="B21" s="176"/>
      <c r="C21" s="176"/>
      <c r="D21" s="176"/>
      <c r="E21" s="176"/>
      <c r="F21" s="176"/>
      <c r="G21" s="176"/>
      <c r="H21" s="176"/>
      <c r="I21" s="176"/>
      <c r="J21" s="176"/>
      <c r="K21" s="176"/>
      <c r="L21" s="176"/>
    </row>
    <row r="22" spans="1:59">
      <c r="E22" s="710"/>
      <c r="F22" s="711"/>
      <c r="G22" s="711"/>
      <c r="H22" s="711"/>
      <c r="I22" s="711"/>
      <c r="J22" s="711"/>
      <c r="K22" s="711"/>
      <c r="L22" s="711"/>
      <c r="M22" s="711"/>
      <c r="N22" s="711"/>
      <c r="O22" s="711"/>
      <c r="P22" s="711"/>
      <c r="Q22" s="711"/>
      <c r="R22" s="711"/>
      <c r="S22" s="711"/>
      <c r="T22" s="711"/>
      <c r="U22" s="711"/>
      <c r="V22" s="714"/>
      <c r="X22" t="s">
        <v>110</v>
      </c>
    </row>
    <row r="23" spans="1:59">
      <c r="E23" s="698"/>
      <c r="F23" s="698"/>
      <c r="G23" s="698"/>
      <c r="H23" s="698"/>
      <c r="I23" s="698"/>
      <c r="J23" s="698"/>
      <c r="K23" s="698"/>
      <c r="L23" s="698"/>
      <c r="M23" s="698"/>
      <c r="N23" s="698"/>
      <c r="O23" s="698"/>
      <c r="P23" s="698"/>
      <c r="Q23" s="698"/>
      <c r="R23" s="698"/>
      <c r="S23" s="698"/>
      <c r="T23" s="698"/>
      <c r="U23" s="698"/>
      <c r="V23" s="698"/>
      <c r="W23" s="698"/>
      <c r="X23" s="698"/>
      <c r="Y23" s="698"/>
      <c r="Z23" s="698"/>
      <c r="AA23" s="698"/>
      <c r="AB23" s="698"/>
      <c r="AC23" s="698"/>
      <c r="AD23" s="698"/>
      <c r="AE23" s="698"/>
      <c r="AF23" s="698"/>
      <c r="AG23" s="698"/>
      <c r="AH23" s="698"/>
      <c r="AI23" s="698"/>
      <c r="AJ23" s="698"/>
      <c r="AK23" s="698"/>
      <c r="AL23" s="698"/>
      <c r="AM23" s="698"/>
      <c r="AN23" s="698"/>
      <c r="AO23" s="698"/>
      <c r="AP23" s="698"/>
      <c r="AQ23" s="698"/>
      <c r="AR23" s="698"/>
      <c r="AS23" s="698"/>
      <c r="AT23" s="698"/>
      <c r="AU23" s="698"/>
      <c r="AV23" s="698"/>
      <c r="AW23" s="698"/>
      <c r="AX23" s="698"/>
      <c r="AY23" s="698"/>
      <c r="AZ23" s="698"/>
      <c r="BA23" s="698"/>
      <c r="BB23" s="698"/>
    </row>
    <row r="24" spans="1:59">
      <c r="E24" s="698"/>
      <c r="F24" s="698"/>
      <c r="G24" s="698"/>
      <c r="H24" s="698"/>
      <c r="I24" s="698"/>
      <c r="J24" s="698"/>
      <c r="K24" s="698"/>
      <c r="L24" s="698"/>
      <c r="M24" s="698"/>
      <c r="N24" s="698"/>
      <c r="O24" s="698"/>
      <c r="P24" s="698"/>
      <c r="Q24" s="698"/>
      <c r="R24" s="698"/>
      <c r="S24" s="698"/>
      <c r="T24" s="698"/>
      <c r="U24" s="698"/>
      <c r="V24" s="698"/>
      <c r="W24" s="698"/>
      <c r="X24" s="698"/>
      <c r="Y24" s="698"/>
      <c r="Z24" s="698"/>
      <c r="AA24" s="698"/>
      <c r="AB24" s="698"/>
      <c r="AC24" s="698"/>
      <c r="AD24" s="698"/>
      <c r="AE24" s="698"/>
      <c r="AF24" s="698"/>
      <c r="AG24" s="698"/>
      <c r="AH24" s="698"/>
      <c r="AI24" s="698"/>
      <c r="AJ24" s="698"/>
      <c r="AK24" s="698"/>
      <c r="AL24" s="698"/>
      <c r="AM24" s="698"/>
      <c r="AN24" s="698"/>
      <c r="AO24" s="698"/>
      <c r="AP24" s="698"/>
      <c r="AQ24" s="698"/>
      <c r="AR24" s="698"/>
      <c r="AS24" s="698"/>
      <c r="AT24" s="698"/>
      <c r="AU24" s="698"/>
      <c r="AV24" s="698"/>
      <c r="AW24" s="698"/>
      <c r="AX24" s="698"/>
      <c r="AY24" s="698"/>
      <c r="AZ24" s="698"/>
      <c r="BA24" s="698"/>
      <c r="BB24" s="698"/>
    </row>
    <row r="25" spans="1:59" ht="24" customHeight="1">
      <c r="E25" s="698"/>
      <c r="F25" s="698"/>
      <c r="G25" s="698"/>
      <c r="H25" s="698"/>
      <c r="I25" s="698"/>
      <c r="J25" s="698"/>
      <c r="K25" s="698"/>
      <c r="L25" s="698"/>
      <c r="M25" s="698"/>
      <c r="N25" s="698"/>
      <c r="O25" s="698"/>
      <c r="P25" s="698"/>
      <c r="Q25" s="698"/>
      <c r="R25" s="698"/>
      <c r="S25" s="698"/>
      <c r="T25" s="698"/>
      <c r="U25" s="698"/>
      <c r="V25" s="698"/>
      <c r="W25" s="698"/>
      <c r="X25" s="698"/>
      <c r="Y25" s="698"/>
      <c r="Z25" s="698"/>
      <c r="AA25" s="698"/>
      <c r="AB25" s="698"/>
      <c r="AC25" s="698"/>
      <c r="AD25" s="698"/>
      <c r="AE25" s="698"/>
      <c r="AF25" s="698"/>
      <c r="AG25" s="698"/>
      <c r="AH25" s="698"/>
      <c r="AI25" s="698"/>
      <c r="AJ25" s="698"/>
      <c r="AK25" s="698"/>
      <c r="AL25" s="698"/>
      <c r="AM25" s="698"/>
      <c r="AN25" s="698"/>
      <c r="AO25" s="698"/>
      <c r="AP25" s="698"/>
      <c r="AQ25" s="698"/>
      <c r="AR25" s="698"/>
      <c r="AS25" s="698"/>
      <c r="AT25" s="698"/>
      <c r="AU25" s="698"/>
      <c r="AV25" s="698"/>
      <c r="AW25" s="698"/>
      <c r="AX25" s="698"/>
      <c r="AY25" s="698"/>
      <c r="AZ25" s="698"/>
      <c r="BA25" s="698"/>
      <c r="BB25" s="698"/>
      <c r="BC25" s="698" t="s">
        <v>111</v>
      </c>
      <c r="BD25" s="698"/>
      <c r="BE25" s="698"/>
      <c r="BF25" s="698"/>
      <c r="BG25" s="698"/>
    </row>
    <row r="26" spans="1:59" ht="27.75" customHeight="1">
      <c r="E26" s="698"/>
      <c r="F26" s="698"/>
      <c r="G26" s="698"/>
      <c r="H26" s="698"/>
      <c r="I26" s="698"/>
      <c r="J26" s="698"/>
      <c r="K26" s="698"/>
      <c r="L26" s="698"/>
      <c r="M26" s="698"/>
      <c r="N26" s="698"/>
      <c r="O26" s="698"/>
      <c r="P26" s="698"/>
      <c r="Q26" s="698"/>
      <c r="R26" s="698"/>
      <c r="S26" s="698"/>
      <c r="T26" s="698"/>
      <c r="U26" s="698"/>
      <c r="V26" s="698"/>
      <c r="W26" s="698"/>
      <c r="X26" s="698"/>
      <c r="Y26" s="698"/>
      <c r="Z26" s="698"/>
      <c r="AA26" s="698"/>
      <c r="AB26" s="698"/>
      <c r="AC26" s="698"/>
      <c r="AD26" s="698"/>
      <c r="AE26" s="698"/>
      <c r="AF26" s="698"/>
      <c r="AG26" s="698"/>
      <c r="AH26" s="698"/>
      <c r="AI26" s="698"/>
      <c r="AJ26" s="698"/>
      <c r="AK26" s="698"/>
      <c r="AL26" s="698"/>
      <c r="AM26" s="698"/>
      <c r="AN26" s="698"/>
      <c r="AO26" s="698"/>
      <c r="AP26" s="698"/>
      <c r="AQ26" s="698"/>
      <c r="AR26" s="698"/>
      <c r="AS26" s="698"/>
      <c r="AT26" s="698"/>
      <c r="AU26" s="698"/>
      <c r="AV26" s="698"/>
      <c r="AW26" s="698"/>
      <c r="AX26" s="698"/>
      <c r="AY26" s="698"/>
      <c r="AZ26" s="698"/>
      <c r="BA26" s="698"/>
      <c r="BB26" s="698"/>
      <c r="BC26" s="43" t="s">
        <v>112</v>
      </c>
      <c r="BD26" s="32"/>
      <c r="BE26" s="711"/>
      <c r="BF26" s="711"/>
      <c r="BG26" s="178"/>
    </row>
    <row r="27" spans="1:59" ht="24.75" customHeight="1">
      <c r="E27" s="698"/>
      <c r="F27" s="698"/>
      <c r="G27" s="698"/>
      <c r="H27" s="698"/>
      <c r="I27" s="698"/>
      <c r="J27" s="698"/>
      <c r="K27" s="698"/>
      <c r="L27" s="698"/>
      <c r="M27" s="698"/>
      <c r="N27" s="698"/>
      <c r="O27" s="698"/>
      <c r="P27" s="698"/>
      <c r="Q27" s="698"/>
      <c r="R27" s="698"/>
      <c r="S27" s="698"/>
      <c r="T27" s="698"/>
      <c r="U27" s="698"/>
      <c r="V27" s="698"/>
      <c r="W27" s="698"/>
      <c r="X27" s="698"/>
      <c r="Y27" s="698"/>
      <c r="Z27" s="698"/>
      <c r="AA27" s="698"/>
      <c r="AB27" s="698"/>
      <c r="AC27" s="698"/>
      <c r="AD27" s="698"/>
      <c r="AE27" s="698"/>
      <c r="AF27" s="698"/>
      <c r="AG27" s="698"/>
      <c r="AH27" s="698"/>
      <c r="AI27" s="698"/>
      <c r="AJ27" s="698"/>
      <c r="AK27" s="698"/>
      <c r="AL27" s="698"/>
      <c r="AM27" s="698"/>
      <c r="AN27" s="698"/>
      <c r="AO27" s="698"/>
      <c r="AP27" s="698"/>
      <c r="AQ27" s="698"/>
      <c r="AR27" s="698"/>
      <c r="AS27" s="698"/>
      <c r="AT27" s="698"/>
      <c r="AU27" s="698"/>
      <c r="AV27" s="698"/>
      <c r="AW27" s="698"/>
      <c r="AX27" s="698"/>
      <c r="AY27" s="698"/>
      <c r="AZ27" s="698"/>
      <c r="BA27" s="698"/>
      <c r="BB27" s="698"/>
      <c r="BC27" s="43" t="s">
        <v>113</v>
      </c>
      <c r="BD27" s="32"/>
      <c r="BE27" s="711"/>
      <c r="BF27" s="711"/>
      <c r="BG27" s="178" t="s">
        <v>114</v>
      </c>
    </row>
    <row r="28" spans="1:59" ht="27.75" customHeight="1">
      <c r="E28" s="698"/>
      <c r="F28" s="698"/>
      <c r="G28" s="698"/>
      <c r="H28" s="698"/>
      <c r="I28" s="698"/>
      <c r="J28" s="698"/>
      <c r="K28" s="698"/>
      <c r="L28" s="698"/>
      <c r="M28" s="698"/>
      <c r="N28" s="698"/>
      <c r="O28" s="698"/>
      <c r="P28" s="698"/>
      <c r="Q28" s="698"/>
      <c r="R28" s="698"/>
      <c r="S28" s="698"/>
      <c r="T28" s="698"/>
      <c r="U28" s="698"/>
      <c r="V28" s="698"/>
      <c r="W28" s="698"/>
      <c r="X28" s="698"/>
      <c r="Y28" s="698"/>
      <c r="Z28" s="698"/>
      <c r="AA28" s="698"/>
      <c r="AB28" s="698"/>
      <c r="AC28" s="698"/>
      <c r="AD28" s="698"/>
      <c r="AE28" s="698"/>
      <c r="AF28" s="698"/>
      <c r="AG28" s="698"/>
      <c r="AH28" s="698"/>
      <c r="AI28" s="698"/>
      <c r="AJ28" s="698"/>
      <c r="AK28" s="698"/>
      <c r="AL28" s="698"/>
      <c r="AM28" s="698"/>
      <c r="AN28" s="698"/>
      <c r="AO28" s="698"/>
      <c r="AP28" s="698"/>
      <c r="AQ28" s="698"/>
      <c r="AR28" s="698"/>
      <c r="AS28" s="698"/>
      <c r="AT28" s="698"/>
      <c r="AU28" s="698"/>
      <c r="AV28" s="698"/>
      <c r="AW28" s="698"/>
      <c r="AX28" s="698"/>
      <c r="AY28" s="698"/>
      <c r="AZ28" s="698"/>
      <c r="BA28" s="698"/>
      <c r="BB28" s="698"/>
      <c r="BC28" s="177" t="s">
        <v>115</v>
      </c>
      <c r="BD28" s="697"/>
      <c r="BE28" s="697"/>
      <c r="BF28" s="697"/>
      <c r="BG28" s="97"/>
    </row>
    <row r="29" spans="1:59">
      <c r="E29" s="698"/>
      <c r="F29" s="698"/>
      <c r="G29" s="698"/>
      <c r="H29" s="698"/>
      <c r="I29" s="698"/>
      <c r="J29" s="698"/>
      <c r="K29" s="698"/>
      <c r="L29" s="698"/>
      <c r="M29" s="698"/>
      <c r="N29" s="698"/>
      <c r="O29" s="698"/>
      <c r="P29" s="698"/>
      <c r="Q29" s="698"/>
      <c r="R29" s="698"/>
      <c r="S29" s="698"/>
      <c r="T29" s="698"/>
      <c r="U29" s="698"/>
      <c r="V29" s="698"/>
      <c r="W29" s="698"/>
      <c r="X29" s="698"/>
      <c r="Y29" s="698"/>
      <c r="Z29" s="698"/>
      <c r="AA29" s="698"/>
      <c r="AB29" s="698"/>
      <c r="AC29" s="698"/>
      <c r="AD29" s="698"/>
      <c r="AE29" s="698"/>
      <c r="AF29" s="698"/>
      <c r="AG29" s="698"/>
      <c r="AH29" s="698"/>
      <c r="AI29" s="698"/>
      <c r="AJ29" s="698"/>
      <c r="AK29" s="698"/>
      <c r="AL29" s="698"/>
      <c r="AM29" s="698"/>
      <c r="AN29" s="698"/>
      <c r="AO29" s="698"/>
      <c r="AP29" s="698"/>
      <c r="AQ29" s="698"/>
      <c r="AR29" s="698"/>
      <c r="AS29" s="698"/>
      <c r="AT29" s="698"/>
      <c r="AU29" s="698"/>
      <c r="AV29" s="698"/>
      <c r="AW29" s="698"/>
      <c r="AX29" s="698"/>
      <c r="AY29" s="698"/>
      <c r="AZ29" s="698"/>
      <c r="BA29" s="698"/>
      <c r="BB29" s="698"/>
    </row>
    <row r="30" spans="1:59">
      <c r="E30" s="698"/>
      <c r="F30" s="698"/>
      <c r="G30" s="698"/>
      <c r="H30" s="698"/>
      <c r="I30" s="698"/>
      <c r="J30" s="698"/>
      <c r="K30" s="698"/>
      <c r="L30" s="698"/>
      <c r="M30" s="698"/>
      <c r="N30" s="698"/>
      <c r="O30" s="698"/>
      <c r="P30" s="698"/>
      <c r="Q30" s="698"/>
      <c r="R30" s="698"/>
      <c r="S30" s="698"/>
      <c r="T30" s="698"/>
      <c r="U30" s="698"/>
      <c r="V30" s="698"/>
      <c r="W30" s="698"/>
      <c r="X30" s="698"/>
      <c r="Y30" s="698"/>
      <c r="Z30" s="698"/>
      <c r="AA30" s="698"/>
      <c r="AB30" s="698"/>
      <c r="AC30" s="698"/>
      <c r="AD30" s="698"/>
      <c r="AE30" s="698"/>
      <c r="AF30" s="698"/>
      <c r="AG30" s="698"/>
      <c r="AH30" s="698"/>
      <c r="AI30" s="698"/>
      <c r="AJ30" s="698"/>
      <c r="AK30" s="698"/>
      <c r="AL30" s="698"/>
      <c r="AM30" s="698"/>
      <c r="AN30" s="698"/>
      <c r="AO30" s="698"/>
      <c r="AP30" s="698"/>
      <c r="AQ30" s="698"/>
      <c r="AR30" s="698"/>
      <c r="AS30" s="698"/>
      <c r="AT30" s="698"/>
      <c r="AU30" s="698"/>
      <c r="AV30" s="698"/>
      <c r="AW30" s="698"/>
      <c r="AX30" s="698"/>
      <c r="AY30" s="698"/>
      <c r="AZ30" s="698"/>
      <c r="BA30" s="698"/>
      <c r="BB30" s="698"/>
    </row>
    <row r="31" spans="1:59">
      <c r="E31" s="698"/>
      <c r="F31" s="698"/>
      <c r="G31" s="698"/>
      <c r="H31" s="698"/>
      <c r="I31" s="698"/>
      <c r="J31" s="698"/>
      <c r="K31" s="698"/>
      <c r="L31" s="698"/>
      <c r="M31" s="698"/>
      <c r="N31" s="698"/>
      <c r="O31" s="698"/>
      <c r="P31" s="698"/>
      <c r="Q31" s="698"/>
      <c r="R31" s="698"/>
      <c r="S31" s="698"/>
      <c r="T31" s="698"/>
      <c r="U31" s="698"/>
      <c r="V31" s="698"/>
      <c r="W31" s="698"/>
      <c r="X31" s="698"/>
      <c r="Y31" s="698"/>
      <c r="Z31" s="698"/>
      <c r="AA31" s="698"/>
      <c r="AB31" s="698"/>
      <c r="AC31" s="698"/>
      <c r="AD31" s="698"/>
      <c r="AE31" s="698"/>
      <c r="AF31" s="698"/>
      <c r="AG31" s="698"/>
      <c r="AH31" s="698"/>
      <c r="AI31" s="698"/>
      <c r="AJ31" s="698"/>
      <c r="AK31" s="698"/>
      <c r="AL31" s="698"/>
      <c r="AM31" s="698"/>
      <c r="AN31" s="698"/>
      <c r="AO31" s="698"/>
      <c r="AP31" s="698"/>
      <c r="AQ31" s="698"/>
      <c r="AR31" s="698"/>
      <c r="AS31" s="698"/>
      <c r="AT31" s="698"/>
      <c r="AU31" s="698"/>
      <c r="AV31" s="698"/>
      <c r="AW31" s="698"/>
      <c r="AX31" s="698"/>
      <c r="AY31" s="698"/>
      <c r="AZ31" s="698"/>
      <c r="BA31" s="698"/>
      <c r="BB31" s="698"/>
    </row>
    <row r="32" spans="1:59">
      <c r="E32" s="698"/>
      <c r="F32" s="698"/>
      <c r="G32" s="698"/>
      <c r="H32" s="698"/>
      <c r="I32" s="698"/>
      <c r="J32" s="698"/>
      <c r="K32" s="698"/>
      <c r="L32" s="698"/>
      <c r="M32" s="698"/>
      <c r="N32" s="698"/>
      <c r="O32" s="698"/>
      <c r="P32" s="698"/>
      <c r="Q32" s="698"/>
      <c r="R32" s="698"/>
      <c r="S32" s="698"/>
      <c r="T32" s="698"/>
      <c r="U32" s="698"/>
      <c r="V32" s="698"/>
      <c r="W32" s="698"/>
      <c r="X32" s="698"/>
      <c r="Y32" s="698"/>
      <c r="Z32" s="698"/>
      <c r="AA32" s="698"/>
      <c r="AB32" s="698"/>
      <c r="AC32" s="698"/>
      <c r="AD32" s="698"/>
      <c r="AE32" s="698"/>
      <c r="AF32" s="698"/>
      <c r="AG32" s="698"/>
      <c r="AH32" s="698"/>
      <c r="AI32" s="698"/>
      <c r="AJ32" s="698"/>
      <c r="AK32" s="698"/>
      <c r="AL32" s="698"/>
      <c r="AM32" s="698"/>
      <c r="AN32" s="698"/>
      <c r="AO32" s="698"/>
      <c r="AP32" s="698"/>
      <c r="AQ32" s="698"/>
      <c r="AR32" s="698"/>
      <c r="AS32" s="698"/>
      <c r="AT32" s="698"/>
      <c r="AU32" s="698"/>
      <c r="AV32" s="698"/>
      <c r="AW32" s="698"/>
      <c r="AX32" s="698"/>
      <c r="AY32" s="698"/>
      <c r="AZ32" s="698"/>
      <c r="BA32" s="698"/>
      <c r="BB32" s="698"/>
    </row>
    <row r="33" spans="5:54">
      <c r="E33" s="698"/>
      <c r="F33" s="698"/>
      <c r="G33" s="698"/>
      <c r="H33" s="698"/>
      <c r="I33" s="698"/>
      <c r="J33" s="698"/>
      <c r="K33" s="698"/>
      <c r="L33" s="698"/>
      <c r="M33" s="698"/>
      <c r="N33" s="698"/>
      <c r="O33" s="698"/>
      <c r="P33" s="698"/>
      <c r="Q33" s="698"/>
      <c r="R33" s="698"/>
      <c r="S33" s="698"/>
      <c r="T33" s="698"/>
      <c r="U33" s="698"/>
      <c r="V33" s="698"/>
      <c r="W33" s="698"/>
      <c r="X33" s="698"/>
      <c r="Y33" s="698"/>
      <c r="Z33" s="698"/>
      <c r="AA33" s="698"/>
      <c r="AB33" s="698"/>
      <c r="AC33" s="698"/>
      <c r="AD33" s="698"/>
      <c r="AE33" s="698"/>
      <c r="AF33" s="698"/>
      <c r="AG33" s="698"/>
      <c r="AH33" s="698"/>
      <c r="AI33" s="698"/>
      <c r="AJ33" s="698"/>
      <c r="AK33" s="698"/>
      <c r="AL33" s="698"/>
      <c r="AM33" s="698"/>
      <c r="AN33" s="698"/>
      <c r="AO33" s="698"/>
      <c r="AP33" s="698"/>
      <c r="AQ33" s="698"/>
      <c r="AR33" s="698"/>
      <c r="AS33" s="698"/>
      <c r="AT33" s="698"/>
      <c r="AU33" s="698"/>
      <c r="AV33" s="698"/>
      <c r="AW33" s="698"/>
      <c r="AX33" s="698"/>
      <c r="AY33" s="698"/>
      <c r="AZ33" s="698"/>
      <c r="BA33" s="698"/>
      <c r="BB33" s="698"/>
    </row>
    <row r="34" spans="5:54">
      <c r="E34" s="698"/>
      <c r="F34" s="698"/>
      <c r="G34" s="698"/>
      <c r="H34" s="698"/>
      <c r="I34" s="698"/>
      <c r="J34" s="698"/>
      <c r="K34" s="698"/>
      <c r="L34" s="698"/>
      <c r="M34" s="698"/>
      <c r="N34" s="698"/>
      <c r="O34" s="698"/>
      <c r="P34" s="698"/>
      <c r="Q34" s="698"/>
      <c r="R34" s="698"/>
      <c r="S34" s="698"/>
      <c r="T34" s="698"/>
      <c r="U34" s="698"/>
      <c r="V34" s="698"/>
      <c r="W34" s="698"/>
      <c r="X34" s="698"/>
      <c r="Y34" s="698"/>
      <c r="Z34" s="698"/>
      <c r="AA34" s="698"/>
      <c r="AB34" s="698"/>
      <c r="AC34" s="698"/>
      <c r="AD34" s="698"/>
      <c r="AE34" s="698"/>
      <c r="AF34" s="698"/>
      <c r="AG34" s="698"/>
      <c r="AH34" s="698"/>
      <c r="AI34" s="698"/>
      <c r="AJ34" s="698"/>
      <c r="AK34" s="698"/>
      <c r="AL34" s="698"/>
      <c r="AM34" s="698"/>
      <c r="AN34" s="698"/>
      <c r="AO34" s="698"/>
      <c r="AP34" s="698"/>
      <c r="AQ34" s="698"/>
      <c r="AR34" s="698"/>
      <c r="AS34" s="698"/>
      <c r="AT34" s="698"/>
      <c r="AU34" s="698"/>
      <c r="AV34" s="698"/>
      <c r="AW34" s="698"/>
      <c r="AX34" s="698"/>
      <c r="AY34" s="698"/>
      <c r="AZ34" s="698"/>
      <c r="BA34" s="698"/>
      <c r="BB34" s="698"/>
    </row>
  </sheetData>
  <mergeCells count="44">
    <mergeCell ref="E1:BB1"/>
    <mergeCell ref="E5:BB5"/>
    <mergeCell ref="BC6:BF6"/>
    <mergeCell ref="BC7:BC8"/>
    <mergeCell ref="BF7:BF8"/>
    <mergeCell ref="E7:AC8"/>
    <mergeCell ref="E2:BB2"/>
    <mergeCell ref="E3:BB3"/>
    <mergeCell ref="E4:BB4"/>
    <mergeCell ref="AD7:BB8"/>
    <mergeCell ref="BE1:BF1"/>
    <mergeCell ref="E34:BB34"/>
    <mergeCell ref="E31:BB31"/>
    <mergeCell ref="E33:BB33"/>
    <mergeCell ref="E23:BB23"/>
    <mergeCell ref="E26:BB26"/>
    <mergeCell ref="E27:BB27"/>
    <mergeCell ref="E32:BB32"/>
    <mergeCell ref="E28:BB28"/>
    <mergeCell ref="E29:BB29"/>
    <mergeCell ref="E30:BB30"/>
    <mergeCell ref="E24:BB24"/>
    <mergeCell ref="E25:BB25"/>
    <mergeCell ref="D6:D8"/>
    <mergeCell ref="E6:BB6"/>
    <mergeCell ref="A6:A8"/>
    <mergeCell ref="B6:C8"/>
    <mergeCell ref="BE27:BF27"/>
    <mergeCell ref="BE26:BF26"/>
    <mergeCell ref="A9:A18"/>
    <mergeCell ref="B9:C18"/>
    <mergeCell ref="D9:D13"/>
    <mergeCell ref="D14:D18"/>
    <mergeCell ref="E22:V22"/>
    <mergeCell ref="BC9:BC13"/>
    <mergeCell ref="BF9:BF13"/>
    <mergeCell ref="BC14:BC18"/>
    <mergeCell ref="BF14:BF18"/>
    <mergeCell ref="E20:V20"/>
    <mergeCell ref="BD28:BF28"/>
    <mergeCell ref="BC25:BG25"/>
    <mergeCell ref="BD7:BE8"/>
    <mergeCell ref="BD9:BE13"/>
    <mergeCell ref="BD14:BE18"/>
  </mergeCells>
  <phoneticPr fontId="1"/>
  <pageMargins left="0.70866141732283472" right="0.70866141732283472" top="0.55118110236220474" bottom="0.35433070866141736" header="0.31496062992125984" footer="0.31496062992125984"/>
  <pageSetup paperSize="9" orientation="landscape" blackAndWhite="1" r:id="rId1"/>
  <headerFooter>
    <oddHeader>&amp;R2020年3月末以前公示分　　(2023.06版）</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L39"/>
  <sheetViews>
    <sheetView view="pageBreakPreview" topLeftCell="A20" zoomScale="150" zoomScaleNormal="100" zoomScaleSheetLayoutView="150" workbookViewId="0">
      <selection activeCell="K19" sqref="K19"/>
    </sheetView>
  </sheetViews>
  <sheetFormatPr defaultRowHeight="14"/>
  <cols>
    <col min="1" max="1" width="9.58203125" customWidth="1"/>
    <col min="2" max="2" width="7.5" bestFit="1" customWidth="1"/>
    <col min="3" max="3" width="6.58203125" customWidth="1"/>
    <col min="4" max="4" width="7.58203125" customWidth="1"/>
    <col min="5" max="61" width="0.83203125" customWidth="1"/>
    <col min="62" max="64" width="11.5" customWidth="1"/>
  </cols>
  <sheetData>
    <row r="1" spans="1:64">
      <c r="E1" s="698"/>
      <c r="F1" s="698"/>
      <c r="G1" s="698"/>
      <c r="H1" s="698"/>
      <c r="I1" s="698"/>
      <c r="J1" s="698"/>
      <c r="K1" s="698"/>
      <c r="L1" s="698"/>
      <c r="M1" s="698"/>
      <c r="N1" s="698"/>
      <c r="O1" s="698"/>
      <c r="P1" s="698"/>
      <c r="Q1" s="698"/>
      <c r="R1" s="698"/>
      <c r="S1" s="698"/>
      <c r="T1" s="698"/>
      <c r="U1" s="698"/>
      <c r="V1" s="698"/>
      <c r="W1" s="698"/>
      <c r="X1" s="698"/>
      <c r="Y1" s="698"/>
      <c r="Z1" s="698"/>
      <c r="AA1" s="698"/>
      <c r="AB1" s="698"/>
      <c r="AC1" s="698"/>
      <c r="AD1" s="698"/>
      <c r="AE1" s="698"/>
      <c r="AF1" s="698"/>
      <c r="AG1" s="698"/>
      <c r="AH1" s="698"/>
      <c r="AI1" s="698"/>
      <c r="AJ1" s="698"/>
      <c r="AK1" s="698"/>
      <c r="AL1" s="698"/>
      <c r="AM1" s="698"/>
      <c r="AN1" s="698"/>
      <c r="AO1" s="698"/>
      <c r="AP1" s="698"/>
      <c r="AQ1" s="698"/>
      <c r="AR1" s="698"/>
      <c r="AS1" s="698"/>
      <c r="AT1" s="698"/>
      <c r="AU1" s="698"/>
      <c r="AV1" s="698"/>
      <c r="AW1" s="698"/>
      <c r="AX1" s="698"/>
      <c r="AY1" s="698"/>
      <c r="AZ1" s="698"/>
      <c r="BA1" s="698"/>
      <c r="BB1" s="698"/>
      <c r="BC1" s="698"/>
      <c r="BD1" s="698"/>
      <c r="BE1" s="698"/>
      <c r="BF1" s="698"/>
      <c r="BG1" s="698"/>
      <c r="BH1" s="698"/>
      <c r="BI1" s="698"/>
      <c r="BK1" s="721" t="s">
        <v>116</v>
      </c>
      <c r="BL1" s="722"/>
    </row>
    <row r="2" spans="1:64">
      <c r="E2" s="698" t="s">
        <v>117</v>
      </c>
      <c r="F2" s="698"/>
      <c r="G2" s="698"/>
      <c r="H2" s="698"/>
      <c r="I2" s="698"/>
      <c r="J2" s="698"/>
      <c r="K2" s="698"/>
      <c r="L2" s="698"/>
      <c r="M2" s="698"/>
      <c r="N2" s="698"/>
      <c r="O2" s="698"/>
      <c r="P2" s="698"/>
      <c r="Q2" s="698"/>
      <c r="R2" s="698"/>
      <c r="S2" s="698"/>
      <c r="T2" s="698"/>
      <c r="U2" s="698"/>
      <c r="V2" s="698"/>
      <c r="W2" s="698"/>
      <c r="X2" s="698"/>
      <c r="Y2" s="698"/>
      <c r="Z2" s="698"/>
      <c r="AA2" s="698"/>
      <c r="AB2" s="698"/>
      <c r="AC2" s="698"/>
      <c r="AD2" s="698"/>
      <c r="AE2" s="698"/>
      <c r="AF2" s="698"/>
      <c r="AG2" s="698"/>
      <c r="AH2" s="698"/>
      <c r="AI2" s="698"/>
      <c r="AJ2" s="698"/>
      <c r="AK2" s="698"/>
      <c r="AL2" s="698"/>
      <c r="AM2" s="698"/>
      <c r="AN2" s="698"/>
      <c r="AO2" s="698"/>
      <c r="AP2" s="698"/>
      <c r="AQ2" s="698"/>
      <c r="AR2" s="698"/>
      <c r="AS2" s="698"/>
      <c r="AT2" s="698"/>
      <c r="AU2" s="698"/>
      <c r="AV2" s="698"/>
      <c r="AW2" s="698"/>
      <c r="AX2" s="698"/>
      <c r="AY2" s="698"/>
      <c r="AZ2" s="698"/>
      <c r="BA2" s="698"/>
      <c r="BB2" s="698"/>
      <c r="BC2" s="698"/>
      <c r="BD2" s="698"/>
      <c r="BE2" s="698"/>
      <c r="BF2" s="698"/>
      <c r="BG2" s="698"/>
      <c r="BH2" s="698"/>
      <c r="BI2" s="698"/>
    </row>
    <row r="3" spans="1:64">
      <c r="A3" t="s">
        <v>87</v>
      </c>
      <c r="B3" t="s">
        <v>88</v>
      </c>
      <c r="E3" s="698"/>
      <c r="F3" s="698"/>
      <c r="G3" s="698"/>
      <c r="H3" s="698"/>
      <c r="I3" s="698"/>
      <c r="J3" s="698"/>
      <c r="K3" s="698"/>
      <c r="L3" s="698"/>
      <c r="M3" s="698"/>
      <c r="N3" s="698"/>
      <c r="O3" s="698"/>
      <c r="P3" s="698"/>
      <c r="Q3" s="698"/>
      <c r="R3" s="698"/>
      <c r="S3" s="698"/>
      <c r="T3" s="698"/>
      <c r="U3" s="698"/>
      <c r="V3" s="698"/>
      <c r="W3" s="698"/>
      <c r="X3" s="698"/>
      <c r="Y3" s="698"/>
      <c r="Z3" s="698"/>
      <c r="AA3" s="698"/>
      <c r="AB3" s="698"/>
      <c r="AC3" s="698"/>
      <c r="AD3" s="698"/>
      <c r="AE3" s="698"/>
      <c r="AF3" s="698"/>
      <c r="AG3" s="698"/>
      <c r="AH3" s="698"/>
      <c r="AI3" s="698"/>
      <c r="AJ3" s="698"/>
      <c r="AK3" s="698"/>
      <c r="AL3" s="698"/>
      <c r="AM3" s="698"/>
      <c r="AN3" s="698"/>
      <c r="AO3" s="698"/>
      <c r="AP3" s="698"/>
      <c r="AQ3" s="698"/>
      <c r="AR3" s="698"/>
      <c r="AS3" s="698"/>
      <c r="AT3" s="698"/>
      <c r="AU3" s="698"/>
      <c r="AV3" s="698"/>
      <c r="AW3" s="698"/>
      <c r="AX3" s="698"/>
      <c r="AY3" s="698"/>
      <c r="AZ3" s="698"/>
      <c r="BA3" s="698"/>
      <c r="BB3" s="698"/>
      <c r="BC3" s="698"/>
      <c r="BD3" s="698"/>
      <c r="BE3" s="698"/>
      <c r="BF3" s="698"/>
      <c r="BG3" s="698"/>
      <c r="BH3" s="698"/>
      <c r="BI3" s="698"/>
    </row>
    <row r="4" spans="1:64">
      <c r="A4" t="s">
        <v>89</v>
      </c>
      <c r="B4" t="s">
        <v>90</v>
      </c>
      <c r="E4" s="698"/>
      <c r="F4" s="698"/>
      <c r="G4" s="698"/>
      <c r="H4" s="698"/>
      <c r="I4" s="698"/>
      <c r="J4" s="698"/>
      <c r="K4" s="698"/>
      <c r="L4" s="698"/>
      <c r="M4" s="698"/>
      <c r="N4" s="698"/>
      <c r="O4" s="698"/>
      <c r="P4" s="698"/>
      <c r="Q4" s="698"/>
      <c r="R4" s="698"/>
      <c r="S4" s="698"/>
      <c r="T4" s="698"/>
      <c r="U4" s="698"/>
      <c r="V4" s="698"/>
      <c r="W4" s="698"/>
      <c r="X4" s="698"/>
      <c r="Y4" s="698"/>
      <c r="Z4" s="698"/>
      <c r="AA4" s="698"/>
      <c r="AB4" s="698"/>
      <c r="AC4" s="698"/>
      <c r="AD4" s="698"/>
      <c r="AE4" s="698"/>
      <c r="AF4" s="698"/>
      <c r="AG4" s="698"/>
      <c r="AH4" s="698"/>
      <c r="AI4" s="698"/>
      <c r="AJ4" s="698"/>
      <c r="AK4" s="698"/>
      <c r="AL4" s="698"/>
      <c r="AM4" s="698"/>
      <c r="AN4" s="698"/>
      <c r="AO4" s="698"/>
      <c r="AP4" s="698"/>
      <c r="AQ4" s="698"/>
      <c r="AR4" s="698"/>
      <c r="AS4" s="698"/>
      <c r="AT4" s="698"/>
      <c r="AU4" s="698"/>
      <c r="AV4" s="698"/>
      <c r="AW4" s="698"/>
      <c r="AX4" s="698"/>
      <c r="AY4" s="698"/>
      <c r="AZ4" s="698"/>
      <c r="BA4" s="698"/>
      <c r="BB4" s="698"/>
      <c r="BC4" s="698"/>
      <c r="BD4" s="698"/>
      <c r="BE4" s="698"/>
      <c r="BF4" s="698"/>
      <c r="BG4" s="698"/>
      <c r="BH4" s="698"/>
      <c r="BI4" s="698"/>
    </row>
    <row r="5" spans="1:64" ht="5.25" customHeight="1">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c r="AE5" s="698"/>
      <c r="AF5" s="698"/>
      <c r="AG5" s="698"/>
      <c r="AH5" s="698"/>
      <c r="AI5" s="698"/>
      <c r="AJ5" s="698"/>
      <c r="AK5" s="698"/>
      <c r="AL5" s="698"/>
      <c r="AM5" s="698"/>
      <c r="AN5" s="698"/>
      <c r="AO5" s="698"/>
      <c r="AP5" s="698"/>
      <c r="AQ5" s="698"/>
      <c r="AR5" s="698"/>
      <c r="AS5" s="698"/>
      <c r="AT5" s="698"/>
      <c r="AU5" s="698"/>
      <c r="AV5" s="698"/>
      <c r="AW5" s="698"/>
      <c r="AX5" s="698"/>
      <c r="AY5" s="698"/>
      <c r="AZ5" s="698"/>
      <c r="BA5" s="698"/>
      <c r="BB5" s="698"/>
      <c r="BC5" s="698"/>
      <c r="BD5" s="698"/>
      <c r="BE5" s="698"/>
      <c r="BF5" s="698"/>
      <c r="BG5" s="698"/>
      <c r="BH5" s="698"/>
      <c r="BI5" s="698"/>
    </row>
    <row r="6" spans="1:64" ht="17.25" customHeight="1">
      <c r="A6" s="709" t="s">
        <v>28</v>
      </c>
      <c r="B6" s="709" t="s">
        <v>92</v>
      </c>
      <c r="C6" s="709"/>
      <c r="D6" s="709"/>
      <c r="E6" s="728" t="s">
        <v>118</v>
      </c>
      <c r="F6" s="729"/>
      <c r="G6" s="729"/>
      <c r="H6" s="729"/>
      <c r="I6" s="729"/>
      <c r="J6" s="729"/>
      <c r="K6" s="729"/>
      <c r="L6" s="729"/>
      <c r="M6" s="729"/>
      <c r="N6" s="729"/>
      <c r="O6" s="729"/>
      <c r="P6" s="729"/>
      <c r="Q6" s="729"/>
      <c r="R6" s="729"/>
      <c r="S6" s="729"/>
      <c r="T6" s="729"/>
      <c r="U6" s="729"/>
      <c r="V6" s="729"/>
      <c r="W6" s="729"/>
      <c r="X6" s="729"/>
      <c r="Y6" s="729"/>
      <c r="Z6" s="729"/>
      <c r="AA6" s="729"/>
      <c r="AB6" s="729"/>
      <c r="AC6" s="729"/>
      <c r="AD6" s="729"/>
      <c r="AE6" s="729"/>
      <c r="AF6" s="729"/>
      <c r="AG6" s="729"/>
      <c r="AH6" s="729"/>
      <c r="AI6" s="729"/>
      <c r="AJ6" s="729"/>
      <c r="AK6" s="729"/>
      <c r="AL6" s="729"/>
      <c r="AM6" s="729"/>
      <c r="AN6" s="730"/>
      <c r="AO6" s="729" t="s">
        <v>119</v>
      </c>
      <c r="AP6" s="729"/>
      <c r="AQ6" s="729"/>
      <c r="AR6" s="729"/>
      <c r="AS6" s="729"/>
      <c r="AT6" s="729"/>
      <c r="AU6" s="729"/>
      <c r="AV6" s="729"/>
      <c r="AW6" s="729"/>
      <c r="AX6" s="729"/>
      <c r="AY6" s="729"/>
      <c r="AZ6" s="729"/>
      <c r="BA6" s="729"/>
      <c r="BB6" s="729"/>
      <c r="BC6" s="729"/>
      <c r="BD6" s="729"/>
      <c r="BE6" s="729"/>
      <c r="BF6" s="729"/>
      <c r="BG6" s="729"/>
      <c r="BH6" s="729"/>
      <c r="BI6" s="731"/>
      <c r="BJ6" s="723" t="s">
        <v>94</v>
      </c>
      <c r="BK6" s="723"/>
      <c r="BL6" s="723"/>
    </row>
    <row r="7" spans="1:64" ht="14.25" customHeight="1">
      <c r="A7" s="709"/>
      <c r="B7" s="709"/>
      <c r="C7" s="709"/>
      <c r="D7" s="709"/>
      <c r="E7" s="724" t="s">
        <v>120</v>
      </c>
      <c r="F7" s="725"/>
      <c r="G7" s="725"/>
      <c r="H7" s="725"/>
      <c r="I7" s="725" t="s">
        <v>121</v>
      </c>
      <c r="J7" s="725"/>
      <c r="K7" s="725"/>
      <c r="L7" s="725"/>
      <c r="M7" s="725" t="s">
        <v>122</v>
      </c>
      <c r="N7" s="725"/>
      <c r="O7" s="725"/>
      <c r="P7" s="725"/>
      <c r="Q7" s="725" t="s">
        <v>123</v>
      </c>
      <c r="R7" s="725"/>
      <c r="S7" s="725"/>
      <c r="T7" s="725"/>
      <c r="U7" s="725" t="s">
        <v>124</v>
      </c>
      <c r="V7" s="725"/>
      <c r="W7" s="725"/>
      <c r="X7" s="725"/>
      <c r="Y7" s="725" t="s">
        <v>125</v>
      </c>
      <c r="Z7" s="725"/>
      <c r="AA7" s="725"/>
      <c r="AB7" s="725"/>
      <c r="AC7" s="725" t="s">
        <v>126</v>
      </c>
      <c r="AD7" s="725"/>
      <c r="AE7" s="725"/>
      <c r="AF7" s="725"/>
      <c r="AG7" s="725" t="s">
        <v>127</v>
      </c>
      <c r="AH7" s="725"/>
      <c r="AI7" s="725"/>
      <c r="AJ7" s="725"/>
      <c r="AK7" s="725" t="s">
        <v>128</v>
      </c>
      <c r="AL7" s="725"/>
      <c r="AM7" s="725"/>
      <c r="AN7" s="732"/>
      <c r="AO7" s="725" t="s">
        <v>129</v>
      </c>
      <c r="AP7" s="725"/>
      <c r="AQ7" s="725"/>
      <c r="AR7" s="725"/>
      <c r="AS7" s="725" t="s">
        <v>130</v>
      </c>
      <c r="AT7" s="725"/>
      <c r="AU7" s="725"/>
      <c r="AV7" s="725"/>
      <c r="AW7" s="725" t="s">
        <v>131</v>
      </c>
      <c r="AX7" s="725"/>
      <c r="AY7" s="725"/>
      <c r="AZ7" s="732"/>
      <c r="BA7" s="725" t="s">
        <v>120</v>
      </c>
      <c r="BB7" s="725"/>
      <c r="BC7" s="725"/>
      <c r="BD7" s="725"/>
      <c r="BE7" s="725" t="s">
        <v>121</v>
      </c>
      <c r="BF7" s="725"/>
      <c r="BG7" s="725"/>
      <c r="BH7" s="725"/>
      <c r="BI7" s="742"/>
      <c r="BJ7" s="709" t="s">
        <v>97</v>
      </c>
      <c r="BK7" s="709" t="s">
        <v>98</v>
      </c>
      <c r="BL7" s="709" t="s">
        <v>10</v>
      </c>
    </row>
    <row r="8" spans="1:64">
      <c r="A8" s="709"/>
      <c r="B8" s="709"/>
      <c r="C8" s="709"/>
      <c r="D8" s="709"/>
      <c r="E8" s="726"/>
      <c r="F8" s="727"/>
      <c r="G8" s="727"/>
      <c r="H8" s="727"/>
      <c r="I8" s="727"/>
      <c r="J8" s="727"/>
      <c r="K8" s="727"/>
      <c r="L8" s="727"/>
      <c r="M8" s="727"/>
      <c r="N8" s="727"/>
      <c r="O8" s="727"/>
      <c r="P8" s="727"/>
      <c r="Q8" s="727"/>
      <c r="R8" s="727"/>
      <c r="S8" s="727"/>
      <c r="T8" s="727"/>
      <c r="U8" s="727"/>
      <c r="V8" s="727"/>
      <c r="W8" s="727"/>
      <c r="X8" s="727"/>
      <c r="Y8" s="727"/>
      <c r="Z8" s="727"/>
      <c r="AA8" s="727"/>
      <c r="AB8" s="727"/>
      <c r="AC8" s="727"/>
      <c r="AD8" s="727"/>
      <c r="AE8" s="727"/>
      <c r="AF8" s="727"/>
      <c r="AG8" s="727"/>
      <c r="AH8" s="727"/>
      <c r="AI8" s="727"/>
      <c r="AJ8" s="727"/>
      <c r="AK8" s="727"/>
      <c r="AL8" s="727"/>
      <c r="AM8" s="727"/>
      <c r="AN8" s="733"/>
      <c r="AO8" s="727"/>
      <c r="AP8" s="727"/>
      <c r="AQ8" s="727"/>
      <c r="AR8" s="727"/>
      <c r="AS8" s="727"/>
      <c r="AT8" s="727"/>
      <c r="AU8" s="727"/>
      <c r="AV8" s="727"/>
      <c r="AW8" s="727"/>
      <c r="AX8" s="727"/>
      <c r="AY8" s="727"/>
      <c r="AZ8" s="733"/>
      <c r="BA8" s="727"/>
      <c r="BB8" s="727"/>
      <c r="BC8" s="727"/>
      <c r="BD8" s="727"/>
      <c r="BE8" s="727"/>
      <c r="BF8" s="727"/>
      <c r="BG8" s="727"/>
      <c r="BH8" s="727"/>
      <c r="BI8" s="743"/>
      <c r="BJ8" s="709"/>
      <c r="BK8" s="709"/>
      <c r="BL8" s="709"/>
    </row>
    <row r="9" spans="1:64" ht="9" customHeight="1">
      <c r="A9" s="712" t="s">
        <v>99</v>
      </c>
      <c r="B9" s="709" t="s">
        <v>100</v>
      </c>
      <c r="C9" s="709"/>
      <c r="D9" s="709" t="s">
        <v>101</v>
      </c>
      <c r="E9" s="50"/>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9"/>
      <c r="AO9" s="48"/>
      <c r="AP9" s="48"/>
      <c r="AQ9" s="48"/>
      <c r="AR9" s="48"/>
      <c r="AS9" s="48"/>
      <c r="AT9" s="48"/>
      <c r="AU9" s="48"/>
      <c r="AV9" s="48"/>
      <c r="AW9" s="48"/>
      <c r="AX9" s="48"/>
      <c r="AY9" s="48"/>
      <c r="AZ9" s="49"/>
      <c r="BA9" s="48"/>
      <c r="BB9" s="48"/>
      <c r="BC9" s="48"/>
      <c r="BD9" s="48"/>
      <c r="BE9" s="48"/>
      <c r="BF9" s="48"/>
      <c r="BG9" s="48"/>
      <c r="BH9" s="48"/>
      <c r="BI9" s="47"/>
      <c r="BJ9" s="715"/>
      <c r="BK9" s="735"/>
      <c r="BL9" s="738">
        <f>SUM(BJ9,BK9)</f>
        <v>0</v>
      </c>
    </row>
    <row r="10" spans="1:64">
      <c r="A10" s="709"/>
      <c r="B10" s="709"/>
      <c r="C10" s="709"/>
      <c r="D10" s="709"/>
      <c r="E10" s="46" t="s">
        <v>132</v>
      </c>
      <c r="F10" s="37"/>
      <c r="G10" s="37"/>
      <c r="I10" s="37" t="s">
        <v>133</v>
      </c>
      <c r="J10" s="37"/>
      <c r="L10" s="37"/>
      <c r="M10" s="37" t="s">
        <v>134</v>
      </c>
      <c r="N10" s="37"/>
      <c r="O10" s="37"/>
      <c r="P10" s="37"/>
      <c r="Q10" s="37" t="s">
        <v>135</v>
      </c>
      <c r="R10" s="37"/>
      <c r="S10" s="37" t="s">
        <v>136</v>
      </c>
      <c r="T10" s="37"/>
      <c r="U10" s="37" t="s">
        <v>134</v>
      </c>
      <c r="V10" s="37"/>
      <c r="W10" s="37"/>
      <c r="X10" s="37" t="s">
        <v>135</v>
      </c>
      <c r="Y10" s="37"/>
      <c r="Z10" s="37" t="s">
        <v>137</v>
      </c>
      <c r="AA10" s="37"/>
      <c r="AB10" s="37"/>
      <c r="AC10" s="37" t="s">
        <v>134</v>
      </c>
      <c r="AD10" s="37"/>
      <c r="AE10" s="37"/>
      <c r="AF10" s="37"/>
      <c r="AG10" s="37" t="s">
        <v>135</v>
      </c>
      <c r="AH10" s="37"/>
      <c r="AI10" s="37"/>
      <c r="AJ10" s="37" t="s">
        <v>138</v>
      </c>
      <c r="AK10" s="37"/>
      <c r="AL10" s="37"/>
      <c r="AM10" s="37" t="s">
        <v>139</v>
      </c>
      <c r="AN10" s="42"/>
      <c r="AO10" s="37"/>
      <c r="AP10" s="37" t="s">
        <v>140</v>
      </c>
      <c r="AQ10" s="37"/>
      <c r="AR10" s="37"/>
      <c r="AS10" s="37" t="s">
        <v>141</v>
      </c>
      <c r="AT10" s="37"/>
      <c r="AU10" s="37"/>
      <c r="AV10" s="37" t="s">
        <v>142</v>
      </c>
      <c r="AW10" s="37"/>
      <c r="AX10" s="37"/>
      <c r="AY10" s="37"/>
      <c r="AZ10" s="42"/>
      <c r="BA10" s="37" t="s">
        <v>135</v>
      </c>
      <c r="BB10" s="37"/>
      <c r="BC10" s="37" t="s">
        <v>141</v>
      </c>
      <c r="BE10" s="37"/>
      <c r="BF10" s="37" t="s">
        <v>134</v>
      </c>
      <c r="BG10" s="37"/>
      <c r="BH10" s="37"/>
      <c r="BI10" s="36"/>
      <c r="BJ10" s="715"/>
      <c r="BK10" s="736"/>
      <c r="BL10" s="739"/>
    </row>
    <row r="11" spans="1:64">
      <c r="A11" s="709"/>
      <c r="B11" s="709"/>
      <c r="C11" s="709"/>
      <c r="D11" s="709"/>
      <c r="E11" s="46"/>
      <c r="F11" s="45"/>
      <c r="G11" s="44"/>
      <c r="H11" s="41"/>
      <c r="I11" s="40"/>
      <c r="J11" s="40"/>
      <c r="K11" s="40"/>
      <c r="L11" s="39"/>
      <c r="M11" s="38"/>
      <c r="N11" s="37"/>
      <c r="O11" s="37"/>
      <c r="P11" s="37"/>
      <c r="Q11" s="37"/>
      <c r="R11" s="38"/>
      <c r="S11" s="41"/>
      <c r="T11" s="40"/>
      <c r="U11" s="39"/>
      <c r="V11" s="38"/>
      <c r="W11" s="37"/>
      <c r="X11" s="38"/>
      <c r="Y11" s="41"/>
      <c r="Z11" s="40"/>
      <c r="AA11" s="40"/>
      <c r="AB11" s="40"/>
      <c r="AC11" s="39"/>
      <c r="AD11" s="38"/>
      <c r="AE11" s="37"/>
      <c r="AF11" s="37"/>
      <c r="AG11" s="38"/>
      <c r="AH11" s="41"/>
      <c r="AI11" s="40"/>
      <c r="AJ11" s="40"/>
      <c r="AK11" s="40"/>
      <c r="AL11" s="39"/>
      <c r="AM11" s="38"/>
      <c r="AN11" s="42"/>
      <c r="AO11" s="37"/>
      <c r="AP11" s="37"/>
      <c r="AQ11" s="38"/>
      <c r="AR11" s="41"/>
      <c r="AS11" s="40"/>
      <c r="AT11" s="40"/>
      <c r="AU11" s="40"/>
      <c r="AV11" s="39"/>
      <c r="AW11" s="38"/>
      <c r="AX11" s="37"/>
      <c r="AY11" s="37"/>
      <c r="AZ11" s="42"/>
      <c r="BA11" s="37"/>
      <c r="BB11" s="38"/>
      <c r="BC11" s="41"/>
      <c r="BD11" s="40"/>
      <c r="BE11" s="40"/>
      <c r="BF11" s="39"/>
      <c r="BG11" s="38"/>
      <c r="BH11" s="37"/>
      <c r="BI11" s="36"/>
      <c r="BJ11" s="715"/>
      <c r="BK11" s="736"/>
      <c r="BL11" s="739"/>
    </row>
    <row r="12" spans="1:64" ht="15.75" customHeight="1">
      <c r="A12" s="709"/>
      <c r="B12" s="709"/>
      <c r="C12" s="709"/>
      <c r="D12" s="709"/>
      <c r="E12" s="35"/>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3"/>
      <c r="AO12" s="31"/>
      <c r="AP12" s="31"/>
      <c r="AQ12" s="31"/>
      <c r="AR12" s="31"/>
      <c r="AS12" s="31"/>
      <c r="AT12" s="31"/>
      <c r="AU12" s="31"/>
      <c r="AV12" s="31"/>
      <c r="AW12" s="31"/>
      <c r="AX12" s="31"/>
      <c r="AY12" s="31"/>
      <c r="AZ12" s="33"/>
      <c r="BA12" s="31"/>
      <c r="BB12" s="31"/>
      <c r="BC12" s="31"/>
      <c r="BD12" s="31"/>
      <c r="BE12" s="31"/>
      <c r="BF12" s="31"/>
      <c r="BG12" s="31"/>
      <c r="BH12" s="31"/>
      <c r="BI12" s="30"/>
      <c r="BJ12" s="715"/>
      <c r="BK12" s="737"/>
      <c r="BL12" s="740"/>
    </row>
    <row r="13" spans="1:64" ht="9.75" customHeight="1">
      <c r="A13" s="709"/>
      <c r="B13" s="709"/>
      <c r="C13" s="709"/>
      <c r="D13" s="741" t="s">
        <v>143</v>
      </c>
      <c r="E13" s="46"/>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42"/>
      <c r="AO13" s="37"/>
      <c r="AP13" s="37"/>
      <c r="AQ13" s="37"/>
      <c r="AR13" s="37"/>
      <c r="AS13" s="37"/>
      <c r="AT13" s="37"/>
      <c r="AU13" s="37"/>
      <c r="AV13" s="37"/>
      <c r="AW13" s="37"/>
      <c r="AX13" s="37"/>
      <c r="AY13" s="37"/>
      <c r="AZ13" s="42"/>
      <c r="BA13" s="37"/>
      <c r="BB13" s="37"/>
      <c r="BC13" s="37"/>
      <c r="BD13" s="37"/>
      <c r="BE13" s="37"/>
      <c r="BF13" s="37"/>
      <c r="BG13" s="37"/>
      <c r="BH13" s="37"/>
      <c r="BI13" s="36"/>
      <c r="BJ13" s="735"/>
      <c r="BK13" s="735"/>
      <c r="BL13" s="738">
        <f>SUM(BJ13,BK13)</f>
        <v>0</v>
      </c>
    </row>
    <row r="14" spans="1:64">
      <c r="A14" s="709"/>
      <c r="B14" s="709"/>
      <c r="C14" s="709"/>
      <c r="D14" s="709"/>
      <c r="E14" s="46" t="s">
        <v>132</v>
      </c>
      <c r="F14" s="37"/>
      <c r="G14" s="37"/>
      <c r="I14" s="37" t="s">
        <v>133</v>
      </c>
      <c r="J14" s="37"/>
      <c r="L14" s="37"/>
      <c r="M14" s="37" t="s">
        <v>134</v>
      </c>
      <c r="N14" s="37"/>
      <c r="O14" s="37"/>
      <c r="P14" s="37"/>
      <c r="Q14" s="37" t="s">
        <v>135</v>
      </c>
      <c r="R14" s="37"/>
      <c r="S14" s="37" t="s">
        <v>136</v>
      </c>
      <c r="T14" s="37"/>
      <c r="V14" s="37" t="s">
        <v>134</v>
      </c>
      <c r="W14" s="37"/>
      <c r="X14" s="37" t="s">
        <v>135</v>
      </c>
      <c r="Y14" s="37"/>
      <c r="Z14" s="37" t="s">
        <v>137</v>
      </c>
      <c r="AA14" s="37"/>
      <c r="AB14" s="37"/>
      <c r="AC14" s="37" t="s">
        <v>134</v>
      </c>
      <c r="AD14" s="37"/>
      <c r="AE14" s="37"/>
      <c r="AF14" s="37"/>
      <c r="AI14" s="37" t="s">
        <v>135</v>
      </c>
      <c r="AJ14" s="37"/>
      <c r="AK14" s="37"/>
      <c r="AL14" s="37" t="s">
        <v>138</v>
      </c>
      <c r="AM14" s="37"/>
      <c r="AN14" s="37"/>
      <c r="AO14" s="37" t="s">
        <v>139</v>
      </c>
      <c r="AR14" s="37" t="s">
        <v>140</v>
      </c>
      <c r="AT14" s="37" t="s">
        <v>133</v>
      </c>
      <c r="AU14" s="37"/>
      <c r="AV14" s="37"/>
      <c r="AW14" s="37" t="s">
        <v>142</v>
      </c>
      <c r="AY14" s="37"/>
      <c r="AZ14" s="42"/>
      <c r="BA14" s="37" t="s">
        <v>135</v>
      </c>
      <c r="BB14" s="37"/>
      <c r="BC14" s="37" t="s">
        <v>144</v>
      </c>
      <c r="BE14" s="37"/>
      <c r="BF14" s="37" t="s">
        <v>134</v>
      </c>
      <c r="BG14" s="37"/>
      <c r="BH14" s="37"/>
      <c r="BI14" s="36"/>
      <c r="BJ14" s="736"/>
      <c r="BK14" s="736"/>
      <c r="BL14" s="739"/>
    </row>
    <row r="15" spans="1:64">
      <c r="A15" s="709"/>
      <c r="B15" s="709"/>
      <c r="C15" s="709"/>
      <c r="D15" s="709"/>
      <c r="E15" s="46"/>
      <c r="F15" s="45"/>
      <c r="G15" s="44"/>
      <c r="H15" s="41"/>
      <c r="I15" s="40"/>
      <c r="J15" s="40"/>
      <c r="K15" s="40"/>
      <c r="L15" s="39"/>
      <c r="M15" s="38"/>
      <c r="N15" s="37"/>
      <c r="O15" s="37"/>
      <c r="P15" s="37"/>
      <c r="Q15" s="37"/>
      <c r="R15" s="38"/>
      <c r="S15" s="41"/>
      <c r="T15" s="40"/>
      <c r="U15" s="39"/>
      <c r="V15" s="38"/>
      <c r="W15" s="37"/>
      <c r="X15" s="38"/>
      <c r="Y15" s="41"/>
      <c r="Z15" s="40"/>
      <c r="AA15" s="40"/>
      <c r="AB15" s="40"/>
      <c r="AC15" s="39"/>
      <c r="AD15" s="38"/>
      <c r="AE15" s="37"/>
      <c r="AF15" s="37"/>
      <c r="AI15" s="38"/>
      <c r="AJ15" s="41"/>
      <c r="AK15" s="40"/>
      <c r="AL15" s="40"/>
      <c r="AM15" s="40"/>
      <c r="AN15" s="39"/>
      <c r="AO15" s="38"/>
      <c r="AP15" s="37"/>
      <c r="AR15" s="43"/>
      <c r="AS15" s="174"/>
      <c r="AT15" s="41"/>
      <c r="AU15" s="41"/>
      <c r="AV15" s="39"/>
      <c r="AW15" s="38"/>
      <c r="AY15" s="37"/>
      <c r="AZ15" s="42"/>
      <c r="BA15" s="37"/>
      <c r="BB15" s="38"/>
      <c r="BC15" s="41"/>
      <c r="BD15" s="40"/>
      <c r="BE15" s="40"/>
      <c r="BF15" s="39"/>
      <c r="BG15" s="38"/>
      <c r="BH15" s="37"/>
      <c r="BI15" s="36"/>
      <c r="BJ15" s="736"/>
      <c r="BK15" s="736"/>
      <c r="BL15" s="739"/>
    </row>
    <row r="16" spans="1:64" ht="18" customHeight="1">
      <c r="A16" s="709"/>
      <c r="B16" s="709"/>
      <c r="C16" s="709"/>
      <c r="D16" s="709"/>
      <c r="E16" s="35"/>
      <c r="F16" s="31" t="s">
        <v>145</v>
      </c>
      <c r="G16" s="31"/>
      <c r="H16" s="31"/>
      <c r="I16" s="31" t="s">
        <v>146</v>
      </c>
      <c r="J16" s="31"/>
      <c r="K16" s="31"/>
      <c r="L16" s="34"/>
      <c r="M16" s="31" t="s">
        <v>102</v>
      </c>
      <c r="N16" s="31"/>
      <c r="O16" s="31"/>
      <c r="P16" s="31"/>
      <c r="Q16" s="31"/>
      <c r="R16" s="31" t="s">
        <v>147</v>
      </c>
      <c r="S16" s="31"/>
      <c r="T16" s="31" t="s">
        <v>104</v>
      </c>
      <c r="U16" s="31"/>
      <c r="V16" s="31" t="s">
        <v>148</v>
      </c>
      <c r="W16" s="31"/>
      <c r="X16" s="31" t="s">
        <v>149</v>
      </c>
      <c r="Y16" s="31"/>
      <c r="Z16" s="31"/>
      <c r="AA16" s="31" t="s">
        <v>150</v>
      </c>
      <c r="AB16" s="31"/>
      <c r="AC16" s="31"/>
      <c r="AD16" s="31" t="s">
        <v>151</v>
      </c>
      <c r="AE16" s="31"/>
      <c r="AF16" s="31"/>
      <c r="AG16" s="34"/>
      <c r="AH16" s="34"/>
      <c r="AI16" s="31" t="s">
        <v>152</v>
      </c>
      <c r="AJ16" s="31"/>
      <c r="AK16" s="31"/>
      <c r="AL16" s="31" t="s">
        <v>153</v>
      </c>
      <c r="AM16" s="31"/>
      <c r="AN16" s="31"/>
      <c r="AO16" s="31" t="s">
        <v>154</v>
      </c>
      <c r="AP16" s="31"/>
      <c r="AQ16" s="34"/>
      <c r="AR16" s="31" t="s">
        <v>155</v>
      </c>
      <c r="AS16" s="34"/>
      <c r="AT16" s="34"/>
      <c r="AU16" s="31" t="s">
        <v>156</v>
      </c>
      <c r="AV16" s="31"/>
      <c r="AW16" s="31" t="s">
        <v>157</v>
      </c>
      <c r="AX16" s="34"/>
      <c r="AY16" s="31"/>
      <c r="AZ16" s="33"/>
      <c r="BA16" s="31"/>
      <c r="BB16" s="31" t="s">
        <v>158</v>
      </c>
      <c r="BC16" s="32"/>
      <c r="BD16" s="31" t="s">
        <v>159</v>
      </c>
      <c r="BE16" s="31"/>
      <c r="BF16" s="31"/>
      <c r="BG16" s="31" t="s">
        <v>160</v>
      </c>
      <c r="BH16" s="31"/>
      <c r="BI16" s="30"/>
      <c r="BJ16" s="737"/>
      <c r="BK16" s="737"/>
      <c r="BL16" s="740"/>
    </row>
    <row r="17" spans="1:61" ht="6" customHeight="1">
      <c r="E17" s="698"/>
      <c r="F17" s="698"/>
      <c r="G17" s="698"/>
      <c r="H17" s="698"/>
      <c r="I17" s="698"/>
      <c r="J17" s="698"/>
      <c r="K17" s="698"/>
      <c r="L17" s="698"/>
      <c r="M17" s="698"/>
      <c r="N17" s="698"/>
      <c r="O17" s="698"/>
      <c r="P17" s="698"/>
      <c r="Q17" s="698"/>
      <c r="R17" s="698"/>
      <c r="S17" s="698"/>
      <c r="T17" s="698"/>
      <c r="U17" s="698"/>
      <c r="V17" s="698"/>
      <c r="W17" s="698"/>
      <c r="X17" s="698"/>
      <c r="Y17" s="698"/>
      <c r="Z17" s="698"/>
      <c r="AA17" s="698"/>
      <c r="AB17" s="698"/>
      <c r="AC17" s="698"/>
      <c r="AD17" s="698"/>
      <c r="AE17" s="698"/>
      <c r="AF17" s="698"/>
      <c r="AG17" s="698"/>
      <c r="AH17" s="698"/>
      <c r="AI17" s="698"/>
      <c r="AJ17" s="698"/>
      <c r="AK17" s="698"/>
      <c r="AL17" s="698"/>
      <c r="AM17" s="698"/>
      <c r="AN17" s="698"/>
      <c r="AO17" s="698"/>
      <c r="AP17" s="698"/>
      <c r="AQ17" s="698"/>
      <c r="AR17" s="698"/>
      <c r="AS17" s="698"/>
      <c r="AT17" s="698"/>
      <c r="AU17" s="698"/>
      <c r="AV17" s="698"/>
      <c r="AW17" s="698"/>
      <c r="AX17" s="698"/>
      <c r="AY17" s="698"/>
      <c r="AZ17" s="698"/>
      <c r="BA17" s="698"/>
      <c r="BB17" s="698"/>
      <c r="BC17" s="698"/>
      <c r="BD17" s="698"/>
      <c r="BE17" s="698"/>
      <c r="BF17" s="698"/>
      <c r="BG17" s="698"/>
      <c r="BH17" s="698"/>
      <c r="BI17" s="698"/>
    </row>
    <row r="18" spans="1:61">
      <c r="E18" s="744"/>
      <c r="F18" s="745"/>
      <c r="G18" s="745"/>
      <c r="H18" s="745"/>
      <c r="I18" s="745"/>
      <c r="J18" s="745"/>
      <c r="K18" s="745"/>
      <c r="L18" s="745"/>
      <c r="M18" s="745"/>
      <c r="N18" s="745"/>
      <c r="O18" s="745"/>
      <c r="P18" s="745"/>
      <c r="Q18" s="746"/>
      <c r="R18" t="s">
        <v>161</v>
      </c>
      <c r="S18" s="29" t="s">
        <v>162</v>
      </c>
      <c r="T18" s="29"/>
      <c r="U18" s="29"/>
      <c r="V18" s="29"/>
      <c r="W18" s="29"/>
      <c r="X18" s="29"/>
      <c r="Y18" s="29"/>
      <c r="Z18" s="29"/>
      <c r="AA18" s="29"/>
      <c r="AB18" s="29"/>
      <c r="AC18" s="29"/>
      <c r="AD18" s="29"/>
      <c r="AE18" s="29"/>
      <c r="AF18" s="29"/>
      <c r="AG18" s="29"/>
      <c r="AH18" s="29"/>
      <c r="AI18" s="29"/>
      <c r="AJ18" s="29"/>
      <c r="AK18" s="29"/>
      <c r="AL18" s="29"/>
      <c r="AM18" s="29"/>
      <c r="AN18" s="29"/>
      <c r="AO18" s="29"/>
      <c r="AP18" s="29"/>
      <c r="BF18" s="29"/>
    </row>
    <row r="19" spans="1:61" ht="6" customHeight="1"/>
    <row r="20" spans="1:61">
      <c r="A20" s="176"/>
      <c r="B20" s="176"/>
      <c r="C20" s="176"/>
      <c r="D20" s="176"/>
      <c r="E20" s="747"/>
      <c r="F20" s="748"/>
      <c r="G20" s="748"/>
      <c r="H20" s="748"/>
      <c r="I20" s="748"/>
      <c r="J20" s="748"/>
      <c r="K20" s="748"/>
      <c r="L20" s="748"/>
      <c r="M20" s="749"/>
      <c r="N20" s="749"/>
      <c r="O20" s="749"/>
      <c r="P20" s="749"/>
      <c r="Q20" s="750"/>
      <c r="R20" t="s">
        <v>161</v>
      </c>
      <c r="S20" s="29" t="s">
        <v>163</v>
      </c>
      <c r="BF20" s="29"/>
    </row>
    <row r="21" spans="1:61" ht="10.5" customHeight="1">
      <c r="A21" s="176"/>
      <c r="B21" s="176"/>
      <c r="C21" s="176"/>
      <c r="D21" s="176"/>
      <c r="E21" s="734"/>
      <c r="F21" s="734"/>
      <c r="G21" s="734"/>
      <c r="H21" s="734"/>
      <c r="I21" s="734"/>
      <c r="J21" s="734"/>
      <c r="K21" s="734"/>
      <c r="L21" s="734"/>
      <c r="M21" s="698"/>
      <c r="N21" s="698"/>
      <c r="O21" s="698"/>
      <c r="P21" s="698"/>
      <c r="Q21" s="698"/>
      <c r="R21" s="698"/>
      <c r="S21" s="698"/>
      <c r="T21" s="698"/>
      <c r="U21" s="698"/>
      <c r="V21" s="698"/>
      <c r="W21" s="698"/>
      <c r="X21" s="698"/>
      <c r="Y21" s="698"/>
      <c r="Z21" s="698"/>
      <c r="AA21" s="698"/>
      <c r="AB21" s="698"/>
      <c r="AC21" s="698"/>
      <c r="AD21" s="698"/>
      <c r="AE21" s="698"/>
      <c r="AF21" s="698"/>
      <c r="AG21" s="698"/>
      <c r="AH21" s="698"/>
      <c r="AI21" s="698"/>
      <c r="AJ21" s="698"/>
      <c r="AK21" s="698"/>
      <c r="AL21" s="698"/>
      <c r="AM21" s="698"/>
      <c r="AN21" s="698"/>
      <c r="AO21" s="698"/>
      <c r="AP21" s="698"/>
      <c r="AQ21" s="698"/>
      <c r="AR21" s="698"/>
      <c r="AS21" s="698"/>
      <c r="AT21" s="698"/>
      <c r="AU21" s="698"/>
      <c r="AV21" s="698"/>
      <c r="AW21" s="698"/>
      <c r="AX21" s="698"/>
      <c r="AY21" s="698"/>
      <c r="AZ21" s="698"/>
      <c r="BA21" s="698"/>
      <c r="BB21" s="698"/>
      <c r="BC21" s="698"/>
      <c r="BD21" s="698"/>
      <c r="BE21" s="698"/>
      <c r="BF21" s="698"/>
      <c r="BG21" s="698"/>
      <c r="BH21" s="698"/>
      <c r="BI21" s="698"/>
    </row>
    <row r="22" spans="1:61" ht="11.25" customHeight="1">
      <c r="D22" s="28" t="s">
        <v>164</v>
      </c>
      <c r="E22" s="751">
        <v>1</v>
      </c>
      <c r="F22" s="751"/>
      <c r="G22" s="751"/>
      <c r="H22" s="751"/>
      <c r="I22" s="751" t="s">
        <v>165</v>
      </c>
      <c r="J22" s="751"/>
      <c r="K22" s="751"/>
      <c r="L22" s="751"/>
      <c r="M22" s="751"/>
      <c r="N22" s="751"/>
      <c r="O22" s="751"/>
      <c r="P22" s="751"/>
      <c r="Q22" s="751" t="s">
        <v>166</v>
      </c>
      <c r="R22" s="751"/>
      <c r="S22" s="751"/>
      <c r="T22" s="751"/>
      <c r="U22" s="751"/>
      <c r="V22" s="751"/>
      <c r="W22" s="751"/>
      <c r="X22" s="751"/>
      <c r="Y22" s="751"/>
      <c r="Z22" s="751"/>
      <c r="AA22" s="751"/>
      <c r="AB22" s="751"/>
      <c r="AC22" s="751"/>
      <c r="AD22" s="751"/>
      <c r="AE22" s="751"/>
      <c r="AF22" s="751"/>
      <c r="AG22" s="751"/>
      <c r="AH22" s="751"/>
      <c r="AI22" s="751"/>
      <c r="AJ22" s="751"/>
      <c r="AK22" s="751"/>
      <c r="AL22" s="751"/>
      <c r="AM22" s="751"/>
      <c r="AN22" s="751"/>
      <c r="AO22" s="751"/>
      <c r="AP22" s="751"/>
      <c r="AQ22" s="751"/>
      <c r="AR22" s="751"/>
      <c r="AS22" s="751"/>
      <c r="AT22" s="751"/>
      <c r="AU22" s="751"/>
      <c r="AV22" s="751"/>
      <c r="AW22" s="751"/>
      <c r="AX22" s="751"/>
      <c r="AY22" s="751"/>
      <c r="AZ22" s="751"/>
      <c r="BA22" s="751"/>
      <c r="BB22" s="751"/>
      <c r="BC22" s="751"/>
      <c r="BD22" s="751"/>
      <c r="BE22" s="751"/>
      <c r="BF22" s="751"/>
      <c r="BG22" s="751"/>
      <c r="BH22" s="751"/>
      <c r="BI22" s="751"/>
    </row>
    <row r="23" spans="1:61" ht="11.25" customHeight="1">
      <c r="E23" s="751">
        <v>2</v>
      </c>
      <c r="F23" s="751"/>
      <c r="G23" s="751"/>
      <c r="H23" s="751"/>
      <c r="I23" s="751" t="s">
        <v>167</v>
      </c>
      <c r="J23" s="751"/>
      <c r="K23" s="751"/>
      <c r="L23" s="751"/>
      <c r="M23" s="751"/>
      <c r="N23" s="751"/>
      <c r="O23" s="751"/>
      <c r="P23" s="751"/>
      <c r="Q23" s="751" t="s">
        <v>168</v>
      </c>
      <c r="R23" s="751"/>
      <c r="S23" s="751"/>
      <c r="T23" s="751"/>
      <c r="U23" s="751"/>
      <c r="V23" s="751"/>
      <c r="W23" s="751"/>
      <c r="X23" s="751"/>
      <c r="Y23" s="751"/>
      <c r="Z23" s="751"/>
      <c r="AA23" s="751"/>
      <c r="AB23" s="751"/>
      <c r="AC23" s="751"/>
      <c r="AD23" s="751"/>
      <c r="AE23" s="751"/>
      <c r="AF23" s="751"/>
      <c r="AG23" s="751"/>
      <c r="AH23" s="751"/>
      <c r="AI23" s="751"/>
      <c r="AJ23" s="751"/>
      <c r="AK23" s="751"/>
      <c r="AL23" s="751"/>
      <c r="AM23" s="751"/>
      <c r="AN23" s="751"/>
      <c r="AO23" s="751"/>
      <c r="AP23" s="751"/>
      <c r="AQ23" s="751"/>
      <c r="AR23" s="751"/>
      <c r="AS23" s="751"/>
      <c r="AT23" s="751"/>
      <c r="AU23" s="751"/>
      <c r="AV23" s="751"/>
      <c r="AW23" s="751"/>
      <c r="AX23" s="751"/>
      <c r="AY23" s="751"/>
      <c r="AZ23" s="751"/>
      <c r="BA23" s="751"/>
      <c r="BB23" s="751"/>
      <c r="BC23" s="751"/>
      <c r="BD23" s="751"/>
      <c r="BE23" s="751"/>
      <c r="BF23" s="751"/>
      <c r="BG23" s="751"/>
      <c r="BH23" s="751"/>
      <c r="BI23" s="751"/>
    </row>
    <row r="24" spans="1:61" ht="11.25" customHeight="1">
      <c r="E24" s="751">
        <v>3</v>
      </c>
      <c r="F24" s="751"/>
      <c r="G24" s="751"/>
      <c r="H24" s="751"/>
      <c r="I24" s="751" t="s">
        <v>169</v>
      </c>
      <c r="J24" s="751"/>
      <c r="K24" s="751"/>
      <c r="L24" s="751"/>
      <c r="M24" s="751"/>
      <c r="N24" s="751"/>
      <c r="O24" s="751"/>
      <c r="P24" s="751"/>
      <c r="Q24" s="751" t="s">
        <v>170</v>
      </c>
      <c r="R24" s="751"/>
      <c r="S24" s="751"/>
      <c r="T24" s="751"/>
      <c r="U24" s="751"/>
      <c r="V24" s="751"/>
      <c r="W24" s="751"/>
      <c r="X24" s="751"/>
      <c r="Y24" s="751"/>
      <c r="Z24" s="751"/>
      <c r="AA24" s="751"/>
      <c r="AB24" s="751"/>
      <c r="AC24" s="751"/>
      <c r="AD24" s="751"/>
      <c r="AE24" s="751"/>
      <c r="AF24" s="751"/>
      <c r="AG24" s="751"/>
      <c r="AH24" s="751"/>
      <c r="AI24" s="751"/>
      <c r="AJ24" s="751"/>
      <c r="AK24" s="751"/>
      <c r="AL24" s="751"/>
      <c r="AM24" s="751"/>
      <c r="AN24" s="751"/>
      <c r="AO24" s="751"/>
      <c r="AP24" s="751"/>
      <c r="AQ24" s="751"/>
      <c r="AR24" s="751"/>
      <c r="AS24" s="751"/>
      <c r="AT24" s="751"/>
      <c r="AU24" s="751"/>
      <c r="AV24" s="751"/>
      <c r="AW24" s="751"/>
      <c r="AX24" s="751"/>
      <c r="AY24" s="751"/>
      <c r="AZ24" s="751"/>
      <c r="BA24" s="751"/>
      <c r="BB24" s="751"/>
      <c r="BC24" s="751"/>
      <c r="BD24" s="751"/>
      <c r="BE24" s="751"/>
      <c r="BF24" s="751"/>
      <c r="BG24" s="751"/>
      <c r="BH24" s="751"/>
      <c r="BI24" s="751"/>
    </row>
    <row r="25" spans="1:61" ht="11.25" customHeight="1">
      <c r="E25" s="751">
        <v>4</v>
      </c>
      <c r="F25" s="751"/>
      <c r="G25" s="751"/>
      <c r="H25" s="751"/>
      <c r="I25" s="751" t="s">
        <v>171</v>
      </c>
      <c r="J25" s="751"/>
      <c r="K25" s="751"/>
      <c r="L25" s="751"/>
      <c r="M25" s="751"/>
      <c r="N25" s="751"/>
      <c r="O25" s="751"/>
      <c r="P25" s="751"/>
      <c r="Q25" s="751" t="s">
        <v>172</v>
      </c>
      <c r="R25" s="751"/>
      <c r="S25" s="751"/>
      <c r="T25" s="751"/>
      <c r="U25" s="751"/>
      <c r="V25" s="751"/>
      <c r="W25" s="751"/>
      <c r="X25" s="751"/>
      <c r="Y25" s="751"/>
      <c r="Z25" s="751"/>
      <c r="AA25" s="751"/>
      <c r="AB25" s="751"/>
      <c r="AC25" s="751"/>
      <c r="AD25" s="751"/>
      <c r="AE25" s="751"/>
      <c r="AF25" s="751"/>
      <c r="AG25" s="751"/>
      <c r="AH25" s="751"/>
      <c r="AI25" s="751"/>
      <c r="AJ25" s="751"/>
      <c r="AK25" s="751"/>
      <c r="AL25" s="751"/>
      <c r="AM25" s="751"/>
      <c r="AN25" s="751"/>
      <c r="AO25" s="751"/>
      <c r="AP25" s="751"/>
      <c r="AQ25" s="751"/>
      <c r="AR25" s="751"/>
      <c r="AS25" s="751"/>
      <c r="AT25" s="751"/>
      <c r="AU25" s="751"/>
      <c r="AV25" s="751"/>
      <c r="AW25" s="751"/>
      <c r="AX25" s="751"/>
      <c r="AY25" s="751"/>
      <c r="AZ25" s="751"/>
      <c r="BA25" s="751"/>
      <c r="BB25" s="751"/>
      <c r="BC25" s="751"/>
      <c r="BD25" s="751"/>
      <c r="BE25" s="751"/>
      <c r="BF25" s="751"/>
      <c r="BG25" s="751"/>
      <c r="BH25" s="751"/>
      <c r="BI25" s="751"/>
    </row>
    <row r="26" spans="1:61" ht="11.25" customHeight="1">
      <c r="E26" s="751">
        <v>5</v>
      </c>
      <c r="F26" s="751"/>
      <c r="G26" s="751"/>
      <c r="H26" s="751"/>
      <c r="I26" s="751" t="s">
        <v>173</v>
      </c>
      <c r="J26" s="751"/>
      <c r="K26" s="751"/>
      <c r="L26" s="751"/>
      <c r="M26" s="751"/>
      <c r="N26" s="751"/>
      <c r="O26" s="751"/>
      <c r="P26" s="751"/>
      <c r="Q26" s="751" t="s">
        <v>174</v>
      </c>
      <c r="R26" s="751"/>
      <c r="S26" s="751"/>
      <c r="T26" s="751"/>
      <c r="U26" s="751"/>
      <c r="V26" s="751"/>
      <c r="W26" s="751"/>
      <c r="X26" s="751"/>
      <c r="Y26" s="751"/>
      <c r="Z26" s="751"/>
      <c r="AA26" s="751"/>
      <c r="AB26" s="751"/>
      <c r="AC26" s="751"/>
      <c r="AD26" s="751"/>
      <c r="AE26" s="751"/>
      <c r="AF26" s="751"/>
      <c r="AG26" s="751"/>
      <c r="AH26" s="751"/>
      <c r="AI26" s="751"/>
      <c r="AJ26" s="751"/>
      <c r="AK26" s="751"/>
      <c r="AL26" s="751"/>
      <c r="AM26" s="751"/>
      <c r="AN26" s="751"/>
      <c r="AO26" s="751"/>
      <c r="AP26" s="751"/>
      <c r="AQ26" s="751"/>
      <c r="AR26" s="751"/>
      <c r="AS26" s="751"/>
      <c r="AT26" s="751"/>
      <c r="AU26" s="751"/>
      <c r="AV26" s="751"/>
      <c r="AW26" s="751"/>
      <c r="AX26" s="751"/>
      <c r="AY26" s="751"/>
      <c r="AZ26" s="751"/>
      <c r="BA26" s="751"/>
      <c r="BB26" s="751"/>
      <c r="BC26" s="751"/>
      <c r="BD26" s="751"/>
      <c r="BE26" s="751"/>
      <c r="BF26" s="751"/>
      <c r="BG26" s="751"/>
      <c r="BH26" s="751"/>
      <c r="BI26" s="751"/>
    </row>
    <row r="27" spans="1:61" ht="11.25" customHeight="1">
      <c r="E27" s="751">
        <v>6</v>
      </c>
      <c r="F27" s="751"/>
      <c r="G27" s="751"/>
      <c r="H27" s="751"/>
      <c r="I27" s="751" t="s">
        <v>169</v>
      </c>
      <c r="J27" s="751"/>
      <c r="K27" s="751"/>
      <c r="L27" s="751"/>
      <c r="M27" s="751"/>
      <c r="N27" s="751"/>
      <c r="O27" s="751"/>
      <c r="P27" s="751"/>
      <c r="Q27" s="751" t="s">
        <v>175</v>
      </c>
      <c r="R27" s="751"/>
      <c r="S27" s="751"/>
      <c r="T27" s="751"/>
      <c r="U27" s="751"/>
      <c r="V27" s="751"/>
      <c r="W27" s="751"/>
      <c r="X27" s="751"/>
      <c r="Y27" s="751"/>
      <c r="Z27" s="751"/>
      <c r="AA27" s="751"/>
      <c r="AB27" s="751"/>
      <c r="AC27" s="751"/>
      <c r="AD27" s="751"/>
      <c r="AE27" s="751"/>
      <c r="AF27" s="751"/>
      <c r="AG27" s="751"/>
      <c r="AH27" s="751"/>
      <c r="AI27" s="751"/>
      <c r="AJ27" s="751"/>
      <c r="AK27" s="751"/>
      <c r="AL27" s="751"/>
      <c r="AM27" s="751"/>
      <c r="AN27" s="751"/>
      <c r="AO27" s="751"/>
      <c r="AP27" s="751"/>
      <c r="AQ27" s="751"/>
      <c r="AR27" s="751"/>
      <c r="AS27" s="751"/>
      <c r="AT27" s="751"/>
      <c r="AU27" s="751"/>
      <c r="AV27" s="751"/>
      <c r="AW27" s="751"/>
      <c r="AX27" s="751"/>
      <c r="AY27" s="751"/>
      <c r="AZ27" s="751"/>
      <c r="BA27" s="751"/>
      <c r="BB27" s="751"/>
      <c r="BC27" s="751"/>
      <c r="BD27" s="751"/>
      <c r="BE27" s="751"/>
      <c r="BF27" s="751"/>
      <c r="BG27" s="751"/>
      <c r="BH27" s="751"/>
      <c r="BI27" s="751"/>
    </row>
    <row r="28" spans="1:61" ht="11.25" customHeight="1">
      <c r="E28" s="751">
        <v>7</v>
      </c>
      <c r="F28" s="751"/>
      <c r="G28" s="751"/>
      <c r="H28" s="751"/>
      <c r="I28" s="751" t="s">
        <v>171</v>
      </c>
      <c r="J28" s="751"/>
      <c r="K28" s="751"/>
      <c r="L28" s="751"/>
      <c r="M28" s="751"/>
      <c r="N28" s="751"/>
      <c r="O28" s="751"/>
      <c r="P28" s="751"/>
      <c r="Q28" s="751" t="s">
        <v>176</v>
      </c>
      <c r="R28" s="751"/>
      <c r="S28" s="751"/>
      <c r="T28" s="751"/>
      <c r="U28" s="751"/>
      <c r="V28" s="751"/>
      <c r="W28" s="751"/>
      <c r="X28" s="751"/>
      <c r="Y28" s="751"/>
      <c r="Z28" s="751"/>
      <c r="AA28" s="751"/>
      <c r="AB28" s="751"/>
      <c r="AC28" s="751"/>
      <c r="AD28" s="751"/>
      <c r="AE28" s="751"/>
      <c r="AF28" s="751"/>
      <c r="AG28" s="751"/>
      <c r="AH28" s="751"/>
      <c r="AI28" s="751"/>
      <c r="AJ28" s="751"/>
      <c r="AK28" s="751"/>
      <c r="AL28" s="751"/>
      <c r="AM28" s="751"/>
      <c r="AN28" s="751"/>
      <c r="AO28" s="751"/>
      <c r="AP28" s="751"/>
      <c r="AQ28" s="751"/>
      <c r="AR28" s="751"/>
      <c r="AS28" s="751"/>
      <c r="AT28" s="751"/>
      <c r="AU28" s="751"/>
      <c r="AV28" s="751"/>
      <c r="AW28" s="751"/>
      <c r="AX28" s="751"/>
      <c r="AY28" s="751"/>
      <c r="AZ28" s="751"/>
      <c r="BA28" s="751"/>
      <c r="BB28" s="751"/>
      <c r="BC28" s="751"/>
      <c r="BD28" s="751"/>
      <c r="BE28" s="751"/>
      <c r="BF28" s="751"/>
      <c r="BG28" s="751"/>
      <c r="BH28" s="751"/>
      <c r="BI28" s="751"/>
    </row>
    <row r="29" spans="1:61" ht="11.25" customHeight="1">
      <c r="E29" s="751">
        <v>8</v>
      </c>
      <c r="F29" s="751"/>
      <c r="G29" s="751"/>
      <c r="H29" s="751"/>
      <c r="I29" s="751" t="s">
        <v>177</v>
      </c>
      <c r="J29" s="751"/>
      <c r="K29" s="751"/>
      <c r="L29" s="751"/>
      <c r="M29" s="751"/>
      <c r="N29" s="751"/>
      <c r="O29" s="751"/>
      <c r="P29" s="751"/>
      <c r="Q29" s="751" t="s">
        <v>178</v>
      </c>
      <c r="R29" s="751"/>
      <c r="S29" s="751"/>
      <c r="T29" s="751"/>
      <c r="U29" s="751"/>
      <c r="V29" s="751"/>
      <c r="W29" s="751"/>
      <c r="X29" s="751"/>
      <c r="Y29" s="751"/>
      <c r="Z29" s="751"/>
      <c r="AA29" s="751"/>
      <c r="AB29" s="751"/>
      <c r="AC29" s="751"/>
      <c r="AD29" s="751"/>
      <c r="AE29" s="751"/>
      <c r="AF29" s="751"/>
      <c r="AG29" s="751"/>
      <c r="AH29" s="751"/>
      <c r="AI29" s="751"/>
      <c r="AJ29" s="751"/>
      <c r="AK29" s="751"/>
      <c r="AL29" s="751"/>
      <c r="AM29" s="751"/>
      <c r="AN29" s="751"/>
      <c r="AO29" s="751"/>
      <c r="AP29" s="751"/>
      <c r="AQ29" s="751"/>
      <c r="AR29" s="751"/>
      <c r="AS29" s="751"/>
      <c r="AT29" s="751"/>
      <c r="AU29" s="751"/>
      <c r="AV29" s="751"/>
      <c r="AW29" s="751"/>
      <c r="AX29" s="751"/>
      <c r="AY29" s="751"/>
      <c r="AZ29" s="751"/>
      <c r="BA29" s="751"/>
      <c r="BB29" s="751"/>
      <c r="BC29" s="751"/>
      <c r="BD29" s="751"/>
      <c r="BE29" s="751"/>
      <c r="BF29" s="751"/>
      <c r="BG29" s="751"/>
      <c r="BH29" s="751"/>
      <c r="BI29" s="751"/>
    </row>
    <row r="30" spans="1:61" ht="11.25" customHeight="1">
      <c r="E30" s="751">
        <v>9</v>
      </c>
      <c r="F30" s="751"/>
      <c r="G30" s="751"/>
      <c r="H30" s="751"/>
      <c r="I30" s="751" t="s">
        <v>169</v>
      </c>
      <c r="J30" s="751"/>
      <c r="K30" s="751"/>
      <c r="L30" s="751"/>
      <c r="M30" s="751"/>
      <c r="N30" s="751"/>
      <c r="O30" s="751"/>
      <c r="P30" s="751"/>
      <c r="Q30" s="751" t="s">
        <v>179</v>
      </c>
      <c r="R30" s="751"/>
      <c r="S30" s="751"/>
      <c r="T30" s="751"/>
      <c r="U30" s="751"/>
      <c r="V30" s="751"/>
      <c r="W30" s="751"/>
      <c r="X30" s="751"/>
      <c r="Y30" s="751"/>
      <c r="Z30" s="751"/>
      <c r="AA30" s="751"/>
      <c r="AB30" s="751"/>
      <c r="AC30" s="751"/>
      <c r="AD30" s="751"/>
      <c r="AE30" s="751"/>
      <c r="AF30" s="751"/>
      <c r="AG30" s="751"/>
      <c r="AH30" s="751"/>
      <c r="AI30" s="751"/>
      <c r="AJ30" s="751"/>
      <c r="AK30" s="751"/>
      <c r="AL30" s="751"/>
      <c r="AM30" s="751"/>
      <c r="AN30" s="751"/>
      <c r="AO30" s="751"/>
      <c r="AP30" s="751"/>
      <c r="AQ30" s="751"/>
      <c r="AR30" s="751"/>
      <c r="AS30" s="751"/>
      <c r="AT30" s="751"/>
      <c r="AU30" s="751"/>
      <c r="AV30" s="751"/>
      <c r="AW30" s="751"/>
      <c r="AX30" s="751"/>
      <c r="AY30" s="751"/>
      <c r="AZ30" s="751"/>
      <c r="BA30" s="751"/>
      <c r="BB30" s="751"/>
      <c r="BC30" s="751"/>
      <c r="BD30" s="751"/>
      <c r="BE30" s="751"/>
      <c r="BF30" s="751"/>
      <c r="BG30" s="751"/>
      <c r="BH30" s="751"/>
      <c r="BI30" s="751"/>
    </row>
    <row r="31" spans="1:61" ht="11.25" customHeight="1">
      <c r="E31" s="751">
        <v>10</v>
      </c>
      <c r="F31" s="751"/>
      <c r="G31" s="751"/>
      <c r="H31" s="751"/>
      <c r="I31" s="751" t="s">
        <v>171</v>
      </c>
      <c r="J31" s="751"/>
      <c r="K31" s="751"/>
      <c r="L31" s="751"/>
      <c r="M31" s="751"/>
      <c r="N31" s="751"/>
      <c r="O31" s="751"/>
      <c r="P31" s="751"/>
      <c r="Q31" s="751" t="s">
        <v>180</v>
      </c>
      <c r="R31" s="751"/>
      <c r="S31" s="751"/>
      <c r="T31" s="751"/>
      <c r="U31" s="751"/>
      <c r="V31" s="751"/>
      <c r="W31" s="751"/>
      <c r="X31" s="751"/>
      <c r="Y31" s="751"/>
      <c r="Z31" s="751"/>
      <c r="AA31" s="751"/>
      <c r="AB31" s="751"/>
      <c r="AC31" s="751"/>
      <c r="AD31" s="751"/>
      <c r="AE31" s="751"/>
      <c r="AF31" s="751"/>
      <c r="AG31" s="751"/>
      <c r="AH31" s="751"/>
      <c r="AI31" s="751"/>
      <c r="AJ31" s="751"/>
      <c r="AK31" s="751"/>
      <c r="AL31" s="751"/>
      <c r="AM31" s="751"/>
      <c r="AN31" s="751"/>
      <c r="AO31" s="751"/>
      <c r="AP31" s="751"/>
      <c r="AQ31" s="751"/>
      <c r="AR31" s="751"/>
      <c r="AS31" s="751"/>
      <c r="AT31" s="751"/>
      <c r="AU31" s="751"/>
      <c r="AV31" s="751"/>
      <c r="AW31" s="751"/>
      <c r="AX31" s="751"/>
      <c r="AY31" s="751"/>
      <c r="AZ31" s="751"/>
      <c r="BA31" s="751"/>
      <c r="BB31" s="751"/>
      <c r="BC31" s="751"/>
      <c r="BD31" s="751"/>
      <c r="BE31" s="751"/>
      <c r="BF31" s="751"/>
      <c r="BG31" s="751"/>
      <c r="BH31" s="751"/>
      <c r="BI31" s="751"/>
    </row>
    <row r="32" spans="1:61" ht="11.25" customHeight="1">
      <c r="E32" s="751">
        <v>11</v>
      </c>
      <c r="F32" s="751"/>
      <c r="G32" s="751"/>
      <c r="H32" s="751"/>
      <c r="I32" s="751" t="s">
        <v>181</v>
      </c>
      <c r="J32" s="751"/>
      <c r="K32" s="751"/>
      <c r="L32" s="751"/>
      <c r="M32" s="751"/>
      <c r="N32" s="751"/>
      <c r="O32" s="751"/>
      <c r="P32" s="751"/>
      <c r="Q32" s="751" t="s">
        <v>182</v>
      </c>
      <c r="R32" s="751"/>
      <c r="S32" s="751"/>
      <c r="T32" s="751"/>
      <c r="U32" s="751"/>
      <c r="V32" s="751"/>
      <c r="W32" s="751"/>
      <c r="X32" s="751"/>
      <c r="Y32" s="751"/>
      <c r="Z32" s="751"/>
      <c r="AA32" s="751"/>
      <c r="AB32" s="751"/>
      <c r="AC32" s="751"/>
      <c r="AD32" s="751"/>
      <c r="AE32" s="751"/>
      <c r="AF32" s="751"/>
      <c r="AG32" s="751"/>
      <c r="AH32" s="751"/>
      <c r="AI32" s="751"/>
      <c r="AJ32" s="751"/>
      <c r="AK32" s="751"/>
      <c r="AL32" s="751"/>
      <c r="AM32" s="751"/>
      <c r="AN32" s="751"/>
      <c r="AO32" s="751"/>
      <c r="AP32" s="751"/>
      <c r="AQ32" s="751"/>
      <c r="AR32" s="751"/>
      <c r="AS32" s="751"/>
      <c r="AT32" s="751"/>
      <c r="AU32" s="751"/>
      <c r="AV32" s="751"/>
      <c r="AW32" s="751"/>
      <c r="AX32" s="751"/>
      <c r="AY32" s="751"/>
      <c r="AZ32" s="751"/>
      <c r="BA32" s="751"/>
      <c r="BB32" s="751"/>
      <c r="BC32" s="751"/>
      <c r="BD32" s="751"/>
      <c r="BE32" s="751"/>
      <c r="BF32" s="751"/>
      <c r="BG32" s="751"/>
      <c r="BH32" s="751"/>
      <c r="BI32" s="751"/>
    </row>
    <row r="33" spans="5:61" ht="11.25" customHeight="1">
      <c r="E33" s="751">
        <v>12</v>
      </c>
      <c r="F33" s="751"/>
      <c r="G33" s="751"/>
      <c r="H33" s="751"/>
      <c r="I33" s="751" t="s">
        <v>183</v>
      </c>
      <c r="J33" s="751"/>
      <c r="K33" s="751"/>
      <c r="L33" s="751"/>
      <c r="M33" s="751"/>
      <c r="N33" s="751"/>
      <c r="O33" s="751"/>
      <c r="P33" s="751"/>
      <c r="Q33" s="751" t="s">
        <v>184</v>
      </c>
      <c r="R33" s="751"/>
      <c r="S33" s="751"/>
      <c r="T33" s="751"/>
      <c r="U33" s="751"/>
      <c r="V33" s="751"/>
      <c r="W33" s="751"/>
      <c r="X33" s="751"/>
      <c r="Y33" s="751"/>
      <c r="Z33" s="751"/>
      <c r="AA33" s="751"/>
      <c r="AB33" s="751"/>
      <c r="AC33" s="751"/>
      <c r="AD33" s="751"/>
      <c r="AE33" s="751"/>
      <c r="AF33" s="751"/>
      <c r="AG33" s="751"/>
      <c r="AH33" s="751"/>
      <c r="AI33" s="751"/>
      <c r="AJ33" s="751"/>
      <c r="AK33" s="751"/>
      <c r="AL33" s="751"/>
      <c r="AM33" s="751"/>
      <c r="AN33" s="751"/>
      <c r="AO33" s="751"/>
      <c r="AP33" s="751"/>
      <c r="AQ33" s="751"/>
      <c r="AR33" s="751"/>
      <c r="AS33" s="751"/>
      <c r="AT33" s="751"/>
      <c r="AU33" s="751"/>
      <c r="AV33" s="751"/>
      <c r="AW33" s="751"/>
      <c r="AX33" s="751"/>
      <c r="AY33" s="751"/>
      <c r="AZ33" s="751"/>
      <c r="BA33" s="751"/>
      <c r="BB33" s="751"/>
      <c r="BC33" s="751"/>
      <c r="BD33" s="751"/>
      <c r="BE33" s="751"/>
      <c r="BF33" s="751"/>
      <c r="BG33" s="751"/>
      <c r="BH33" s="751"/>
      <c r="BI33" s="751"/>
    </row>
    <row r="34" spans="5:61" ht="11.25" customHeight="1">
      <c r="E34" s="751">
        <v>13</v>
      </c>
      <c r="F34" s="751"/>
      <c r="G34" s="751"/>
      <c r="H34" s="751"/>
      <c r="I34" s="751" t="s">
        <v>185</v>
      </c>
      <c r="J34" s="751"/>
      <c r="K34" s="751"/>
      <c r="L34" s="751"/>
      <c r="M34" s="751"/>
      <c r="N34" s="751"/>
      <c r="O34" s="751"/>
      <c r="P34" s="751"/>
      <c r="Q34" s="751" t="s">
        <v>186</v>
      </c>
      <c r="R34" s="751"/>
      <c r="S34" s="751"/>
      <c r="T34" s="751"/>
      <c r="U34" s="751"/>
      <c r="V34" s="751"/>
      <c r="W34" s="751"/>
      <c r="X34" s="751"/>
      <c r="Y34" s="751"/>
      <c r="Z34" s="751"/>
      <c r="AA34" s="751"/>
      <c r="AB34" s="751"/>
      <c r="AC34" s="751"/>
      <c r="AD34" s="751"/>
      <c r="AE34" s="751"/>
      <c r="AF34" s="751"/>
      <c r="AG34" s="751"/>
      <c r="AH34" s="751"/>
      <c r="AI34" s="751"/>
      <c r="AJ34" s="751"/>
      <c r="AK34" s="751"/>
      <c r="AL34" s="751"/>
      <c r="AM34" s="751"/>
      <c r="AN34" s="751"/>
      <c r="AO34" s="751"/>
      <c r="AP34" s="751"/>
      <c r="AQ34" s="751"/>
      <c r="AR34" s="751"/>
      <c r="AS34" s="751"/>
      <c r="AT34" s="751"/>
      <c r="AU34" s="751"/>
      <c r="AV34" s="751"/>
      <c r="AW34" s="751"/>
      <c r="AX34" s="751"/>
      <c r="AY34" s="751"/>
      <c r="AZ34" s="751"/>
      <c r="BA34" s="751"/>
      <c r="BB34" s="751"/>
      <c r="BC34" s="751"/>
      <c r="BD34" s="751"/>
      <c r="BE34" s="751"/>
      <c r="BF34" s="751"/>
      <c r="BG34" s="751"/>
      <c r="BH34" s="751"/>
      <c r="BI34" s="751"/>
    </row>
    <row r="35" spans="5:61" ht="11.25" customHeight="1">
      <c r="E35" s="751">
        <v>14</v>
      </c>
      <c r="F35" s="751"/>
      <c r="G35" s="751"/>
      <c r="H35" s="751"/>
      <c r="I35" s="751" t="s">
        <v>187</v>
      </c>
      <c r="J35" s="751"/>
      <c r="K35" s="751"/>
      <c r="L35" s="751"/>
      <c r="M35" s="751"/>
      <c r="N35" s="751"/>
      <c r="O35" s="751"/>
      <c r="P35" s="751"/>
      <c r="Q35" s="751" t="s">
        <v>188</v>
      </c>
      <c r="R35" s="751"/>
      <c r="S35" s="751"/>
      <c r="T35" s="751"/>
      <c r="U35" s="751"/>
      <c r="V35" s="751"/>
      <c r="W35" s="751"/>
      <c r="X35" s="751"/>
      <c r="Y35" s="751"/>
      <c r="Z35" s="751"/>
      <c r="AA35" s="751"/>
      <c r="AB35" s="751"/>
      <c r="AC35" s="751"/>
      <c r="AD35" s="751"/>
      <c r="AE35" s="751"/>
      <c r="AF35" s="751"/>
      <c r="AG35" s="751"/>
      <c r="AH35" s="751"/>
      <c r="AI35" s="751"/>
      <c r="AJ35" s="751"/>
      <c r="AK35" s="751"/>
      <c r="AL35" s="751"/>
      <c r="AM35" s="751"/>
      <c r="AN35" s="751"/>
      <c r="AO35" s="751"/>
      <c r="AP35" s="751"/>
      <c r="AQ35" s="751"/>
      <c r="AR35" s="751"/>
      <c r="AS35" s="751"/>
      <c r="AT35" s="751"/>
      <c r="AU35" s="751"/>
      <c r="AV35" s="751"/>
      <c r="AW35" s="751"/>
      <c r="AX35" s="751"/>
      <c r="AY35" s="751"/>
      <c r="AZ35" s="751"/>
      <c r="BA35" s="751"/>
      <c r="BB35" s="751"/>
      <c r="BC35" s="751"/>
      <c r="BD35" s="751"/>
      <c r="BE35" s="751"/>
      <c r="BF35" s="751"/>
      <c r="BG35" s="751"/>
      <c r="BH35" s="751"/>
      <c r="BI35" s="751"/>
    </row>
    <row r="36" spans="5:61" ht="11.25" customHeight="1">
      <c r="E36" s="751">
        <v>15</v>
      </c>
      <c r="F36" s="751"/>
      <c r="G36" s="751"/>
      <c r="H36" s="751"/>
      <c r="I36" s="751" t="s">
        <v>189</v>
      </c>
      <c r="J36" s="751"/>
      <c r="K36" s="751"/>
      <c r="L36" s="751"/>
      <c r="M36" s="751"/>
      <c r="N36" s="751"/>
      <c r="O36" s="751"/>
      <c r="P36" s="751"/>
      <c r="Q36" s="751" t="s">
        <v>190</v>
      </c>
      <c r="R36" s="751"/>
      <c r="S36" s="751"/>
      <c r="T36" s="751"/>
      <c r="U36" s="751"/>
      <c r="V36" s="751"/>
      <c r="W36" s="751"/>
      <c r="X36" s="751"/>
      <c r="Y36" s="751"/>
      <c r="Z36" s="751"/>
      <c r="AA36" s="751"/>
      <c r="AB36" s="751"/>
      <c r="AC36" s="751"/>
      <c r="AD36" s="751"/>
      <c r="AE36" s="751"/>
      <c r="AF36" s="751"/>
      <c r="AG36" s="751"/>
      <c r="AH36" s="751"/>
      <c r="AI36" s="751"/>
      <c r="AJ36" s="751"/>
      <c r="AK36" s="751"/>
      <c r="AL36" s="751"/>
      <c r="AM36" s="751"/>
      <c r="AN36" s="751"/>
      <c r="AO36" s="751"/>
      <c r="AP36" s="751"/>
      <c r="AQ36" s="751"/>
      <c r="AR36" s="751"/>
      <c r="AS36" s="751"/>
      <c r="AT36" s="751"/>
      <c r="AU36" s="751"/>
      <c r="AV36" s="751"/>
      <c r="AW36" s="751"/>
      <c r="AX36" s="751"/>
      <c r="AY36" s="751"/>
      <c r="AZ36" s="751"/>
      <c r="BA36" s="751"/>
      <c r="BB36" s="751"/>
      <c r="BC36" s="751"/>
      <c r="BD36" s="751"/>
      <c r="BE36" s="751"/>
      <c r="BF36" s="751"/>
      <c r="BG36" s="751"/>
      <c r="BH36" s="751"/>
      <c r="BI36" s="751"/>
    </row>
    <row r="37" spans="5:61" ht="11.25" customHeight="1">
      <c r="E37" s="751">
        <v>16</v>
      </c>
      <c r="F37" s="751"/>
      <c r="G37" s="751"/>
      <c r="H37" s="751"/>
      <c r="I37" s="751" t="s">
        <v>171</v>
      </c>
      <c r="J37" s="751"/>
      <c r="K37" s="751"/>
      <c r="L37" s="751"/>
      <c r="M37" s="751"/>
      <c r="N37" s="751"/>
      <c r="O37" s="751"/>
      <c r="P37" s="751"/>
      <c r="Q37" s="751" t="s">
        <v>191</v>
      </c>
      <c r="R37" s="751"/>
      <c r="S37" s="751"/>
      <c r="T37" s="751"/>
      <c r="U37" s="751"/>
      <c r="V37" s="751"/>
      <c r="W37" s="751"/>
      <c r="X37" s="751"/>
      <c r="Y37" s="751"/>
      <c r="Z37" s="751"/>
      <c r="AA37" s="751"/>
      <c r="AB37" s="751"/>
      <c r="AC37" s="751"/>
      <c r="AD37" s="751"/>
      <c r="AE37" s="751"/>
      <c r="AF37" s="751"/>
      <c r="AG37" s="751"/>
      <c r="AH37" s="751"/>
      <c r="AI37" s="751"/>
      <c r="AJ37" s="751"/>
      <c r="AK37" s="751"/>
      <c r="AL37" s="751"/>
      <c r="AM37" s="751"/>
      <c r="AN37" s="751"/>
      <c r="AO37" s="751"/>
      <c r="AP37" s="751"/>
      <c r="AQ37" s="751"/>
      <c r="AR37" s="751"/>
      <c r="AS37" s="751"/>
      <c r="AT37" s="751"/>
      <c r="AU37" s="751"/>
      <c r="AV37" s="751"/>
      <c r="AW37" s="751"/>
      <c r="AX37" s="751"/>
      <c r="AY37" s="751"/>
      <c r="AZ37" s="751"/>
      <c r="BA37" s="751"/>
      <c r="BB37" s="751"/>
      <c r="BC37" s="751"/>
      <c r="BD37" s="751"/>
      <c r="BE37" s="751"/>
      <c r="BF37" s="751"/>
      <c r="BG37" s="751"/>
      <c r="BH37" s="751"/>
      <c r="BI37" s="751"/>
    </row>
    <row r="38" spans="5:61" ht="11.25" customHeight="1">
      <c r="E38" s="751">
        <v>17</v>
      </c>
      <c r="F38" s="751"/>
      <c r="G38" s="751"/>
      <c r="H38" s="751"/>
      <c r="I38" s="751" t="s">
        <v>192</v>
      </c>
      <c r="J38" s="751"/>
      <c r="K38" s="751"/>
      <c r="L38" s="751"/>
      <c r="M38" s="751"/>
      <c r="N38" s="751"/>
      <c r="O38" s="751"/>
      <c r="P38" s="751"/>
      <c r="Q38" s="751" t="s">
        <v>193</v>
      </c>
      <c r="R38" s="751"/>
      <c r="S38" s="751"/>
      <c r="T38" s="751"/>
      <c r="U38" s="751"/>
      <c r="V38" s="751"/>
      <c r="W38" s="751"/>
      <c r="X38" s="751"/>
      <c r="Y38" s="751"/>
      <c r="Z38" s="751"/>
      <c r="AA38" s="751"/>
      <c r="AB38" s="751"/>
      <c r="AC38" s="751"/>
      <c r="AD38" s="751"/>
      <c r="AE38" s="751"/>
      <c r="AF38" s="751"/>
      <c r="AG38" s="751"/>
      <c r="AH38" s="751"/>
      <c r="AI38" s="751"/>
      <c r="AJ38" s="751"/>
      <c r="AK38" s="751"/>
      <c r="AL38" s="751"/>
      <c r="AM38" s="751"/>
      <c r="AN38" s="751"/>
      <c r="AO38" s="751"/>
      <c r="AP38" s="751"/>
      <c r="AQ38" s="751"/>
      <c r="AR38" s="751"/>
      <c r="AS38" s="751"/>
      <c r="AT38" s="751"/>
      <c r="AU38" s="751"/>
      <c r="AV38" s="751"/>
      <c r="AW38" s="751"/>
      <c r="AX38" s="751"/>
      <c r="AY38" s="751"/>
      <c r="AZ38" s="751"/>
      <c r="BA38" s="751"/>
      <c r="BB38" s="751"/>
      <c r="BC38" s="751"/>
      <c r="BD38" s="751"/>
      <c r="BE38" s="751"/>
      <c r="BF38" s="751"/>
      <c r="BG38" s="751"/>
      <c r="BH38" s="751"/>
      <c r="BI38" s="751"/>
    </row>
    <row r="39" spans="5:61" ht="11.25" customHeight="1">
      <c r="E39" s="751">
        <v>18</v>
      </c>
      <c r="F39" s="751"/>
      <c r="G39" s="751"/>
      <c r="H39" s="751"/>
      <c r="I39" s="751" t="s">
        <v>169</v>
      </c>
      <c r="J39" s="751"/>
      <c r="K39" s="751"/>
      <c r="L39" s="751"/>
      <c r="M39" s="751"/>
      <c r="N39" s="751"/>
      <c r="O39" s="751"/>
      <c r="P39" s="751"/>
      <c r="Q39" s="751" t="s">
        <v>194</v>
      </c>
      <c r="R39" s="751"/>
      <c r="S39" s="751"/>
      <c r="T39" s="751"/>
      <c r="U39" s="751"/>
      <c r="V39" s="751"/>
      <c r="W39" s="751"/>
      <c r="X39" s="751"/>
      <c r="Y39" s="751"/>
      <c r="Z39" s="751"/>
      <c r="AA39" s="751"/>
      <c r="AB39" s="751"/>
      <c r="AC39" s="751"/>
      <c r="AD39" s="751"/>
      <c r="AE39" s="751"/>
      <c r="AF39" s="751"/>
      <c r="AG39" s="751"/>
      <c r="AH39" s="751"/>
      <c r="AI39" s="751"/>
      <c r="AJ39" s="751"/>
      <c r="AK39" s="751"/>
      <c r="AL39" s="751"/>
      <c r="AM39" s="751"/>
      <c r="AN39" s="751"/>
      <c r="AO39" s="751"/>
      <c r="AP39" s="751"/>
      <c r="AQ39" s="751"/>
      <c r="AR39" s="751"/>
      <c r="AS39" s="751"/>
      <c r="AT39" s="751"/>
      <c r="AU39" s="751"/>
      <c r="AV39" s="751"/>
      <c r="AW39" s="751"/>
      <c r="AX39" s="751"/>
      <c r="AY39" s="751"/>
      <c r="AZ39" s="751"/>
      <c r="BA39" s="751"/>
      <c r="BB39" s="751"/>
      <c r="BC39" s="751"/>
      <c r="BD39" s="751"/>
      <c r="BE39" s="751"/>
      <c r="BF39" s="751"/>
      <c r="BG39" s="751"/>
      <c r="BH39" s="751"/>
      <c r="BI39" s="751"/>
    </row>
  </sheetData>
  <mergeCells count="98">
    <mergeCell ref="E36:H36"/>
    <mergeCell ref="I36:P36"/>
    <mergeCell ref="Q36:BI36"/>
    <mergeCell ref="E39:H39"/>
    <mergeCell ref="I39:P39"/>
    <mergeCell ref="Q39:BI39"/>
    <mergeCell ref="E37:H37"/>
    <mergeCell ref="I37:P37"/>
    <mergeCell ref="Q37:BI37"/>
    <mergeCell ref="E38:H38"/>
    <mergeCell ref="I38:P38"/>
    <mergeCell ref="Q38:BI38"/>
    <mergeCell ref="E34:H34"/>
    <mergeCell ref="I34:P34"/>
    <mergeCell ref="Q34:BI34"/>
    <mergeCell ref="E35:H35"/>
    <mergeCell ref="I35:P35"/>
    <mergeCell ref="Q35:BI35"/>
    <mergeCell ref="E32:H32"/>
    <mergeCell ref="I32:P32"/>
    <mergeCell ref="Q32:BI32"/>
    <mergeCell ref="E33:H33"/>
    <mergeCell ref="I33:P33"/>
    <mergeCell ref="Q33:BI33"/>
    <mergeCell ref="E30:H30"/>
    <mergeCell ref="I30:P30"/>
    <mergeCell ref="Q30:BI30"/>
    <mergeCell ref="E31:H31"/>
    <mergeCell ref="I31:P31"/>
    <mergeCell ref="Q31:BI31"/>
    <mergeCell ref="E28:H28"/>
    <mergeCell ref="I28:P28"/>
    <mergeCell ref="Q28:BI28"/>
    <mergeCell ref="E29:H29"/>
    <mergeCell ref="I29:P29"/>
    <mergeCell ref="Q29:BI29"/>
    <mergeCell ref="E26:H26"/>
    <mergeCell ref="I26:P26"/>
    <mergeCell ref="Q26:BI26"/>
    <mergeCell ref="E27:H27"/>
    <mergeCell ref="I27:P27"/>
    <mergeCell ref="Q27:BI27"/>
    <mergeCell ref="E24:H24"/>
    <mergeCell ref="I24:P24"/>
    <mergeCell ref="Q24:BI24"/>
    <mergeCell ref="E25:H25"/>
    <mergeCell ref="I25:P25"/>
    <mergeCell ref="Q25:BI25"/>
    <mergeCell ref="E22:H22"/>
    <mergeCell ref="I22:P22"/>
    <mergeCell ref="Q22:BI22"/>
    <mergeCell ref="E23:H23"/>
    <mergeCell ref="I23:P23"/>
    <mergeCell ref="Q23:BI23"/>
    <mergeCell ref="BK13:BK16"/>
    <mergeCell ref="BL13:BL16"/>
    <mergeCell ref="E17:BI17"/>
    <mergeCell ref="E18:Q18"/>
    <mergeCell ref="E20:Q20"/>
    <mergeCell ref="E21:BI21"/>
    <mergeCell ref="BK7:BK8"/>
    <mergeCell ref="BL7:BL8"/>
    <mergeCell ref="A9:A16"/>
    <mergeCell ref="B9:C16"/>
    <mergeCell ref="D9:D12"/>
    <mergeCell ref="BJ9:BJ12"/>
    <mergeCell ref="BK9:BK12"/>
    <mergeCell ref="BL9:BL12"/>
    <mergeCell ref="D13:D16"/>
    <mergeCell ref="BJ13:BJ16"/>
    <mergeCell ref="AS7:AV8"/>
    <mergeCell ref="AW7:AZ8"/>
    <mergeCell ref="BA7:BD8"/>
    <mergeCell ref="BE7:BH8"/>
    <mergeCell ref="BI7:BI8"/>
    <mergeCell ref="A6:A8"/>
    <mergeCell ref="B6:C8"/>
    <mergeCell ref="D6:D8"/>
    <mergeCell ref="E6:AN6"/>
    <mergeCell ref="AO6:BI6"/>
    <mergeCell ref="U7:X8"/>
    <mergeCell ref="Y7:AB8"/>
    <mergeCell ref="AC7:AF8"/>
    <mergeCell ref="AG7:AJ8"/>
    <mergeCell ref="AK7:AN8"/>
    <mergeCell ref="AO7:AR8"/>
    <mergeCell ref="BJ6:BL6"/>
    <mergeCell ref="E7:H8"/>
    <mergeCell ref="I7:L8"/>
    <mergeCell ref="M7:P8"/>
    <mergeCell ref="Q7:T8"/>
    <mergeCell ref="BJ7:BJ8"/>
    <mergeCell ref="E5:BI5"/>
    <mergeCell ref="BK1:BL1"/>
    <mergeCell ref="E1:BI1"/>
    <mergeCell ref="E2:BI2"/>
    <mergeCell ref="E3:BI3"/>
    <mergeCell ref="E4:BI4"/>
  </mergeCells>
  <phoneticPr fontId="1"/>
  <pageMargins left="0.70866141732283472" right="0.70866141732283472" top="0.55118110236220474" bottom="0.35433070866141736" header="0.31496062992125984" footer="0.31496062992125984"/>
  <pageSetup paperSize="9" orientation="landscape" blackAndWhite="1" r:id="rId1"/>
  <headerFooter>
    <oddHeader>&amp;R2020年3月末以前公示分　　(2023.06版）</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55"/>
  <sheetViews>
    <sheetView view="pageBreakPreview" zoomScale="172" zoomScaleNormal="100" zoomScaleSheetLayoutView="172" workbookViewId="0">
      <selection activeCell="K19" sqref="K19"/>
    </sheetView>
  </sheetViews>
  <sheetFormatPr defaultRowHeight="14"/>
  <sheetData>
    <row r="1" spans="1:9">
      <c r="I1" s="94" t="s">
        <v>195</v>
      </c>
    </row>
    <row r="3" spans="1:9">
      <c r="A3" t="s">
        <v>196</v>
      </c>
      <c r="H3" t="s">
        <v>197</v>
      </c>
      <c r="I3" s="34"/>
    </row>
    <row r="20" spans="1:12">
      <c r="A20" s="176"/>
      <c r="B20" s="176"/>
      <c r="C20" s="176"/>
      <c r="D20" s="176"/>
      <c r="E20" s="176"/>
      <c r="F20" s="176"/>
      <c r="G20" s="176"/>
      <c r="H20" s="176"/>
      <c r="I20" s="176"/>
      <c r="J20" s="176"/>
      <c r="K20" s="176"/>
      <c r="L20" s="176"/>
    </row>
    <row r="21" spans="1:12">
      <c r="A21" s="176"/>
      <c r="B21" s="176"/>
      <c r="C21" s="176"/>
      <c r="D21" s="176"/>
      <c r="E21" s="176"/>
      <c r="F21" s="176"/>
      <c r="G21" s="176"/>
      <c r="H21" s="176"/>
      <c r="I21" s="176"/>
      <c r="J21" s="176"/>
      <c r="K21" s="176"/>
      <c r="L21" s="176"/>
    </row>
    <row r="55" spans="1:9">
      <c r="A55" s="172" t="s">
        <v>198</v>
      </c>
      <c r="B55" s="34"/>
      <c r="C55" s="34"/>
      <c r="D55" s="34"/>
      <c r="E55" s="34"/>
      <c r="F55" s="34"/>
      <c r="G55" s="34"/>
      <c r="H55" s="34"/>
      <c r="I55" s="34"/>
    </row>
  </sheetData>
  <phoneticPr fontId="1"/>
  <pageMargins left="0.70866141732283472" right="0.70866141732283472" top="0.55118110236220474" bottom="0.35433070866141736" header="0.31496062992125984" footer="0.31496062992125984"/>
  <pageSetup paperSize="9" scale="73" orientation="landscape" blackAndWhite="1" r:id="rId1"/>
  <headerFooter>
    <oddHeader>&amp;R2020年3月末以前公示分　　(2023.06版）</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N54"/>
  <sheetViews>
    <sheetView tabSelected="1" view="pageBreakPreview" topLeftCell="A28" zoomScaleNormal="100" zoomScaleSheetLayoutView="100" workbookViewId="0">
      <selection activeCell="D38" sqref="D38:I41"/>
    </sheetView>
  </sheetViews>
  <sheetFormatPr defaultRowHeight="14"/>
  <cols>
    <col min="1" max="1" width="2.08203125" customWidth="1"/>
    <col min="2" max="3" width="10.83203125" customWidth="1"/>
    <col min="4" max="4" width="20" customWidth="1"/>
    <col min="5" max="5" width="14" customWidth="1"/>
    <col min="6" max="6" width="3.33203125" customWidth="1"/>
    <col min="7" max="7" width="21.83203125" customWidth="1"/>
    <col min="8" max="8" width="9.33203125" customWidth="1"/>
    <col min="9" max="9" width="15.83203125" customWidth="1"/>
    <col min="12" max="12" width="16.33203125" customWidth="1"/>
    <col min="13" max="14" width="24.08203125" customWidth="1"/>
    <col min="257" max="257" width="2.08203125" customWidth="1"/>
    <col min="258" max="260" width="12.58203125" customWidth="1"/>
    <col min="261" max="261" width="7.83203125" customWidth="1"/>
    <col min="262" max="262" width="3.33203125" customWidth="1"/>
    <col min="263" max="263" width="21.83203125" customWidth="1"/>
    <col min="264" max="264" width="9.33203125" customWidth="1"/>
    <col min="265" max="265" width="15.83203125" customWidth="1"/>
    <col min="513" max="513" width="2.08203125" customWidth="1"/>
    <col min="514" max="516" width="12.58203125" customWidth="1"/>
    <col min="517" max="517" width="7.83203125" customWidth="1"/>
    <col min="518" max="518" width="3.33203125" customWidth="1"/>
    <col min="519" max="519" width="21.83203125" customWidth="1"/>
    <col min="520" max="520" width="9.33203125" customWidth="1"/>
    <col min="521" max="521" width="15.83203125" customWidth="1"/>
    <col min="769" max="769" width="2.08203125" customWidth="1"/>
    <col min="770" max="772" width="12.58203125" customWidth="1"/>
    <col min="773" max="773" width="7.83203125" customWidth="1"/>
    <col min="774" max="774" width="3.33203125" customWidth="1"/>
    <col min="775" max="775" width="21.83203125" customWidth="1"/>
    <col min="776" max="776" width="9.33203125" customWidth="1"/>
    <col min="777" max="777" width="15.83203125" customWidth="1"/>
    <col min="1025" max="1025" width="2.08203125" customWidth="1"/>
    <col min="1026" max="1028" width="12.58203125" customWidth="1"/>
    <col min="1029" max="1029" width="7.83203125" customWidth="1"/>
    <col min="1030" max="1030" width="3.33203125" customWidth="1"/>
    <col min="1031" max="1031" width="21.83203125" customWidth="1"/>
    <col min="1032" max="1032" width="9.33203125" customWidth="1"/>
    <col min="1033" max="1033" width="15.83203125" customWidth="1"/>
    <col min="1281" max="1281" width="2.08203125" customWidth="1"/>
    <col min="1282" max="1284" width="12.58203125" customWidth="1"/>
    <col min="1285" max="1285" width="7.83203125" customWidth="1"/>
    <col min="1286" max="1286" width="3.33203125" customWidth="1"/>
    <col min="1287" max="1287" width="21.83203125" customWidth="1"/>
    <col min="1288" max="1288" width="9.33203125" customWidth="1"/>
    <col min="1289" max="1289" width="15.83203125" customWidth="1"/>
    <col min="1537" max="1537" width="2.08203125" customWidth="1"/>
    <col min="1538" max="1540" width="12.58203125" customWidth="1"/>
    <col min="1541" max="1541" width="7.83203125" customWidth="1"/>
    <col min="1542" max="1542" width="3.33203125" customWidth="1"/>
    <col min="1543" max="1543" width="21.83203125" customWidth="1"/>
    <col min="1544" max="1544" width="9.33203125" customWidth="1"/>
    <col min="1545" max="1545" width="15.83203125" customWidth="1"/>
    <col min="1793" max="1793" width="2.08203125" customWidth="1"/>
    <col min="1794" max="1796" width="12.58203125" customWidth="1"/>
    <col min="1797" max="1797" width="7.83203125" customWidth="1"/>
    <col min="1798" max="1798" width="3.33203125" customWidth="1"/>
    <col min="1799" max="1799" width="21.83203125" customWidth="1"/>
    <col min="1800" max="1800" width="9.33203125" customWidth="1"/>
    <col min="1801" max="1801" width="15.83203125" customWidth="1"/>
    <col min="2049" max="2049" width="2.08203125" customWidth="1"/>
    <col min="2050" max="2052" width="12.58203125" customWidth="1"/>
    <col min="2053" max="2053" width="7.83203125" customWidth="1"/>
    <col min="2054" max="2054" width="3.33203125" customWidth="1"/>
    <col min="2055" max="2055" width="21.83203125" customWidth="1"/>
    <col min="2056" max="2056" width="9.33203125" customWidth="1"/>
    <col min="2057" max="2057" width="15.83203125" customWidth="1"/>
    <col min="2305" max="2305" width="2.08203125" customWidth="1"/>
    <col min="2306" max="2308" width="12.58203125" customWidth="1"/>
    <col min="2309" max="2309" width="7.83203125" customWidth="1"/>
    <col min="2310" max="2310" width="3.33203125" customWidth="1"/>
    <col min="2311" max="2311" width="21.83203125" customWidth="1"/>
    <col min="2312" max="2312" width="9.33203125" customWidth="1"/>
    <col min="2313" max="2313" width="15.83203125" customWidth="1"/>
    <col min="2561" max="2561" width="2.08203125" customWidth="1"/>
    <col min="2562" max="2564" width="12.58203125" customWidth="1"/>
    <col min="2565" max="2565" width="7.83203125" customWidth="1"/>
    <col min="2566" max="2566" width="3.33203125" customWidth="1"/>
    <col min="2567" max="2567" width="21.83203125" customWidth="1"/>
    <col min="2568" max="2568" width="9.33203125" customWidth="1"/>
    <col min="2569" max="2569" width="15.83203125" customWidth="1"/>
    <col min="2817" max="2817" width="2.08203125" customWidth="1"/>
    <col min="2818" max="2820" width="12.58203125" customWidth="1"/>
    <col min="2821" max="2821" width="7.83203125" customWidth="1"/>
    <col min="2822" max="2822" width="3.33203125" customWidth="1"/>
    <col min="2823" max="2823" width="21.83203125" customWidth="1"/>
    <col min="2824" max="2824" width="9.33203125" customWidth="1"/>
    <col min="2825" max="2825" width="15.83203125" customWidth="1"/>
    <col min="3073" max="3073" width="2.08203125" customWidth="1"/>
    <col min="3074" max="3076" width="12.58203125" customWidth="1"/>
    <col min="3077" max="3077" width="7.83203125" customWidth="1"/>
    <col min="3078" max="3078" width="3.33203125" customWidth="1"/>
    <col min="3079" max="3079" width="21.83203125" customWidth="1"/>
    <col min="3080" max="3080" width="9.33203125" customWidth="1"/>
    <col min="3081" max="3081" width="15.83203125" customWidth="1"/>
    <col min="3329" max="3329" width="2.08203125" customWidth="1"/>
    <col min="3330" max="3332" width="12.58203125" customWidth="1"/>
    <col min="3333" max="3333" width="7.83203125" customWidth="1"/>
    <col min="3334" max="3334" width="3.33203125" customWidth="1"/>
    <col min="3335" max="3335" width="21.83203125" customWidth="1"/>
    <col min="3336" max="3336" width="9.33203125" customWidth="1"/>
    <col min="3337" max="3337" width="15.83203125" customWidth="1"/>
    <col min="3585" max="3585" width="2.08203125" customWidth="1"/>
    <col min="3586" max="3588" width="12.58203125" customWidth="1"/>
    <col min="3589" max="3589" width="7.83203125" customWidth="1"/>
    <col min="3590" max="3590" width="3.33203125" customWidth="1"/>
    <col min="3591" max="3591" width="21.83203125" customWidth="1"/>
    <col min="3592" max="3592" width="9.33203125" customWidth="1"/>
    <col min="3593" max="3593" width="15.83203125" customWidth="1"/>
    <col min="3841" max="3841" width="2.08203125" customWidth="1"/>
    <col min="3842" max="3844" width="12.58203125" customWidth="1"/>
    <col min="3845" max="3845" width="7.83203125" customWidth="1"/>
    <col min="3846" max="3846" width="3.33203125" customWidth="1"/>
    <col min="3847" max="3847" width="21.83203125" customWidth="1"/>
    <col min="3848" max="3848" width="9.33203125" customWidth="1"/>
    <col min="3849" max="3849" width="15.83203125" customWidth="1"/>
    <col min="4097" max="4097" width="2.08203125" customWidth="1"/>
    <col min="4098" max="4100" width="12.58203125" customWidth="1"/>
    <col min="4101" max="4101" width="7.83203125" customWidth="1"/>
    <col min="4102" max="4102" width="3.33203125" customWidth="1"/>
    <col min="4103" max="4103" width="21.83203125" customWidth="1"/>
    <col min="4104" max="4104" width="9.33203125" customWidth="1"/>
    <col min="4105" max="4105" width="15.83203125" customWidth="1"/>
    <col min="4353" max="4353" width="2.08203125" customWidth="1"/>
    <col min="4354" max="4356" width="12.58203125" customWidth="1"/>
    <col min="4357" max="4357" width="7.83203125" customWidth="1"/>
    <col min="4358" max="4358" width="3.33203125" customWidth="1"/>
    <col min="4359" max="4359" width="21.83203125" customWidth="1"/>
    <col min="4360" max="4360" width="9.33203125" customWidth="1"/>
    <col min="4361" max="4361" width="15.83203125" customWidth="1"/>
    <col min="4609" max="4609" width="2.08203125" customWidth="1"/>
    <col min="4610" max="4612" width="12.58203125" customWidth="1"/>
    <col min="4613" max="4613" width="7.83203125" customWidth="1"/>
    <col min="4614" max="4614" width="3.33203125" customWidth="1"/>
    <col min="4615" max="4615" width="21.83203125" customWidth="1"/>
    <col min="4616" max="4616" width="9.33203125" customWidth="1"/>
    <col min="4617" max="4617" width="15.83203125" customWidth="1"/>
    <col min="4865" max="4865" width="2.08203125" customWidth="1"/>
    <col min="4866" max="4868" width="12.58203125" customWidth="1"/>
    <col min="4869" max="4869" width="7.83203125" customWidth="1"/>
    <col min="4870" max="4870" width="3.33203125" customWidth="1"/>
    <col min="4871" max="4871" width="21.83203125" customWidth="1"/>
    <col min="4872" max="4872" width="9.33203125" customWidth="1"/>
    <col min="4873" max="4873" width="15.83203125" customWidth="1"/>
    <col min="5121" max="5121" width="2.08203125" customWidth="1"/>
    <col min="5122" max="5124" width="12.58203125" customWidth="1"/>
    <col min="5125" max="5125" width="7.83203125" customWidth="1"/>
    <col min="5126" max="5126" width="3.33203125" customWidth="1"/>
    <col min="5127" max="5127" width="21.83203125" customWidth="1"/>
    <col min="5128" max="5128" width="9.33203125" customWidth="1"/>
    <col min="5129" max="5129" width="15.83203125" customWidth="1"/>
    <col min="5377" max="5377" width="2.08203125" customWidth="1"/>
    <col min="5378" max="5380" width="12.58203125" customWidth="1"/>
    <col min="5381" max="5381" width="7.83203125" customWidth="1"/>
    <col min="5382" max="5382" width="3.33203125" customWidth="1"/>
    <col min="5383" max="5383" width="21.83203125" customWidth="1"/>
    <col min="5384" max="5384" width="9.33203125" customWidth="1"/>
    <col min="5385" max="5385" width="15.83203125" customWidth="1"/>
    <col min="5633" max="5633" width="2.08203125" customWidth="1"/>
    <col min="5634" max="5636" width="12.58203125" customWidth="1"/>
    <col min="5637" max="5637" width="7.83203125" customWidth="1"/>
    <col min="5638" max="5638" width="3.33203125" customWidth="1"/>
    <col min="5639" max="5639" width="21.83203125" customWidth="1"/>
    <col min="5640" max="5640" width="9.33203125" customWidth="1"/>
    <col min="5641" max="5641" width="15.83203125" customWidth="1"/>
    <col min="5889" max="5889" width="2.08203125" customWidth="1"/>
    <col min="5890" max="5892" width="12.58203125" customWidth="1"/>
    <col min="5893" max="5893" width="7.83203125" customWidth="1"/>
    <col min="5894" max="5894" width="3.33203125" customWidth="1"/>
    <col min="5895" max="5895" width="21.83203125" customWidth="1"/>
    <col min="5896" max="5896" width="9.33203125" customWidth="1"/>
    <col min="5897" max="5897" width="15.83203125" customWidth="1"/>
    <col min="6145" max="6145" width="2.08203125" customWidth="1"/>
    <col min="6146" max="6148" width="12.58203125" customWidth="1"/>
    <col min="6149" max="6149" width="7.83203125" customWidth="1"/>
    <col min="6150" max="6150" width="3.33203125" customWidth="1"/>
    <col min="6151" max="6151" width="21.83203125" customWidth="1"/>
    <col min="6152" max="6152" width="9.33203125" customWidth="1"/>
    <col min="6153" max="6153" width="15.83203125" customWidth="1"/>
    <col min="6401" max="6401" width="2.08203125" customWidth="1"/>
    <col min="6402" max="6404" width="12.58203125" customWidth="1"/>
    <col min="6405" max="6405" width="7.83203125" customWidth="1"/>
    <col min="6406" max="6406" width="3.33203125" customWidth="1"/>
    <col min="6407" max="6407" width="21.83203125" customWidth="1"/>
    <col min="6408" max="6408" width="9.33203125" customWidth="1"/>
    <col min="6409" max="6409" width="15.83203125" customWidth="1"/>
    <col min="6657" max="6657" width="2.08203125" customWidth="1"/>
    <col min="6658" max="6660" width="12.58203125" customWidth="1"/>
    <col min="6661" max="6661" width="7.83203125" customWidth="1"/>
    <col min="6662" max="6662" width="3.33203125" customWidth="1"/>
    <col min="6663" max="6663" width="21.83203125" customWidth="1"/>
    <col min="6664" max="6664" width="9.33203125" customWidth="1"/>
    <col min="6665" max="6665" width="15.83203125" customWidth="1"/>
    <col min="6913" max="6913" width="2.08203125" customWidth="1"/>
    <col min="6914" max="6916" width="12.58203125" customWidth="1"/>
    <col min="6917" max="6917" width="7.83203125" customWidth="1"/>
    <col min="6918" max="6918" width="3.33203125" customWidth="1"/>
    <col min="6919" max="6919" width="21.83203125" customWidth="1"/>
    <col min="6920" max="6920" width="9.33203125" customWidth="1"/>
    <col min="6921" max="6921" width="15.83203125" customWidth="1"/>
    <col min="7169" max="7169" width="2.08203125" customWidth="1"/>
    <col min="7170" max="7172" width="12.58203125" customWidth="1"/>
    <col min="7173" max="7173" width="7.83203125" customWidth="1"/>
    <col min="7174" max="7174" width="3.33203125" customWidth="1"/>
    <col min="7175" max="7175" width="21.83203125" customWidth="1"/>
    <col min="7176" max="7176" width="9.33203125" customWidth="1"/>
    <col min="7177" max="7177" width="15.83203125" customWidth="1"/>
    <col min="7425" max="7425" width="2.08203125" customWidth="1"/>
    <col min="7426" max="7428" width="12.58203125" customWidth="1"/>
    <col min="7429" max="7429" width="7.83203125" customWidth="1"/>
    <col min="7430" max="7430" width="3.33203125" customWidth="1"/>
    <col min="7431" max="7431" width="21.83203125" customWidth="1"/>
    <col min="7432" max="7432" width="9.33203125" customWidth="1"/>
    <col min="7433" max="7433" width="15.83203125" customWidth="1"/>
    <col min="7681" max="7681" width="2.08203125" customWidth="1"/>
    <col min="7682" max="7684" width="12.58203125" customWidth="1"/>
    <col min="7685" max="7685" width="7.83203125" customWidth="1"/>
    <col min="7686" max="7686" width="3.33203125" customWidth="1"/>
    <col min="7687" max="7687" width="21.83203125" customWidth="1"/>
    <col min="7688" max="7688" width="9.33203125" customWidth="1"/>
    <col min="7689" max="7689" width="15.83203125" customWidth="1"/>
    <col min="7937" max="7937" width="2.08203125" customWidth="1"/>
    <col min="7938" max="7940" width="12.58203125" customWidth="1"/>
    <col min="7941" max="7941" width="7.83203125" customWidth="1"/>
    <col min="7942" max="7942" width="3.33203125" customWidth="1"/>
    <col min="7943" max="7943" width="21.83203125" customWidth="1"/>
    <col min="7944" max="7944" width="9.33203125" customWidth="1"/>
    <col min="7945" max="7945" width="15.83203125" customWidth="1"/>
    <col min="8193" max="8193" width="2.08203125" customWidth="1"/>
    <col min="8194" max="8196" width="12.58203125" customWidth="1"/>
    <col min="8197" max="8197" width="7.83203125" customWidth="1"/>
    <col min="8198" max="8198" width="3.33203125" customWidth="1"/>
    <col min="8199" max="8199" width="21.83203125" customWidth="1"/>
    <col min="8200" max="8200" width="9.33203125" customWidth="1"/>
    <col min="8201" max="8201" width="15.83203125" customWidth="1"/>
    <col min="8449" max="8449" width="2.08203125" customWidth="1"/>
    <col min="8450" max="8452" width="12.58203125" customWidth="1"/>
    <col min="8453" max="8453" width="7.83203125" customWidth="1"/>
    <col min="8454" max="8454" width="3.33203125" customWidth="1"/>
    <col min="8455" max="8455" width="21.83203125" customWidth="1"/>
    <col min="8456" max="8456" width="9.33203125" customWidth="1"/>
    <col min="8457" max="8457" width="15.83203125" customWidth="1"/>
    <col min="8705" max="8705" width="2.08203125" customWidth="1"/>
    <col min="8706" max="8708" width="12.58203125" customWidth="1"/>
    <col min="8709" max="8709" width="7.83203125" customWidth="1"/>
    <col min="8710" max="8710" width="3.33203125" customWidth="1"/>
    <col min="8711" max="8711" width="21.83203125" customWidth="1"/>
    <col min="8712" max="8712" width="9.33203125" customWidth="1"/>
    <col min="8713" max="8713" width="15.83203125" customWidth="1"/>
    <col min="8961" max="8961" width="2.08203125" customWidth="1"/>
    <col min="8962" max="8964" width="12.58203125" customWidth="1"/>
    <col min="8965" max="8965" width="7.83203125" customWidth="1"/>
    <col min="8966" max="8966" width="3.33203125" customWidth="1"/>
    <col min="8967" max="8967" width="21.83203125" customWidth="1"/>
    <col min="8968" max="8968" width="9.33203125" customWidth="1"/>
    <col min="8969" max="8969" width="15.83203125" customWidth="1"/>
    <col min="9217" max="9217" width="2.08203125" customWidth="1"/>
    <col min="9218" max="9220" width="12.58203125" customWidth="1"/>
    <col min="9221" max="9221" width="7.83203125" customWidth="1"/>
    <col min="9222" max="9222" width="3.33203125" customWidth="1"/>
    <col min="9223" max="9223" width="21.83203125" customWidth="1"/>
    <col min="9224" max="9224" width="9.33203125" customWidth="1"/>
    <col min="9225" max="9225" width="15.83203125" customWidth="1"/>
    <col min="9473" max="9473" width="2.08203125" customWidth="1"/>
    <col min="9474" max="9476" width="12.58203125" customWidth="1"/>
    <col min="9477" max="9477" width="7.83203125" customWidth="1"/>
    <col min="9478" max="9478" width="3.33203125" customWidth="1"/>
    <col min="9479" max="9479" width="21.83203125" customWidth="1"/>
    <col min="9480" max="9480" width="9.33203125" customWidth="1"/>
    <col min="9481" max="9481" width="15.83203125" customWidth="1"/>
    <col min="9729" max="9729" width="2.08203125" customWidth="1"/>
    <col min="9730" max="9732" width="12.58203125" customWidth="1"/>
    <col min="9733" max="9733" width="7.83203125" customWidth="1"/>
    <col min="9734" max="9734" width="3.33203125" customWidth="1"/>
    <col min="9735" max="9735" width="21.83203125" customWidth="1"/>
    <col min="9736" max="9736" width="9.33203125" customWidth="1"/>
    <col min="9737" max="9737" width="15.83203125" customWidth="1"/>
    <col min="9985" max="9985" width="2.08203125" customWidth="1"/>
    <col min="9986" max="9988" width="12.58203125" customWidth="1"/>
    <col min="9989" max="9989" width="7.83203125" customWidth="1"/>
    <col min="9990" max="9990" width="3.33203125" customWidth="1"/>
    <col min="9991" max="9991" width="21.83203125" customWidth="1"/>
    <col min="9992" max="9992" width="9.33203125" customWidth="1"/>
    <col min="9993" max="9993" width="15.83203125" customWidth="1"/>
    <col min="10241" max="10241" width="2.08203125" customWidth="1"/>
    <col min="10242" max="10244" width="12.58203125" customWidth="1"/>
    <col min="10245" max="10245" width="7.83203125" customWidth="1"/>
    <col min="10246" max="10246" width="3.33203125" customWidth="1"/>
    <col min="10247" max="10247" width="21.83203125" customWidth="1"/>
    <col min="10248" max="10248" width="9.33203125" customWidth="1"/>
    <col min="10249" max="10249" width="15.83203125" customWidth="1"/>
    <col min="10497" max="10497" width="2.08203125" customWidth="1"/>
    <col min="10498" max="10500" width="12.58203125" customWidth="1"/>
    <col min="10501" max="10501" width="7.83203125" customWidth="1"/>
    <col min="10502" max="10502" width="3.33203125" customWidth="1"/>
    <col min="10503" max="10503" width="21.83203125" customWidth="1"/>
    <col min="10504" max="10504" width="9.33203125" customWidth="1"/>
    <col min="10505" max="10505" width="15.83203125" customWidth="1"/>
    <col min="10753" max="10753" width="2.08203125" customWidth="1"/>
    <col min="10754" max="10756" width="12.58203125" customWidth="1"/>
    <col min="10757" max="10757" width="7.83203125" customWidth="1"/>
    <col min="10758" max="10758" width="3.33203125" customWidth="1"/>
    <col min="10759" max="10759" width="21.83203125" customWidth="1"/>
    <col min="10760" max="10760" width="9.33203125" customWidth="1"/>
    <col min="10761" max="10761" width="15.83203125" customWidth="1"/>
    <col min="11009" max="11009" width="2.08203125" customWidth="1"/>
    <col min="11010" max="11012" width="12.58203125" customWidth="1"/>
    <col min="11013" max="11013" width="7.83203125" customWidth="1"/>
    <col min="11014" max="11014" width="3.33203125" customWidth="1"/>
    <col min="11015" max="11015" width="21.83203125" customWidth="1"/>
    <col min="11016" max="11016" width="9.33203125" customWidth="1"/>
    <col min="11017" max="11017" width="15.83203125" customWidth="1"/>
    <col min="11265" max="11265" width="2.08203125" customWidth="1"/>
    <col min="11266" max="11268" width="12.58203125" customWidth="1"/>
    <col min="11269" max="11269" width="7.83203125" customWidth="1"/>
    <col min="11270" max="11270" width="3.33203125" customWidth="1"/>
    <col min="11271" max="11271" width="21.83203125" customWidth="1"/>
    <col min="11272" max="11272" width="9.33203125" customWidth="1"/>
    <col min="11273" max="11273" width="15.83203125" customWidth="1"/>
    <col min="11521" max="11521" width="2.08203125" customWidth="1"/>
    <col min="11522" max="11524" width="12.58203125" customWidth="1"/>
    <col min="11525" max="11525" width="7.83203125" customWidth="1"/>
    <col min="11526" max="11526" width="3.33203125" customWidth="1"/>
    <col min="11527" max="11527" width="21.83203125" customWidth="1"/>
    <col min="11528" max="11528" width="9.33203125" customWidth="1"/>
    <col min="11529" max="11529" width="15.83203125" customWidth="1"/>
    <col min="11777" max="11777" width="2.08203125" customWidth="1"/>
    <col min="11778" max="11780" width="12.58203125" customWidth="1"/>
    <col min="11781" max="11781" width="7.83203125" customWidth="1"/>
    <col min="11782" max="11782" width="3.33203125" customWidth="1"/>
    <col min="11783" max="11783" width="21.83203125" customWidth="1"/>
    <col min="11784" max="11784" width="9.33203125" customWidth="1"/>
    <col min="11785" max="11785" width="15.83203125" customWidth="1"/>
    <col min="12033" max="12033" width="2.08203125" customWidth="1"/>
    <col min="12034" max="12036" width="12.58203125" customWidth="1"/>
    <col min="12037" max="12037" width="7.83203125" customWidth="1"/>
    <col min="12038" max="12038" width="3.33203125" customWidth="1"/>
    <col min="12039" max="12039" width="21.83203125" customWidth="1"/>
    <col min="12040" max="12040" width="9.33203125" customWidth="1"/>
    <col min="12041" max="12041" width="15.83203125" customWidth="1"/>
    <col min="12289" max="12289" width="2.08203125" customWidth="1"/>
    <col min="12290" max="12292" width="12.58203125" customWidth="1"/>
    <col min="12293" max="12293" width="7.83203125" customWidth="1"/>
    <col min="12294" max="12294" width="3.33203125" customWidth="1"/>
    <col min="12295" max="12295" width="21.83203125" customWidth="1"/>
    <col min="12296" max="12296" width="9.33203125" customWidth="1"/>
    <col min="12297" max="12297" width="15.83203125" customWidth="1"/>
    <col min="12545" max="12545" width="2.08203125" customWidth="1"/>
    <col min="12546" max="12548" width="12.58203125" customWidth="1"/>
    <col min="12549" max="12549" width="7.83203125" customWidth="1"/>
    <col min="12550" max="12550" width="3.33203125" customWidth="1"/>
    <col min="12551" max="12551" width="21.83203125" customWidth="1"/>
    <col min="12552" max="12552" width="9.33203125" customWidth="1"/>
    <col min="12553" max="12553" width="15.83203125" customWidth="1"/>
    <col min="12801" max="12801" width="2.08203125" customWidth="1"/>
    <col min="12802" max="12804" width="12.58203125" customWidth="1"/>
    <col min="12805" max="12805" width="7.83203125" customWidth="1"/>
    <col min="12806" max="12806" width="3.33203125" customWidth="1"/>
    <col min="12807" max="12807" width="21.83203125" customWidth="1"/>
    <col min="12808" max="12808" width="9.33203125" customWidth="1"/>
    <col min="12809" max="12809" width="15.83203125" customWidth="1"/>
    <col min="13057" max="13057" width="2.08203125" customWidth="1"/>
    <col min="13058" max="13060" width="12.58203125" customWidth="1"/>
    <col min="13061" max="13061" width="7.83203125" customWidth="1"/>
    <col min="13062" max="13062" width="3.33203125" customWidth="1"/>
    <col min="13063" max="13063" width="21.83203125" customWidth="1"/>
    <col min="13064" max="13064" width="9.33203125" customWidth="1"/>
    <col min="13065" max="13065" width="15.83203125" customWidth="1"/>
    <col min="13313" max="13313" width="2.08203125" customWidth="1"/>
    <col min="13314" max="13316" width="12.58203125" customWidth="1"/>
    <col min="13317" max="13317" width="7.83203125" customWidth="1"/>
    <col min="13318" max="13318" width="3.33203125" customWidth="1"/>
    <col min="13319" max="13319" width="21.83203125" customWidth="1"/>
    <col min="13320" max="13320" width="9.33203125" customWidth="1"/>
    <col min="13321" max="13321" width="15.83203125" customWidth="1"/>
    <col min="13569" max="13569" width="2.08203125" customWidth="1"/>
    <col min="13570" max="13572" width="12.58203125" customWidth="1"/>
    <col min="13573" max="13573" width="7.83203125" customWidth="1"/>
    <col min="13574" max="13574" width="3.33203125" customWidth="1"/>
    <col min="13575" max="13575" width="21.83203125" customWidth="1"/>
    <col min="13576" max="13576" width="9.33203125" customWidth="1"/>
    <col min="13577" max="13577" width="15.83203125" customWidth="1"/>
    <col min="13825" max="13825" width="2.08203125" customWidth="1"/>
    <col min="13826" max="13828" width="12.58203125" customWidth="1"/>
    <col min="13829" max="13829" width="7.83203125" customWidth="1"/>
    <col min="13830" max="13830" width="3.33203125" customWidth="1"/>
    <col min="13831" max="13831" width="21.83203125" customWidth="1"/>
    <col min="13832" max="13832" width="9.33203125" customWidth="1"/>
    <col min="13833" max="13833" width="15.83203125" customWidth="1"/>
    <col min="14081" max="14081" width="2.08203125" customWidth="1"/>
    <col min="14082" max="14084" width="12.58203125" customWidth="1"/>
    <col min="14085" max="14085" width="7.83203125" customWidth="1"/>
    <col min="14086" max="14086" width="3.33203125" customWidth="1"/>
    <col min="14087" max="14087" width="21.83203125" customWidth="1"/>
    <col min="14088" max="14088" width="9.33203125" customWidth="1"/>
    <col min="14089" max="14089" width="15.83203125" customWidth="1"/>
    <col min="14337" max="14337" width="2.08203125" customWidth="1"/>
    <col min="14338" max="14340" width="12.58203125" customWidth="1"/>
    <col min="14341" max="14341" width="7.83203125" customWidth="1"/>
    <col min="14342" max="14342" width="3.33203125" customWidth="1"/>
    <col min="14343" max="14343" width="21.83203125" customWidth="1"/>
    <col min="14344" max="14344" width="9.33203125" customWidth="1"/>
    <col min="14345" max="14345" width="15.83203125" customWidth="1"/>
    <col min="14593" max="14593" width="2.08203125" customWidth="1"/>
    <col min="14594" max="14596" width="12.58203125" customWidth="1"/>
    <col min="14597" max="14597" width="7.83203125" customWidth="1"/>
    <col min="14598" max="14598" width="3.33203125" customWidth="1"/>
    <col min="14599" max="14599" width="21.83203125" customWidth="1"/>
    <col min="14600" max="14600" width="9.33203125" customWidth="1"/>
    <col min="14601" max="14601" width="15.83203125" customWidth="1"/>
    <col min="14849" max="14849" width="2.08203125" customWidth="1"/>
    <col min="14850" max="14852" width="12.58203125" customWidth="1"/>
    <col min="14853" max="14853" width="7.83203125" customWidth="1"/>
    <col min="14854" max="14854" width="3.33203125" customWidth="1"/>
    <col min="14855" max="14855" width="21.83203125" customWidth="1"/>
    <col min="14856" max="14856" width="9.33203125" customWidth="1"/>
    <col min="14857" max="14857" width="15.83203125" customWidth="1"/>
    <col min="15105" max="15105" width="2.08203125" customWidth="1"/>
    <col min="15106" max="15108" width="12.58203125" customWidth="1"/>
    <col min="15109" max="15109" width="7.83203125" customWidth="1"/>
    <col min="15110" max="15110" width="3.33203125" customWidth="1"/>
    <col min="15111" max="15111" width="21.83203125" customWidth="1"/>
    <col min="15112" max="15112" width="9.33203125" customWidth="1"/>
    <col min="15113" max="15113" width="15.83203125" customWidth="1"/>
    <col min="15361" max="15361" width="2.08203125" customWidth="1"/>
    <col min="15362" max="15364" width="12.58203125" customWidth="1"/>
    <col min="15365" max="15365" width="7.83203125" customWidth="1"/>
    <col min="15366" max="15366" width="3.33203125" customWidth="1"/>
    <col min="15367" max="15367" width="21.83203125" customWidth="1"/>
    <col min="15368" max="15368" width="9.33203125" customWidth="1"/>
    <col min="15369" max="15369" width="15.83203125" customWidth="1"/>
    <col min="15617" max="15617" width="2.08203125" customWidth="1"/>
    <col min="15618" max="15620" width="12.58203125" customWidth="1"/>
    <col min="15621" max="15621" width="7.83203125" customWidth="1"/>
    <col min="15622" max="15622" width="3.33203125" customWidth="1"/>
    <col min="15623" max="15623" width="21.83203125" customWidth="1"/>
    <col min="15624" max="15624" width="9.33203125" customWidth="1"/>
    <col min="15625" max="15625" width="15.83203125" customWidth="1"/>
    <col min="15873" max="15873" width="2.08203125" customWidth="1"/>
    <col min="15874" max="15876" width="12.58203125" customWidth="1"/>
    <col min="15877" max="15877" width="7.83203125" customWidth="1"/>
    <col min="15878" max="15878" width="3.33203125" customWidth="1"/>
    <col min="15879" max="15879" width="21.83203125" customWidth="1"/>
    <col min="15880" max="15880" width="9.33203125" customWidth="1"/>
    <col min="15881" max="15881" width="15.83203125" customWidth="1"/>
    <col min="16129" max="16129" width="2.08203125" customWidth="1"/>
    <col min="16130" max="16132" width="12.58203125" customWidth="1"/>
    <col min="16133" max="16133" width="7.83203125" customWidth="1"/>
    <col min="16134" max="16134" width="3.33203125" customWidth="1"/>
    <col min="16135" max="16135" width="21.83203125" customWidth="1"/>
    <col min="16136" max="16136" width="9.33203125" customWidth="1"/>
    <col min="16137" max="16137" width="15.83203125" customWidth="1"/>
  </cols>
  <sheetData>
    <row r="1" spans="1:14" ht="24.75" customHeight="1">
      <c r="G1" s="93"/>
      <c r="H1" s="93"/>
      <c r="I1" s="94"/>
      <c r="J1" s="94" t="s">
        <v>199</v>
      </c>
    </row>
    <row r="2" spans="1:14">
      <c r="B2" s="93" t="s">
        <v>200</v>
      </c>
      <c r="C2" s="95"/>
      <c r="D2" s="95"/>
      <c r="E2" s="95"/>
      <c r="F2" s="95"/>
      <c r="G2" s="95"/>
      <c r="H2" s="95"/>
      <c r="I2" s="95"/>
    </row>
    <row r="3" spans="1:14">
      <c r="A3" t="s">
        <v>201</v>
      </c>
      <c r="D3" s="109"/>
      <c r="E3" s="109"/>
      <c r="F3" s="109"/>
      <c r="G3" s="109"/>
      <c r="H3" s="117" t="s">
        <v>197</v>
      </c>
      <c r="I3" s="111"/>
    </row>
    <row r="4" spans="1:14">
      <c r="D4" s="109"/>
      <c r="E4" s="109"/>
      <c r="F4" s="109"/>
      <c r="G4" s="109"/>
      <c r="H4" s="109"/>
      <c r="I4" s="109"/>
      <c r="M4" s="534"/>
      <c r="N4" s="534"/>
    </row>
    <row r="5" spans="1:14">
      <c r="D5" s="109"/>
      <c r="E5" s="109"/>
      <c r="F5" s="109"/>
      <c r="H5" s="109"/>
      <c r="I5" s="109"/>
    </row>
    <row r="6" spans="1:14" ht="16.5">
      <c r="B6" s="34" t="s">
        <v>202</v>
      </c>
      <c r="C6" s="34"/>
      <c r="D6" s="111"/>
      <c r="E6" s="111"/>
      <c r="F6" s="111"/>
      <c r="G6" s="585">
        <v>0</v>
      </c>
      <c r="H6" s="117"/>
      <c r="I6" s="109"/>
      <c r="K6" s="113"/>
      <c r="L6" s="533"/>
    </row>
    <row r="7" spans="1:14">
      <c r="B7" t="s">
        <v>203</v>
      </c>
      <c r="D7" s="109"/>
      <c r="E7" s="109"/>
      <c r="F7" s="109"/>
      <c r="G7" s="109"/>
      <c r="H7" s="109"/>
      <c r="I7" s="109"/>
    </row>
    <row r="8" spans="1:14">
      <c r="B8" s="769" t="s">
        <v>204</v>
      </c>
      <c r="C8" s="770"/>
      <c r="D8" s="109"/>
      <c r="E8" s="109"/>
      <c r="F8" s="109"/>
      <c r="G8" s="109"/>
      <c r="H8" s="109"/>
      <c r="I8" s="109"/>
    </row>
    <row r="9" spans="1:14" ht="25.4" customHeight="1">
      <c r="B9" s="771" t="s">
        <v>205</v>
      </c>
      <c r="C9" s="772"/>
      <c r="D9" s="94"/>
      <c r="E9" s="94" t="s">
        <v>206</v>
      </c>
      <c r="F9" s="109"/>
      <c r="G9" s="588">
        <f>VLOOKUP(B9,Table1!A3:E14,5,FALSE)</f>
        <v>1937</v>
      </c>
      <c r="H9" s="118"/>
      <c r="I9" s="119"/>
    </row>
    <row r="10" spans="1:14" ht="25.4" customHeight="1">
      <c r="B10" s="772" t="s">
        <v>207</v>
      </c>
      <c r="C10" s="772"/>
      <c r="E10" s="94" t="s">
        <v>208</v>
      </c>
      <c r="F10" s="109"/>
      <c r="G10" s="588">
        <f>VLOOKUP(B10,Table1!H3:L7,5,FALSE)</f>
        <v>482</v>
      </c>
      <c r="H10" s="118"/>
      <c r="I10" s="119"/>
    </row>
    <row r="11" spans="1:14" ht="18" customHeight="1">
      <c r="E11" s="117" t="s">
        <v>209</v>
      </c>
      <c r="F11" s="109"/>
      <c r="G11" s="586">
        <v>0</v>
      </c>
      <c r="H11" s="118"/>
      <c r="I11" s="119"/>
    </row>
    <row r="12" spans="1:14">
      <c r="D12" s="109"/>
      <c r="E12" s="109"/>
      <c r="F12" s="109"/>
      <c r="G12" s="109"/>
      <c r="H12" s="109"/>
      <c r="I12" s="120"/>
    </row>
    <row r="13" spans="1:14">
      <c r="D13" s="109"/>
      <c r="E13" s="109"/>
      <c r="F13" s="109"/>
      <c r="G13" s="109"/>
      <c r="H13" s="117"/>
      <c r="I13" s="120"/>
    </row>
    <row r="14" spans="1:14" ht="21.75" customHeight="1">
      <c r="B14" t="s">
        <v>210</v>
      </c>
      <c r="D14" s="779" t="s">
        <v>211</v>
      </c>
      <c r="E14" s="779"/>
      <c r="F14" s="779"/>
      <c r="G14" s="779"/>
      <c r="H14" s="779"/>
      <c r="I14" s="779"/>
    </row>
    <row r="15" spans="1:14" ht="31.5" customHeight="1">
      <c r="B15" s="786" t="s">
        <v>212</v>
      </c>
      <c r="C15" s="786"/>
      <c r="D15" s="780" t="s">
        <v>213</v>
      </c>
      <c r="E15" s="780"/>
      <c r="F15" s="566" t="s">
        <v>214</v>
      </c>
      <c r="G15" s="781" t="s">
        <v>215</v>
      </c>
      <c r="H15" s="781"/>
      <c r="I15" s="781"/>
    </row>
    <row r="16" spans="1:14">
      <c r="D16" s="103"/>
      <c r="E16" s="103"/>
      <c r="F16" s="104"/>
      <c r="G16" s="105"/>
      <c r="H16" s="105"/>
      <c r="I16" s="106"/>
    </row>
    <row r="17" spans="1:12" ht="18.75" customHeight="1">
      <c r="B17" s="753" t="s">
        <v>216</v>
      </c>
      <c r="C17" s="760"/>
      <c r="D17" s="756" t="s">
        <v>384</v>
      </c>
      <c r="E17" s="757"/>
      <c r="F17" s="107"/>
      <c r="G17" s="107"/>
      <c r="H17" s="107"/>
      <c r="I17" s="108"/>
    </row>
    <row r="18" spans="1:12">
      <c r="B18" s="761"/>
      <c r="C18" s="762"/>
      <c r="D18" s="109" t="s">
        <v>217</v>
      </c>
      <c r="E18" s="109"/>
      <c r="F18" s="109"/>
      <c r="G18" s="109"/>
      <c r="H18" s="109"/>
      <c r="I18" s="110"/>
    </row>
    <row r="19" spans="1:12">
      <c r="B19" s="761"/>
      <c r="C19" s="762"/>
      <c r="D19" s="109"/>
      <c r="E19" s="109"/>
      <c r="F19" s="109"/>
      <c r="G19" s="109"/>
      <c r="H19" s="109"/>
      <c r="I19" s="110"/>
    </row>
    <row r="20" spans="1:12">
      <c r="B20" s="761"/>
      <c r="C20" s="762"/>
      <c r="D20" s="109"/>
      <c r="E20" s="109"/>
      <c r="F20" s="109"/>
      <c r="G20" s="109"/>
      <c r="H20" s="109"/>
      <c r="I20" s="110"/>
    </row>
    <row r="21" spans="1:12">
      <c r="A21" s="176"/>
      <c r="B21" s="782"/>
      <c r="C21" s="783"/>
      <c r="D21" s="248"/>
      <c r="E21" s="248"/>
      <c r="F21" s="248"/>
      <c r="G21" s="248"/>
      <c r="H21" s="248"/>
      <c r="I21" s="249"/>
      <c r="J21" s="176"/>
      <c r="K21" s="176"/>
      <c r="L21" s="176"/>
    </row>
    <row r="22" spans="1:12">
      <c r="A22" s="176"/>
      <c r="B22" s="784"/>
      <c r="C22" s="785"/>
      <c r="D22" s="250"/>
      <c r="E22" s="250"/>
      <c r="F22" s="250"/>
      <c r="G22" s="250"/>
      <c r="H22" s="250"/>
      <c r="I22" s="251"/>
      <c r="J22" s="176"/>
      <c r="K22" s="176"/>
      <c r="L22" s="176"/>
    </row>
    <row r="23" spans="1:12" ht="18.75" customHeight="1">
      <c r="B23" s="753" t="s">
        <v>218</v>
      </c>
      <c r="C23" s="700"/>
      <c r="D23" s="756" t="s">
        <v>384</v>
      </c>
      <c r="E23" s="757"/>
      <c r="F23" s="109"/>
      <c r="G23" s="109"/>
      <c r="H23" s="109"/>
      <c r="I23" s="110"/>
    </row>
    <row r="24" spans="1:12">
      <c r="B24" s="754"/>
      <c r="C24" s="755"/>
      <c r="D24" s="109" t="s">
        <v>219</v>
      </c>
      <c r="E24" s="109"/>
      <c r="F24" s="109"/>
      <c r="G24" s="567"/>
      <c r="H24" s="567"/>
      <c r="I24" s="110"/>
    </row>
    <row r="25" spans="1:12">
      <c r="B25" s="754"/>
      <c r="C25" s="755"/>
      <c r="D25" s="109"/>
      <c r="E25" s="567"/>
      <c r="F25" s="567"/>
      <c r="G25" s="567"/>
      <c r="H25" s="567"/>
      <c r="I25" s="109"/>
      <c r="J25" s="98"/>
    </row>
    <row r="26" spans="1:12">
      <c r="B26" s="754"/>
      <c r="C26" s="755"/>
      <c r="D26" s="109"/>
      <c r="E26" s="109"/>
      <c r="F26" s="109"/>
      <c r="G26" s="109"/>
      <c r="H26" s="109"/>
      <c r="I26" s="110"/>
    </row>
    <row r="27" spans="1:12">
      <c r="B27" s="754"/>
      <c r="C27" s="755"/>
      <c r="D27" s="109"/>
      <c r="E27" s="109"/>
      <c r="F27" s="109"/>
      <c r="G27" s="109"/>
      <c r="H27" s="109"/>
      <c r="I27" s="110"/>
    </row>
    <row r="28" spans="1:12">
      <c r="B28" s="754"/>
      <c r="C28" s="755"/>
      <c r="D28" s="109" t="s">
        <v>220</v>
      </c>
      <c r="E28" s="113"/>
      <c r="F28" s="109"/>
      <c r="G28" s="109"/>
      <c r="H28" s="109"/>
      <c r="I28" s="110"/>
    </row>
    <row r="29" spans="1:12">
      <c r="B29" s="701"/>
      <c r="C29" s="702"/>
      <c r="D29" s="111"/>
      <c r="E29" s="111"/>
      <c r="F29" s="111"/>
      <c r="G29" s="111"/>
      <c r="H29" s="111"/>
      <c r="I29" s="112"/>
    </row>
    <row r="30" spans="1:12" ht="18.75" customHeight="1">
      <c r="B30" s="753" t="s">
        <v>221</v>
      </c>
      <c r="C30" s="760"/>
      <c r="D30" s="756" t="s">
        <v>384</v>
      </c>
      <c r="E30" s="757"/>
      <c r="F30" s="109"/>
      <c r="G30" s="109"/>
      <c r="H30" s="109"/>
      <c r="I30" s="108"/>
    </row>
    <row r="31" spans="1:12">
      <c r="B31" s="761"/>
      <c r="C31" s="762"/>
      <c r="D31" s="765" t="s">
        <v>222</v>
      </c>
      <c r="E31" s="766"/>
      <c r="F31" s="766"/>
      <c r="G31" s="766"/>
      <c r="H31" s="766"/>
      <c r="I31" s="767"/>
    </row>
    <row r="32" spans="1:12">
      <c r="B32" s="761"/>
      <c r="C32" s="762"/>
      <c r="D32" s="768"/>
      <c r="E32" s="766"/>
      <c r="F32" s="766"/>
      <c r="G32" s="766"/>
      <c r="H32" s="766"/>
      <c r="I32" s="767"/>
    </row>
    <row r="33" spans="2:10">
      <c r="B33" s="761"/>
      <c r="C33" s="762"/>
      <c r="D33" s="114"/>
      <c r="E33" s="109"/>
      <c r="F33" s="109"/>
      <c r="G33" s="109"/>
      <c r="H33" s="109"/>
      <c r="I33" s="110"/>
    </row>
    <row r="34" spans="2:10">
      <c r="B34" s="763"/>
      <c r="C34" s="764"/>
      <c r="D34" s="111"/>
      <c r="E34" s="111"/>
      <c r="F34" s="111"/>
      <c r="G34" s="111"/>
      <c r="H34" s="111"/>
      <c r="I34" s="112"/>
    </row>
    <row r="35" spans="2:10" ht="18.75" customHeight="1">
      <c r="B35" s="753" t="s">
        <v>223</v>
      </c>
      <c r="C35" s="760"/>
      <c r="D35" s="756" t="s">
        <v>384</v>
      </c>
      <c r="E35" s="757"/>
      <c r="F35" s="109" t="s">
        <v>388</v>
      </c>
      <c r="G35" s="109"/>
      <c r="H35" s="109"/>
      <c r="I35" s="110"/>
    </row>
    <row r="36" spans="2:10" ht="25.5" customHeight="1">
      <c r="B36" s="763"/>
      <c r="C36" s="764"/>
      <c r="D36" s="111"/>
      <c r="E36" s="111"/>
      <c r="F36" s="111"/>
      <c r="G36" s="111"/>
      <c r="H36" s="111"/>
      <c r="I36" s="112"/>
    </row>
    <row r="37" spans="2:10" ht="18.75" customHeight="1">
      <c r="B37" s="753" t="s">
        <v>224</v>
      </c>
      <c r="C37" s="760"/>
      <c r="D37" s="756" t="s">
        <v>384</v>
      </c>
      <c r="E37" s="757"/>
      <c r="F37" s="107" t="s">
        <v>225</v>
      </c>
      <c r="G37" s="115"/>
      <c r="H37" s="115"/>
      <c r="I37" s="116"/>
    </row>
    <row r="38" spans="2:10" ht="14.25" customHeight="1">
      <c r="B38" s="761"/>
      <c r="C38" s="762"/>
      <c r="D38" s="773" t="s">
        <v>226</v>
      </c>
      <c r="E38" s="774"/>
      <c r="F38" s="774"/>
      <c r="G38" s="774"/>
      <c r="H38" s="774"/>
      <c r="I38" s="775"/>
    </row>
    <row r="39" spans="2:10" ht="14.25" customHeight="1">
      <c r="B39" s="761"/>
      <c r="C39" s="762"/>
      <c r="D39" s="773"/>
      <c r="E39" s="774"/>
      <c r="F39" s="774"/>
      <c r="G39" s="774"/>
      <c r="H39" s="774"/>
      <c r="I39" s="775"/>
    </row>
    <row r="40" spans="2:10">
      <c r="B40" s="761"/>
      <c r="C40" s="762"/>
      <c r="D40" s="773"/>
      <c r="E40" s="774"/>
      <c r="F40" s="774"/>
      <c r="G40" s="774"/>
      <c r="H40" s="774"/>
      <c r="I40" s="775"/>
    </row>
    <row r="41" spans="2:10">
      <c r="B41" s="763"/>
      <c r="C41" s="764"/>
      <c r="D41" s="776"/>
      <c r="E41" s="777"/>
      <c r="F41" s="777"/>
      <c r="G41" s="777"/>
      <c r="H41" s="777"/>
      <c r="I41" s="778"/>
    </row>
    <row r="42" spans="2:10" ht="14.25" customHeight="1">
      <c r="B42" s="699" t="s">
        <v>386</v>
      </c>
      <c r="C42" s="700"/>
      <c r="I42" s="96"/>
    </row>
    <row r="43" spans="2:10">
      <c r="B43" s="754"/>
      <c r="C43" s="755"/>
      <c r="I43" s="96"/>
    </row>
    <row r="44" spans="2:10">
      <c r="B44" s="701"/>
      <c r="C44" s="702"/>
      <c r="D44" s="34"/>
      <c r="E44" s="34"/>
      <c r="F44" s="34"/>
      <c r="G44" s="34"/>
      <c r="H44" s="34"/>
      <c r="I44" s="97"/>
    </row>
    <row r="46" spans="2:10">
      <c r="B46" s="758" t="s">
        <v>227</v>
      </c>
      <c r="C46" s="759"/>
      <c r="D46" s="759"/>
      <c r="E46" s="759"/>
      <c r="F46" s="759"/>
      <c r="G46" s="759"/>
      <c r="H46" s="759"/>
      <c r="I46" s="759"/>
      <c r="J46" s="99"/>
    </row>
    <row r="47" spans="2:10" ht="48.75" customHeight="1">
      <c r="B47" s="759"/>
      <c r="C47" s="759"/>
      <c r="D47" s="759"/>
      <c r="E47" s="759"/>
      <c r="F47" s="759"/>
      <c r="G47" s="759"/>
      <c r="H47" s="759"/>
      <c r="I47" s="759"/>
      <c r="J47" s="99"/>
    </row>
    <row r="48" spans="2:10">
      <c r="B48" s="100" t="s">
        <v>228</v>
      </c>
      <c r="C48" s="53"/>
      <c r="D48" s="53"/>
      <c r="E48" s="53"/>
      <c r="F48" s="53"/>
      <c r="G48" s="53"/>
      <c r="H48" s="53"/>
      <c r="I48" s="53"/>
      <c r="J48" s="99"/>
    </row>
    <row r="49" spans="2:9">
      <c r="B49" s="100" t="s">
        <v>229</v>
      </c>
      <c r="C49" s="53"/>
      <c r="D49" s="53"/>
      <c r="E49" s="53"/>
      <c r="F49" s="53"/>
      <c r="G49" s="53"/>
    </row>
    <row r="50" spans="2:9">
      <c r="B50" s="101" t="s">
        <v>230</v>
      </c>
      <c r="C50" s="53"/>
      <c r="D50" s="53"/>
      <c r="E50" s="53"/>
      <c r="F50" s="53"/>
      <c r="G50" s="53"/>
    </row>
    <row r="51" spans="2:9">
      <c r="B51" s="101" t="s">
        <v>231</v>
      </c>
      <c r="C51" s="53"/>
      <c r="D51" s="53"/>
      <c r="E51" s="53"/>
      <c r="F51" s="53"/>
      <c r="G51" s="53"/>
    </row>
    <row r="52" spans="2:9">
      <c r="B52" s="252" t="s">
        <v>387</v>
      </c>
      <c r="C52" s="53"/>
      <c r="D52" s="53"/>
      <c r="E52" s="53"/>
      <c r="F52" s="53"/>
      <c r="G52" s="53"/>
    </row>
    <row r="53" spans="2:9" ht="27.75" customHeight="1">
      <c r="B53" s="752" t="s">
        <v>385</v>
      </c>
      <c r="C53" s="752"/>
      <c r="D53" s="752"/>
      <c r="E53" s="752"/>
      <c r="F53" s="752"/>
      <c r="G53" s="752"/>
      <c r="H53" s="752"/>
      <c r="I53" s="752"/>
    </row>
    <row r="54" spans="2:9">
      <c r="B54" s="252"/>
    </row>
  </sheetData>
  <mergeCells count="22">
    <mergeCell ref="B8:C8"/>
    <mergeCell ref="B9:C9"/>
    <mergeCell ref="B10:C10"/>
    <mergeCell ref="D37:E37"/>
    <mergeCell ref="D38:I41"/>
    <mergeCell ref="D14:I14"/>
    <mergeCell ref="D15:E15"/>
    <mergeCell ref="G15:I15"/>
    <mergeCell ref="B17:C22"/>
    <mergeCell ref="D17:E17"/>
    <mergeCell ref="B15:C15"/>
    <mergeCell ref="B53:I53"/>
    <mergeCell ref="B23:C29"/>
    <mergeCell ref="D23:E23"/>
    <mergeCell ref="B42:C44"/>
    <mergeCell ref="B46:I47"/>
    <mergeCell ref="B30:C34"/>
    <mergeCell ref="D30:E30"/>
    <mergeCell ref="D31:I32"/>
    <mergeCell ref="B35:C36"/>
    <mergeCell ref="D35:E35"/>
    <mergeCell ref="B37:C41"/>
  </mergeCells>
  <phoneticPr fontId="1"/>
  <dataValidations count="1">
    <dataValidation type="list" allowBlank="1" showInputMessage="1" showErrorMessage="1" sqref="D17:E17 D23:E23 D30:E30 D35:E35 D37:E37" xr:uid="{80CD3625-A797-4F0F-AD8B-55553D911E02}">
      <formula1>"有無を選択,有,無"</formula1>
    </dataValidation>
  </dataValidations>
  <pageMargins left="0.70866141732283472" right="0.70866141732283472" top="0.55118110236220474" bottom="0.35433070866141736" header="0.31496062992125984" footer="0.31496062992125984"/>
  <pageSetup paperSize="9" scale="62" orientation="landscape" blackAndWhite="1" r:id="rId1"/>
  <headerFooter>
    <oddHeader>&amp;R2020年3月末以前公示分　　(2023.06版）</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5F8424C-7FFE-443B-9DC8-725E37345DCD}">
          <x14:formula1>
            <xm:f>Table1!$A$3:$A$14</xm:f>
          </x14:formula1>
          <xm:sqref>B9:C9</xm:sqref>
        </x14:dataValidation>
        <x14:dataValidation type="list" allowBlank="1" showInputMessage="1" showErrorMessage="1" xr:uid="{DA340AFD-F487-4906-8119-EBB12B8AFA3A}">
          <x14:formula1>
            <xm:f>Table1!$H$3:$H$7</xm:f>
          </x14:formula1>
          <xm:sqref>B10:C10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Q19"/>
  <sheetViews>
    <sheetView view="pageBreakPreview" topLeftCell="A13" zoomScaleNormal="100" zoomScaleSheetLayoutView="100" workbookViewId="0">
      <selection activeCell="B19" sqref="B19:K19"/>
    </sheetView>
  </sheetViews>
  <sheetFormatPr defaultColWidth="8.58203125" defaultRowHeight="14"/>
  <cols>
    <col min="1" max="1" width="3.58203125" style="253" customWidth="1"/>
    <col min="2" max="2" width="15.58203125" style="253" customWidth="1"/>
    <col min="3" max="3" width="6.58203125" style="253" customWidth="1"/>
    <col min="4" max="4" width="20.58203125" style="253" customWidth="1"/>
    <col min="5" max="5" width="10.58203125" style="253" customWidth="1"/>
    <col min="6" max="6" width="20.58203125" style="253" customWidth="1"/>
    <col min="7" max="7" width="6" style="253" customWidth="1"/>
    <col min="8" max="8" width="10.58203125" style="253" customWidth="1"/>
    <col min="9" max="9" width="20.58203125" style="253" customWidth="1"/>
    <col min="10" max="10" width="5.08203125" style="253" customWidth="1"/>
    <col min="11" max="11" width="24.58203125" style="253" customWidth="1"/>
    <col min="12" max="13" width="19.83203125" style="253" customWidth="1"/>
    <col min="14" max="16" width="8.58203125" style="253"/>
    <col min="17" max="17" width="17.83203125" style="253" customWidth="1"/>
    <col min="18" max="16384" width="8.58203125" style="253"/>
  </cols>
  <sheetData>
    <row r="1" spans="2:17">
      <c r="K1" s="255"/>
    </row>
    <row r="2" spans="2:17" ht="17.25" customHeight="1">
      <c r="B2" s="256" t="s">
        <v>232</v>
      </c>
      <c r="K2" s="255" t="s">
        <v>233</v>
      </c>
    </row>
    <row r="3" spans="2:17" ht="17.25" customHeight="1">
      <c r="B3" s="256"/>
      <c r="E3" s="265"/>
      <c r="K3" s="255"/>
    </row>
    <row r="4" spans="2:17" ht="19.5" customHeight="1">
      <c r="B4" s="259"/>
      <c r="F4" s="516" t="s">
        <v>234</v>
      </c>
    </row>
    <row r="5" spans="2:17" ht="26.25" customHeight="1" thickBot="1">
      <c r="F5" s="254"/>
      <c r="G5" s="254"/>
      <c r="I5" s="254"/>
      <c r="J5" s="254"/>
      <c r="M5" s="253" t="str">
        <f>IF($B$5="本邦外居住者","課税","不課税")</f>
        <v>不課税</v>
      </c>
    </row>
    <row r="6" spans="2:17" ht="35.25" customHeight="1">
      <c r="B6" s="657" t="s">
        <v>28</v>
      </c>
      <c r="C6" s="794" t="s">
        <v>33</v>
      </c>
      <c r="D6" s="673" t="s">
        <v>235</v>
      </c>
      <c r="E6" s="787" t="s">
        <v>236</v>
      </c>
      <c r="F6" s="788"/>
      <c r="G6" s="789"/>
      <c r="H6" s="787" t="s">
        <v>237</v>
      </c>
      <c r="I6" s="788"/>
      <c r="J6" s="789"/>
      <c r="K6" s="791" t="s">
        <v>238</v>
      </c>
      <c r="N6" s="790"/>
      <c r="O6" s="790"/>
    </row>
    <row r="7" spans="2:17" ht="51" customHeight="1" thickBot="1">
      <c r="B7" s="793"/>
      <c r="C7" s="795"/>
      <c r="D7" s="796"/>
      <c r="E7" s="364" t="s">
        <v>239</v>
      </c>
      <c r="F7" s="365" t="s">
        <v>240</v>
      </c>
      <c r="G7" s="557" t="s">
        <v>241</v>
      </c>
      <c r="H7" s="364" t="s">
        <v>239</v>
      </c>
      <c r="I7" s="366" t="s">
        <v>240</v>
      </c>
      <c r="J7" s="367" t="s">
        <v>241</v>
      </c>
      <c r="K7" s="792"/>
      <c r="M7" s="253" t="str">
        <f>IF($B$5="本邦外居住者","不課税","課税")</f>
        <v>課税</v>
      </c>
      <c r="N7" s="568"/>
      <c r="O7" s="254"/>
    </row>
    <row r="8" spans="2:17" ht="33.75" customHeight="1">
      <c r="B8" s="798"/>
      <c r="C8" s="804"/>
      <c r="D8" s="801" t="str">
        <f>IF(C8="","",VLOOKUP(C8,単価表,2,FALSE))</f>
        <v/>
      </c>
      <c r="E8" s="527"/>
      <c r="F8" s="368">
        <f>IF(AND(ISNUMBER($D$8),ISNUMBER(E8)),ROUND($D$8*E8,0),0)</f>
        <v>0</v>
      </c>
      <c r="G8" s="369" t="s">
        <v>66</v>
      </c>
      <c r="H8" s="530"/>
      <c r="I8" s="370">
        <f>IF(AND(ISNUMBER($D$8),ISNUMBER(H8)),ROUND($D$8*H8,0),0)</f>
        <v>0</v>
      </c>
      <c r="J8" s="371" t="s">
        <v>67</v>
      </c>
      <c r="K8" s="372">
        <f>SUM(F8,I8)</f>
        <v>0</v>
      </c>
      <c r="M8" s="373"/>
      <c r="N8" s="374"/>
      <c r="O8" s="374"/>
    </row>
    <row r="9" spans="2:17" ht="33.75" customHeight="1">
      <c r="B9" s="799"/>
      <c r="C9" s="805"/>
      <c r="D9" s="802"/>
      <c r="E9" s="528"/>
      <c r="F9" s="375">
        <f t="shared" ref="F9:F10" si="0">IF(AND(ISNUMBER($D$8),ISNUMBER(E9)),ROUND($D$8*E9,0),0)</f>
        <v>0</v>
      </c>
      <c r="G9" s="369" t="s">
        <v>66</v>
      </c>
      <c r="H9" s="531"/>
      <c r="I9" s="376">
        <f t="shared" ref="I9:I10" si="1">IF(AND(ISNUMBER($D$8),ISNUMBER(H9)),ROUND($D$8*H9,0),0)</f>
        <v>0</v>
      </c>
      <c r="J9" s="377" t="s">
        <v>67</v>
      </c>
      <c r="K9" s="378">
        <f t="shared" ref="K9:K11" si="2">SUM(F9,I9)</f>
        <v>0</v>
      </c>
      <c r="M9" s="373"/>
      <c r="N9" s="374"/>
      <c r="O9" s="374"/>
    </row>
    <row r="10" spans="2:17" ht="33.75" customHeight="1" thickBot="1">
      <c r="B10" s="800"/>
      <c r="C10" s="806"/>
      <c r="D10" s="803"/>
      <c r="E10" s="529"/>
      <c r="F10" s="379">
        <f t="shared" si="0"/>
        <v>0</v>
      </c>
      <c r="G10" s="369" t="s">
        <v>66</v>
      </c>
      <c r="H10" s="532"/>
      <c r="I10" s="380">
        <f t="shared" si="1"/>
        <v>0</v>
      </c>
      <c r="J10" s="381" t="s">
        <v>67</v>
      </c>
      <c r="K10" s="382">
        <f t="shared" si="2"/>
        <v>0</v>
      </c>
      <c r="M10" s="373"/>
      <c r="N10" s="374"/>
      <c r="O10" s="374"/>
    </row>
    <row r="11" spans="2:17" s="383" customFormat="1" ht="40.5" customHeight="1" thickBot="1">
      <c r="E11" s="384" t="s">
        <v>10</v>
      </c>
      <c r="F11" s="385">
        <f>SUM(F8:F10)</f>
        <v>0</v>
      </c>
      <c r="G11" s="386"/>
      <c r="H11" s="387" t="s">
        <v>10</v>
      </c>
      <c r="I11" s="385">
        <f>SUM(I8:I10)</f>
        <v>0</v>
      </c>
      <c r="J11" s="388"/>
      <c r="K11" s="389">
        <f t="shared" si="2"/>
        <v>0</v>
      </c>
      <c r="M11" s="374"/>
      <c r="N11" s="390"/>
      <c r="O11" s="374"/>
      <c r="P11" s="374"/>
      <c r="Q11" s="374"/>
    </row>
    <row r="12" spans="2:17" ht="41.25" customHeight="1">
      <c r="B12" s="391"/>
      <c r="C12" s="568"/>
      <c r="I12" s="392" t="s">
        <v>242</v>
      </c>
      <c r="J12" s="393"/>
      <c r="K12" s="394"/>
    </row>
    <row r="13" spans="2:17" ht="45" customHeight="1" thickBot="1">
      <c r="B13" s="395"/>
      <c r="C13" s="396"/>
      <c r="I13" s="397" t="s">
        <v>243</v>
      </c>
      <c r="J13" s="398"/>
      <c r="K13" s="399">
        <f>K11</f>
        <v>0</v>
      </c>
    </row>
    <row r="14" spans="2:17" ht="44.25" customHeight="1" thickBot="1">
      <c r="B14" s="395"/>
      <c r="C14" s="396"/>
      <c r="D14" s="400"/>
      <c r="E14" s="400"/>
      <c r="F14" s="400"/>
      <c r="G14" s="400"/>
      <c r="H14" s="400"/>
      <c r="I14" s="401" t="s">
        <v>41</v>
      </c>
      <c r="J14" s="401"/>
      <c r="K14" s="402"/>
      <c r="L14" s="403"/>
      <c r="M14" s="374"/>
    </row>
    <row r="15" spans="2:17" ht="48" customHeight="1">
      <c r="I15" s="404" t="s">
        <v>11</v>
      </c>
      <c r="J15" s="405"/>
      <c r="K15" s="406">
        <f>SUMIF(G8:G10,"課税",F8:F10)+SUMIF(J8:J10,"課税",I8:I10)</f>
        <v>0</v>
      </c>
      <c r="L15" s="407"/>
      <c r="M15" s="407"/>
    </row>
    <row r="16" spans="2:17" ht="42" customHeight="1" thickBot="1">
      <c r="I16" s="408" t="s">
        <v>12</v>
      </c>
      <c r="J16" s="408"/>
      <c r="K16" s="409">
        <f>K14-K15</f>
        <v>0</v>
      </c>
      <c r="L16" s="410"/>
      <c r="M16" s="411"/>
    </row>
    <row r="17" spans="2:11" ht="21" customHeight="1">
      <c r="B17" s="253" t="s">
        <v>244</v>
      </c>
    </row>
    <row r="18" spans="2:11" ht="34.5" customHeight="1">
      <c r="B18" s="797" t="s">
        <v>245</v>
      </c>
      <c r="C18" s="797"/>
      <c r="D18" s="797"/>
      <c r="E18" s="797"/>
      <c r="F18" s="797"/>
      <c r="G18" s="797"/>
      <c r="H18" s="797"/>
      <c r="I18" s="797"/>
      <c r="J18" s="797"/>
      <c r="K18" s="797"/>
    </row>
    <row r="19" spans="2:11" ht="39.75" customHeight="1">
      <c r="B19" s="797" t="s">
        <v>246</v>
      </c>
      <c r="C19" s="797"/>
      <c r="D19" s="797"/>
      <c r="E19" s="797"/>
      <c r="F19" s="797"/>
      <c r="G19" s="797"/>
      <c r="H19" s="797"/>
      <c r="I19" s="797"/>
      <c r="J19" s="797"/>
      <c r="K19" s="797"/>
    </row>
  </sheetData>
  <mergeCells count="12">
    <mergeCell ref="B18:K18"/>
    <mergeCell ref="B19:K19"/>
    <mergeCell ref="B8:B10"/>
    <mergeCell ref="D8:D10"/>
    <mergeCell ref="C8:C10"/>
    <mergeCell ref="E6:G6"/>
    <mergeCell ref="H6:J6"/>
    <mergeCell ref="N6:O6"/>
    <mergeCell ref="K6:K7"/>
    <mergeCell ref="B6:B7"/>
    <mergeCell ref="C6:C7"/>
    <mergeCell ref="D6:D7"/>
  </mergeCells>
  <phoneticPr fontId="1"/>
  <dataValidations count="2">
    <dataValidation type="list" allowBlank="1" showInputMessage="1" showErrorMessage="1" sqref="B5" xr:uid="{00000000-0002-0000-0900-000000000000}">
      <formula1>"　,本邦外居住者"</formula1>
    </dataValidation>
    <dataValidation type="list" allowBlank="1" showInputMessage="1" showErrorMessage="1" sqref="G8:G10 J8:J10" xr:uid="{00000000-0002-0000-0900-000001000000}">
      <formula1>"　,課税"</formula1>
    </dataValidation>
  </dataValidations>
  <pageMargins left="0.70866141732283472" right="0.70866141732283472" top="0.55118110236220474" bottom="0.35433070866141736" header="0.31496062992125984" footer="0.31496062992125984"/>
  <pageSetup paperSize="9" scale="87" orientation="landscape" blackAndWhite="1" r:id="rId1"/>
  <headerFooter>
    <oddHeader>&amp;R2020年3月末以前公示分　　(2023.06版）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23</vt:i4>
      </vt:variant>
    </vt:vector>
  </HeadingPairs>
  <TitlesOfParts>
    <vt:vector size="38" baseType="lpstr">
      <vt:lpstr>様式３_契約金額精算報告書内訳書</vt:lpstr>
      <vt:lpstr>様式４（旅費宿泊費－１）</vt:lpstr>
      <vt:lpstr>様式４_（旅費）</vt:lpstr>
      <vt:lpstr>様式４_（旅費） (特例)</vt:lpstr>
      <vt:lpstr>様式５_事例１</vt:lpstr>
      <vt:lpstr>様式５_事例2</vt:lpstr>
      <vt:lpstr>様式６_証書張付台紙</vt:lpstr>
      <vt:lpstr>★様式７_証拠書類附属書（航空賃）</vt:lpstr>
      <vt:lpstr>★様式８（直接人件費）</vt:lpstr>
      <vt:lpstr>様式９ その他原価及び一般管理費等</vt:lpstr>
      <vt:lpstr>様式１０</vt:lpstr>
      <vt:lpstr>★【参考】その他原価と一般管理費計算</vt:lpstr>
      <vt:lpstr>変更の内容</vt:lpstr>
      <vt:lpstr>単価表</vt:lpstr>
      <vt:lpstr>Table1</vt:lpstr>
      <vt:lpstr>'★様式７_証拠書類附属書（航空賃）'!_ftn1</vt:lpstr>
      <vt:lpstr>'★様式７_証拠書類附属書（航空賃）'!_ftn2</vt:lpstr>
      <vt:lpstr>'★様式７_証拠書類附属書（航空賃）'!_ftn3</vt:lpstr>
      <vt:lpstr>'★様式７_証拠書類附属書（航空賃）'!_ftn4</vt:lpstr>
      <vt:lpstr>'★様式７_証拠書類附属書（航空賃）'!_ftn5</vt:lpstr>
      <vt:lpstr>'★様式７_証拠書類附属書（航空賃）'!_ftn6</vt:lpstr>
      <vt:lpstr>'★様式７_証拠書類附属書（航空賃）'!_ftnref1</vt:lpstr>
      <vt:lpstr>'★様式７_証拠書類附属書（航空賃）'!_ftnref2</vt:lpstr>
      <vt:lpstr>'★様式７_証拠書類附属書（航空賃）'!_ftnref3</vt:lpstr>
      <vt:lpstr>'★様式７_証拠書類附属書（航空賃）'!_ftnref4</vt:lpstr>
      <vt:lpstr>★【参考】その他原価と一般管理費計算!Print_Area</vt:lpstr>
      <vt:lpstr>'★様式７_証拠書類附属書（航空賃）'!Print_Area</vt:lpstr>
      <vt:lpstr>'★様式８（直接人件費）'!Print_Area</vt:lpstr>
      <vt:lpstr>様式１０!Print_Area</vt:lpstr>
      <vt:lpstr>様式３_契約金額精算報告書内訳書!Print_Area</vt:lpstr>
      <vt:lpstr>'様式４（旅費宿泊費－１）'!Print_Area</vt:lpstr>
      <vt:lpstr>'様式４_（旅費）'!Print_Area</vt:lpstr>
      <vt:lpstr>'様式４_（旅費） (特例)'!Print_Area</vt:lpstr>
      <vt:lpstr>様式５_事例2!Print_Area</vt:lpstr>
      <vt:lpstr>'様式９ その他原価及び一般管理費等'!Print_Area</vt:lpstr>
      <vt:lpstr>課税区分A</vt:lpstr>
      <vt:lpstr>課税区分B</vt:lpstr>
      <vt:lpstr>単価表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Matsushita, Yuichi[松下 雄一]</cp:lastModifiedBy>
  <cp:revision/>
  <cp:lastPrinted>2023-12-18T02:44:56Z</cp:lastPrinted>
  <dcterms:created xsi:type="dcterms:W3CDTF">2014-01-24T12:27:45Z</dcterms:created>
  <dcterms:modified xsi:type="dcterms:W3CDTF">2023-12-22T02:15:41Z</dcterms:modified>
  <cp:category/>
  <cp:contentStatus/>
</cp:coreProperties>
</file>