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tables/table17.xml" ContentType="application/vnd.openxmlformats-officedocument.spreadsheetml.table+xml"/>
  <Override PartName="/xl/drawings/drawing20.xml" ContentType="application/vnd.openxmlformats-officedocument.drawing+xml"/>
  <Override PartName="/xl/tables/table18.xml" ContentType="application/vnd.openxmlformats-officedocument.spreadsheetml.table+xml"/>
  <Override PartName="/xl/drawings/drawing21.xml" ContentType="application/vnd.openxmlformats-officedocument.drawing+xml"/>
  <Override PartName="/xl/tables/table19.xml" ContentType="application/vnd.openxmlformats-officedocument.spreadsheetml.table+xml"/>
  <Override PartName="/xl/drawings/drawing22.xml" ContentType="application/vnd.openxmlformats-officedocument.drawing+xml"/>
  <Override PartName="/xl/tables/table20.xml" ContentType="application/vnd.openxmlformats-officedocument.spreadsheetml.table+xml"/>
  <Override PartName="/xl/drawings/drawing23.xml" ContentType="application/vnd.openxmlformats-officedocument.drawing+xml"/>
  <Override PartName="/xl/tables/table21.xml" ContentType="application/vnd.openxmlformats-officedocument.spreadsheetml.table+xml"/>
  <Override PartName="/xl/drawings/drawing24.xml" ContentType="application/vnd.openxmlformats-officedocument.drawing+xml"/>
  <Override PartName="/xl/tables/table22.xml" ContentType="application/vnd.openxmlformats-officedocument.spreadsheetml.table+xml"/>
  <Override PartName="/xl/drawings/drawing25.xml" ContentType="application/vnd.openxmlformats-officedocument.drawing+xml"/>
  <Override PartName="/xl/drawings/drawing26.xml" ContentType="application/vnd.openxmlformats-officedocument.drawing+xml"/>
  <Override PartName="/xl/tables/table23.xml" ContentType="application/vnd.openxmlformats-officedocument.spreadsheetml.tab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22255\Desktop\水流さん\"/>
    </mc:Choice>
  </mc:AlternateContent>
  <xr:revisionPtr revIDLastSave="0" documentId="13_ncr:1_{25AF6A6A-BC26-4B57-8B59-0CDAD78DD8CF}" xr6:coauthVersionLast="47" xr6:coauthVersionMax="47" xr10:uidLastSave="{00000000-0000-0000-0000-000000000000}"/>
  <bookViews>
    <workbookView xWindow="28680" yWindow="-120" windowWidth="29040" windowHeight="15720" tabRatio="906" activeTab="1" xr2:uid="{C390B530-2AD1-4A8F-9088-3D357A802E6F}"/>
  </bookViews>
  <sheets>
    <sheet name="打合簿事例一覧（ランプサム契約）" sheetId="1" r:id="rId1"/>
    <sheet name="事例１" sheetId="81" r:id="rId2"/>
    <sheet name="事例2-1" sheetId="71" r:id="rId3"/>
    <sheet name="事例2-2" sheetId="72" r:id="rId4"/>
    <sheet name="事例2-3" sheetId="73" r:id="rId5"/>
    <sheet name="事例3" sheetId="74" r:id="rId6"/>
    <sheet name="事例4" sheetId="75" r:id="rId7"/>
    <sheet name="事例5" sheetId="77" r:id="rId8"/>
    <sheet name="事例6-1" sheetId="11" r:id="rId9"/>
    <sheet name="事例6-2" sheetId="33" r:id="rId10"/>
    <sheet name="事例6-3" sheetId="66" r:id="rId11"/>
    <sheet name="事例７" sheetId="12" r:id="rId12"/>
    <sheet name="事例８" sheetId="34" r:id="rId13"/>
    <sheet name="事例9" sheetId="85" r:id="rId14"/>
    <sheet name="事例10 " sheetId="87" r:id="rId15"/>
    <sheet name="事例10 -1" sheetId="88" r:id="rId16"/>
    <sheet name="事例11" sheetId="36" r:id="rId17"/>
    <sheet name="事例12" sheetId="86" r:id="rId18"/>
    <sheet name="事例13" sheetId="44" r:id="rId19"/>
    <sheet name="事例14" sheetId="45" r:id="rId20"/>
    <sheet name="事例15-1" sheetId="47" r:id="rId21"/>
    <sheet name="事例15-2" sheetId="50" r:id="rId22"/>
    <sheet name="事例16" sheetId="68" r:id="rId23"/>
    <sheet name="事例17" sheetId="52" r:id="rId24"/>
    <sheet name="事例18" sheetId="79" r:id="rId25"/>
    <sheet name="事例19" sheetId="54" r:id="rId26"/>
    <sheet name="事例20" sheetId="69" r:id="rId27"/>
    <sheet name="事例21" sheetId="70" r:id="rId28"/>
    <sheet name="事例22" sheetId="27" r:id="rId29"/>
    <sheet name="事例23" sheetId="59" r:id="rId30"/>
    <sheet name="事例24" sheetId="60" r:id="rId31"/>
    <sheet name="事例25-1" sheetId="82" r:id="rId32"/>
    <sheet name="事例25-2" sheetId="83" r:id="rId33"/>
    <sheet name="事例25-3" sheetId="84" r:id="rId34"/>
    <sheet name="データ用※削除不可" sheetId="4" r:id="rId35"/>
  </sheets>
  <externalReferences>
    <externalReference r:id="rId36"/>
  </externalReferences>
  <definedNames>
    <definedName name="_Fill" hidden="1">[1]レンタカー!$D$3:$AK$3</definedName>
    <definedName name="_xlnm._FilterDatabase" localSheetId="0" hidden="1">'打合簿事例一覧（ランプサム契約）'!$C$4:$F$30</definedName>
    <definedName name="_xlnm.Print_Area" localSheetId="1">事例１!$A$2:$F$13</definedName>
    <definedName name="_xlnm.Print_Area" localSheetId="14">'事例10 '!$A$2:$F$13</definedName>
    <definedName name="_xlnm.Print_Area" localSheetId="15">'事例10 -1'!$A$2:$F$13</definedName>
    <definedName name="_xlnm.Print_Area" localSheetId="16">事例11!$A$2:$F$13</definedName>
    <definedName name="_xlnm.Print_Area" localSheetId="17">事例12!$A$2:$H$37</definedName>
    <definedName name="_xlnm.Print_Area" localSheetId="18">事例13!$A$2:$H$37</definedName>
    <definedName name="_xlnm.Print_Area" localSheetId="19">事例14!$A$2:$H$36</definedName>
    <definedName name="_xlnm.Print_Area" localSheetId="20">'事例15-1'!$A$2:$H$34</definedName>
    <definedName name="_xlnm.Print_Area" localSheetId="21">'事例15-2'!$A$2:$H$34</definedName>
    <definedName name="_xlnm.Print_Area" localSheetId="22">事例16!$A$2:$F$13</definedName>
    <definedName name="_xlnm.Print_Area" localSheetId="23">事例17!$A$2:$F$13</definedName>
    <definedName name="_xlnm.Print_Area" localSheetId="24">事例18!$A$2:$F$13</definedName>
    <definedName name="_xlnm.Print_Area" localSheetId="25">事例19!$A$2:$F$14</definedName>
    <definedName name="_xlnm.Print_Area" localSheetId="26">事例20!$A$2:$F$13</definedName>
    <definedName name="_xlnm.Print_Area" localSheetId="27">事例21!$A$2:$H$40</definedName>
    <definedName name="_xlnm.Print_Area" localSheetId="2">'事例2-1'!$A$2:$F$16</definedName>
    <definedName name="_xlnm.Print_Area" localSheetId="28">事例22!$A$2:$F$13</definedName>
    <definedName name="_xlnm.Print_Area" localSheetId="3">'事例2-2'!$A$2:$F$15</definedName>
    <definedName name="_xlnm.Print_Area" localSheetId="29">事例23!$A$2:$H$40</definedName>
    <definedName name="_xlnm.Print_Area" localSheetId="4">'事例2-3'!$A$2:$F$13</definedName>
    <definedName name="_xlnm.Print_Area" localSheetId="30">事例24!$A$2:$F$13</definedName>
    <definedName name="_xlnm.Print_Area" localSheetId="31">'事例25-1'!$A$2:$F$16</definedName>
    <definedName name="_xlnm.Print_Area" localSheetId="32">'事例25-2'!$A$2:$F$17</definedName>
    <definedName name="_xlnm.Print_Area" localSheetId="33">'事例25-3'!$A$2:$F$17</definedName>
    <definedName name="_xlnm.Print_Area" localSheetId="5">事例3!$A$2:$F$13</definedName>
    <definedName name="_xlnm.Print_Area" localSheetId="6">事例4!$A$2:$F$14</definedName>
    <definedName name="_xlnm.Print_Area" localSheetId="7">事例5!$A$2:$F$13</definedName>
    <definedName name="_xlnm.Print_Area" localSheetId="8">'事例6-1'!$A$2:$F$14</definedName>
    <definedName name="_xlnm.Print_Area" localSheetId="9">'事例6-2'!$A$2:$F$14</definedName>
    <definedName name="_xlnm.Print_Area" localSheetId="10">'事例6-3'!$A$2:$F$14</definedName>
    <definedName name="_xlnm.Print_Area" localSheetId="11">事例７!$A$2:$F$13</definedName>
    <definedName name="_xlnm.Print_Area" localSheetId="12">事例８!$A$2:$F$13</definedName>
    <definedName name="_xlnm.Print_Area" localSheetId="13">事例9!$A$2:$F$13</definedName>
    <definedName name="_xlnm.Print_Area" localSheetId="0">'打合簿事例一覧（ランプサム契約）'!$B$2:$F$40</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88" l="1"/>
  <c r="F7" i="88" s="1"/>
  <c r="F20" i="44" l="1"/>
  <c r="F21" i="86"/>
  <c r="F7" i="36"/>
  <c r="D7" i="36"/>
  <c r="F7" i="85"/>
  <c r="D7" i="85"/>
  <c r="F7" i="34"/>
  <c r="D7" i="34"/>
  <c r="F7" i="12"/>
  <c r="D7" i="12"/>
  <c r="F7" i="66"/>
  <c r="D7" i="66"/>
  <c r="F7" i="33"/>
  <c r="D7" i="33"/>
  <c r="F7" i="11"/>
  <c r="D7" i="11"/>
  <c r="F7" i="77"/>
  <c r="D7" i="77"/>
  <c r="F7" i="75"/>
  <c r="D7" i="75"/>
  <c r="F7" i="74"/>
  <c r="D7" i="74"/>
  <c r="F7" i="73"/>
  <c r="D7" i="73"/>
  <c r="F7" i="72"/>
  <c r="D7" i="72"/>
  <c r="F7" i="71"/>
  <c r="D7" i="71"/>
  <c r="H1" i="87"/>
  <c r="F7" i="87" s="1"/>
  <c r="H1" i="85"/>
  <c r="F6" i="82" l="1"/>
  <c r="H1" i="81"/>
  <c r="F7" i="81" s="1"/>
  <c r="H1" i="79"/>
  <c r="F7" i="79" s="1"/>
  <c r="H1" i="77"/>
  <c r="H1" i="75"/>
  <c r="H1" i="74"/>
  <c r="H1" i="73"/>
  <c r="H1" i="72"/>
  <c r="J1" i="71"/>
  <c r="F20" i="70"/>
  <c r="H1" i="69"/>
  <c r="F7" i="69" s="1"/>
  <c r="H1" i="68"/>
  <c r="F7" i="68" s="1"/>
  <c r="D7" i="81" l="1"/>
  <c r="D7" i="79"/>
  <c r="D7" i="69"/>
  <c r="D7" i="68"/>
  <c r="H1" i="66" l="1"/>
  <c r="H1" i="60"/>
  <c r="F7" i="60" s="1"/>
  <c r="F20" i="59"/>
  <c r="H1" i="54"/>
  <c r="F7" i="54" s="1"/>
  <c r="H1" i="52"/>
  <c r="F7" i="52" s="1"/>
  <c r="F19" i="50"/>
  <c r="D7" i="54" l="1"/>
  <c r="F19" i="47" l="1"/>
  <c r="F21" i="45"/>
  <c r="H1" i="36" l="1"/>
  <c r="H1" i="34"/>
  <c r="H1" i="33"/>
  <c r="H1" i="27" l="1"/>
  <c r="F7" i="27" s="1"/>
  <c r="H1" i="12"/>
  <c r="H1" i="11"/>
  <c r="D7"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前川倫子</author>
  </authors>
  <commentList>
    <comment ref="G17" authorId="0" shapeId="0" xr:uid="{B122CBD4-CF6F-41A3-9B35-EBAEC63F3304}">
      <text>
        <r>
          <rPr>
            <b/>
            <sz val="9"/>
            <color indexed="81"/>
            <rFont val="MS P ゴシック"/>
            <family val="3"/>
            <charset val="128"/>
          </rPr>
          <t>JICA:</t>
        </r>
        <r>
          <rPr>
            <sz val="9"/>
            <color indexed="81"/>
            <rFont val="MS P ゴシック"/>
            <family val="3"/>
            <charset val="128"/>
          </rPr>
          <t xml:space="preserve">
項目３～７は、添付する見積書（詳細内訳）の該当備考欄に根拠を記載ください。見積書（詳細内訳）の備考では説明が困難な場合は、積算根拠資料を添付ください。
＜見積書（詳細内訳）の備考欄記載例＞
例①）セミナー実施回数●回→●回、●●人月→●●人月
例②）
現地再委託（■■調査）当初見積書提出時：●●円
当初見積書提出時統制レート：1USD＝●●円（2020年●月）
第2期見積書（案）提出時統制レート：1USD＝●●円（2023年●月）</t>
        </r>
      </text>
    </comment>
  </commentList>
</comments>
</file>

<file path=xl/sharedStrings.xml><?xml version="1.0" encoding="utf-8"?>
<sst xmlns="http://schemas.openxmlformats.org/spreadsheetml/2006/main" count="1112" uniqueCount="347">
  <si>
    <t>参考資料　打合簿等事例集（ランプサム契約）</t>
    <rPh sb="0" eb="2">
      <t>サンコウ</t>
    </rPh>
    <rPh sb="2" eb="4">
      <t>シリョウ</t>
    </rPh>
    <rPh sb="5" eb="6">
      <t>ダ</t>
    </rPh>
    <rPh sb="6" eb="7">
      <t>ゴウ</t>
    </rPh>
    <rPh sb="7" eb="8">
      <t>ボ</t>
    </rPh>
    <rPh sb="8" eb="9">
      <t>トウ</t>
    </rPh>
    <rPh sb="9" eb="11">
      <t>ジレイ</t>
    </rPh>
    <rPh sb="11" eb="12">
      <t>シュウ</t>
    </rPh>
    <rPh sb="18" eb="20">
      <t>ケイヤク</t>
    </rPh>
    <phoneticPr fontId="1"/>
  </si>
  <si>
    <t>１．打合簿</t>
    <rPh sb="2" eb="4">
      <t>ウチアワ</t>
    </rPh>
    <rPh sb="4" eb="5">
      <t>ボ</t>
    </rPh>
    <phoneticPr fontId="1"/>
  </si>
  <si>
    <r>
      <rPr>
        <sz val="9"/>
        <color rgb="FFFF0000"/>
        <rFont val="HG丸ｺﾞｼｯｸM-PRO"/>
        <family val="3"/>
        <charset val="128"/>
      </rPr>
      <t>★</t>
    </r>
    <r>
      <rPr>
        <sz val="9"/>
        <color rgb="FF000000"/>
        <rFont val="HG丸ｺﾞｼｯｸM-PRO"/>
        <family val="3"/>
        <charset val="128"/>
      </rPr>
      <t>契約担当課長も確認する打合簿</t>
    </r>
  </si>
  <si>
    <t>No</t>
    <phoneticPr fontId="1"/>
  </si>
  <si>
    <t>大区分</t>
    <rPh sb="0" eb="3">
      <t>ダイクブン</t>
    </rPh>
    <phoneticPr fontId="1"/>
  </si>
  <si>
    <t>打合せ内容</t>
  </si>
  <si>
    <t>内容区分</t>
  </si>
  <si>
    <t>事例</t>
  </si>
  <si>
    <t>通常手続（0号打合簿）</t>
    <rPh sb="0" eb="2">
      <t>ツウジョウ</t>
    </rPh>
    <rPh sb="2" eb="4">
      <t>テツヅ</t>
    </rPh>
    <rPh sb="6" eb="9">
      <t>ゴウウチアワ</t>
    </rPh>
    <rPh sb="9" eb="10">
      <t>ボ</t>
    </rPh>
    <phoneticPr fontId="1"/>
  </si>
  <si>
    <t>契約開始時に、契約交渉時の合意事項と業務計画書等を確認する。</t>
    <phoneticPr fontId="1"/>
  </si>
  <si>
    <r>
      <t>①契約締結時の合意事項と業務計画書等の確認</t>
    </r>
    <r>
      <rPr>
        <sz val="11"/>
        <color rgb="FFFF0000"/>
        <rFont val="HG丸ｺﾞｼｯｸM-PRO"/>
        <family val="3"/>
        <charset val="128"/>
      </rPr>
      <t>★</t>
    </r>
    <phoneticPr fontId="1"/>
  </si>
  <si>
    <t>事例１</t>
  </si>
  <si>
    <t>通常手続き（定額計上/ランプサム方式）</t>
    <rPh sb="0" eb="2">
      <t>ツウジョウ</t>
    </rPh>
    <rPh sb="2" eb="4">
      <t>テツヅ</t>
    </rPh>
    <rPh sb="6" eb="8">
      <t>テイガク</t>
    </rPh>
    <rPh sb="8" eb="10">
      <t>ケイジョウ</t>
    </rPh>
    <rPh sb="16" eb="18">
      <t>ホウシキ</t>
    </rPh>
    <phoneticPr fontId="1"/>
  </si>
  <si>
    <t>定額計上していた未確定業務の業務内容を確定し、同時に予算額（確定金額）を確認する（ランプサム方式/同時確定型）。</t>
    <rPh sb="23" eb="25">
      <t>ドウジ</t>
    </rPh>
    <rPh sb="26" eb="28">
      <t>ヨサン</t>
    </rPh>
    <rPh sb="30" eb="32">
      <t>カクテイ</t>
    </rPh>
    <rPh sb="32" eb="34">
      <t>キンガク</t>
    </rPh>
    <rPh sb="36" eb="38">
      <t>カクニン</t>
    </rPh>
    <rPh sb="49" eb="53">
      <t>ドウジカクテイ</t>
    </rPh>
    <rPh sb="53" eb="54">
      <t>ガタ</t>
    </rPh>
    <phoneticPr fontId="1"/>
  </si>
  <si>
    <r>
      <t>⑦定額計上の未確定業務の確定
⑨定額計上の予算額の確定（ランプサム方式）</t>
    </r>
    <r>
      <rPr>
        <sz val="11"/>
        <color rgb="FFFF0000"/>
        <rFont val="HG丸ｺﾞｼｯｸM-PRO"/>
        <family val="3"/>
        <charset val="128"/>
      </rPr>
      <t xml:space="preserve">★
</t>
    </r>
    <r>
      <rPr>
        <sz val="11"/>
        <rFont val="HG丸ｺﾞｼｯｸM-PRO"/>
        <family val="3"/>
        <charset val="128"/>
      </rPr>
      <t>⑩定額計上の残額の確定</t>
    </r>
    <phoneticPr fontId="1"/>
  </si>
  <si>
    <r>
      <t xml:space="preserve">事例２-１
</t>
    </r>
    <r>
      <rPr>
        <u/>
        <sz val="9"/>
        <color theme="10"/>
        <rFont val="HG丸ｺﾞｼｯｸM-PRO"/>
        <family val="3"/>
        <charset val="128"/>
      </rPr>
      <t>（再委託）</t>
    </r>
    <rPh sb="0" eb="2">
      <t>ジレイ</t>
    </rPh>
    <rPh sb="7" eb="10">
      <t>サイイタク</t>
    </rPh>
    <phoneticPr fontId="1"/>
  </si>
  <si>
    <r>
      <t xml:space="preserve">事例２-２
</t>
    </r>
    <r>
      <rPr>
        <u/>
        <sz val="9"/>
        <color theme="10"/>
        <rFont val="HG丸ｺﾞｼｯｸM-PRO"/>
        <family val="3"/>
        <charset val="128"/>
      </rPr>
      <t>（機材調達）</t>
    </r>
    <rPh sb="0" eb="2">
      <t>ジレイ</t>
    </rPh>
    <rPh sb="7" eb="9">
      <t>キザイ</t>
    </rPh>
    <rPh sb="9" eb="11">
      <t>チョウタツ</t>
    </rPh>
    <phoneticPr fontId="1"/>
  </si>
  <si>
    <r>
      <t xml:space="preserve">事例２-３
</t>
    </r>
    <r>
      <rPr>
        <u/>
        <sz val="9"/>
        <color theme="10"/>
        <rFont val="HG丸ｺﾞｼｯｸM-PRO"/>
        <family val="3"/>
        <charset val="128"/>
      </rPr>
      <t>（現地セミナー）</t>
    </r>
    <rPh sb="0" eb="2">
      <t>ジレイ</t>
    </rPh>
    <rPh sb="7" eb="9">
      <t>ゲンチ</t>
    </rPh>
    <phoneticPr fontId="1"/>
  </si>
  <si>
    <t>通常手続き（定額計上/ランプサム方式）</t>
    <rPh sb="16" eb="18">
      <t>ホウシキ</t>
    </rPh>
    <phoneticPr fontId="1"/>
  </si>
  <si>
    <t>定額計上していた未確定業務の業務内容を予算額の確定に先行して確定する（ランプサム方式/二段階型①）</t>
    <rPh sb="43" eb="47">
      <t>ニダンカイガタ</t>
    </rPh>
    <phoneticPr fontId="1"/>
  </si>
  <si>
    <t>⑦定額計上の未確定業務の確定</t>
    <phoneticPr fontId="1"/>
  </si>
  <si>
    <t>事例３</t>
    <rPh sb="0" eb="2">
      <t>ジレイ</t>
    </rPh>
    <phoneticPr fontId="1"/>
  </si>
  <si>
    <t>未確定業務の業務内容を確定後に、予算額（確定金額）を確認する（ランプサム方式/二段階型②）。</t>
    <rPh sb="0" eb="5">
      <t>ミカクテイギョウム</t>
    </rPh>
    <rPh sb="6" eb="8">
      <t>ギョウム</t>
    </rPh>
    <rPh sb="8" eb="10">
      <t>ナイヨウ</t>
    </rPh>
    <rPh sb="11" eb="14">
      <t>カクテイゴ</t>
    </rPh>
    <rPh sb="16" eb="19">
      <t>ヨサンガク</t>
    </rPh>
    <rPh sb="20" eb="24">
      <t>カクテイキンガク</t>
    </rPh>
    <rPh sb="26" eb="28">
      <t>カクニン</t>
    </rPh>
    <rPh sb="36" eb="38">
      <t>ホウシキ</t>
    </rPh>
    <rPh sb="39" eb="43">
      <t>ニダンカイガタ</t>
    </rPh>
    <phoneticPr fontId="1"/>
  </si>
  <si>
    <r>
      <t>⑨定額計上の予算額の確定（ランプサム方式）</t>
    </r>
    <r>
      <rPr>
        <sz val="11"/>
        <color rgb="FFFF0000"/>
        <rFont val="HG丸ｺﾞｼｯｸM-PRO"/>
        <family val="3"/>
        <charset val="128"/>
      </rPr>
      <t>★</t>
    </r>
    <r>
      <rPr>
        <sz val="11"/>
        <color rgb="FF000000"/>
        <rFont val="HG丸ｺﾞｼｯｸM-PRO"/>
        <family val="3"/>
        <charset val="128"/>
      </rPr>
      <t xml:space="preserve">
⑩定額計上の残額の確定</t>
    </r>
    <phoneticPr fontId="1"/>
  </si>
  <si>
    <t>事例４</t>
    <rPh sb="0" eb="2">
      <t>ジレイ</t>
    </rPh>
    <phoneticPr fontId="1"/>
  </si>
  <si>
    <t>通常手続き（定額計上/ランプサム方式）</t>
    <phoneticPr fontId="1"/>
  </si>
  <si>
    <t>（未確定業務を伴わない）使途が明確な定額計上していた予算額（確定金額）を確認する（ランプサム方式）。</t>
    <rPh sb="1" eb="2">
      <t>ミ</t>
    </rPh>
    <rPh sb="2" eb="4">
      <t>カクテイ</t>
    </rPh>
    <rPh sb="4" eb="6">
      <t>ギョウム</t>
    </rPh>
    <rPh sb="7" eb="8">
      <t>トモナ</t>
    </rPh>
    <rPh sb="12" eb="14">
      <t>シト</t>
    </rPh>
    <rPh sb="15" eb="17">
      <t>メイカク</t>
    </rPh>
    <rPh sb="18" eb="20">
      <t>テイガク</t>
    </rPh>
    <rPh sb="20" eb="22">
      <t>ケイジョウ</t>
    </rPh>
    <rPh sb="26" eb="28">
      <t>ヨサン</t>
    </rPh>
    <rPh sb="28" eb="29">
      <t>ガク</t>
    </rPh>
    <rPh sb="30" eb="32">
      <t>カクテイ</t>
    </rPh>
    <rPh sb="32" eb="34">
      <t>キンガク</t>
    </rPh>
    <rPh sb="36" eb="38">
      <t>カクニン</t>
    </rPh>
    <rPh sb="46" eb="48">
      <t>ホウシキ</t>
    </rPh>
    <phoneticPr fontId="1"/>
  </si>
  <si>
    <t>事例５</t>
    <rPh sb="0" eb="2">
      <t>ジレイ</t>
    </rPh>
    <phoneticPr fontId="1"/>
  </si>
  <si>
    <t>通常手続き（定額計上/実費精算方式）</t>
    <rPh sb="0" eb="2">
      <t>ツウジョウ</t>
    </rPh>
    <rPh sb="2" eb="4">
      <t>テツヅ</t>
    </rPh>
    <rPh sb="6" eb="8">
      <t>テイガク</t>
    </rPh>
    <rPh sb="8" eb="10">
      <t>ケイジョウ</t>
    </rPh>
    <rPh sb="11" eb="17">
      <t>ジッピセイサンホウシキ</t>
    </rPh>
    <phoneticPr fontId="1"/>
  </si>
  <si>
    <t>定額計上していた未確定業務の業務内容を確定し、同時に予算額（上限額）を確定する（実費精算方式）。</t>
    <rPh sb="23" eb="25">
      <t>ドウジ</t>
    </rPh>
    <phoneticPr fontId="1"/>
  </si>
  <si>
    <t>⑦定額計上の未確定業務の確定
⑧定額計上の予算額の確定（実費精算方式）</t>
    <rPh sb="28" eb="32">
      <t>ジッピセイサン</t>
    </rPh>
    <rPh sb="32" eb="34">
      <t>ホウシキ</t>
    </rPh>
    <phoneticPr fontId="1"/>
  </si>
  <si>
    <r>
      <t xml:space="preserve">事例６-１
</t>
    </r>
    <r>
      <rPr>
        <u/>
        <sz val="9"/>
        <color theme="10"/>
        <rFont val="HG丸ｺﾞｼｯｸM-PRO"/>
        <family val="3"/>
        <charset val="128"/>
      </rPr>
      <t>（再委託）</t>
    </r>
    <rPh sb="0" eb="2">
      <t>ジレイ</t>
    </rPh>
    <rPh sb="7" eb="10">
      <t>サイイタク</t>
    </rPh>
    <phoneticPr fontId="1"/>
  </si>
  <si>
    <r>
      <t xml:space="preserve">事例６-２
</t>
    </r>
    <r>
      <rPr>
        <u/>
        <sz val="9"/>
        <color theme="10"/>
        <rFont val="HG丸ｺﾞｼｯｸM-PRO"/>
        <family val="3"/>
        <charset val="128"/>
      </rPr>
      <t>（機材調達）</t>
    </r>
    <rPh sb="0" eb="2">
      <t>ジレイ</t>
    </rPh>
    <rPh sb="7" eb="9">
      <t>キザイ</t>
    </rPh>
    <rPh sb="9" eb="11">
      <t>チョウタツ</t>
    </rPh>
    <phoneticPr fontId="1"/>
  </si>
  <si>
    <r>
      <t xml:space="preserve">事例６-３
</t>
    </r>
    <r>
      <rPr>
        <u/>
        <sz val="9"/>
        <color theme="10"/>
        <rFont val="HG丸ｺﾞｼｯｸM-PRO"/>
        <family val="3"/>
        <charset val="128"/>
      </rPr>
      <t>（現地セミナー）</t>
    </r>
    <rPh sb="0" eb="2">
      <t>ジレイ</t>
    </rPh>
    <rPh sb="7" eb="9">
      <t>ゲンチ</t>
    </rPh>
    <phoneticPr fontId="1"/>
  </si>
  <si>
    <t>通常手続き（定額計上/実費精算方式）</t>
    <phoneticPr fontId="1"/>
  </si>
  <si>
    <t>（未確定業務を伴わない）使途が明確な定額計上していた予算額（上限額）を確定する（実費精算方式）。</t>
    <phoneticPr fontId="1"/>
  </si>
  <si>
    <t>⑧定額計上の予算額の確定（実費精算方式）</t>
    <phoneticPr fontId="1"/>
  </si>
  <si>
    <t>事例７</t>
    <rPh sb="0" eb="2">
      <t>ジレイ</t>
    </rPh>
    <phoneticPr fontId="1"/>
  </si>
  <si>
    <t>通常手続き（定額計上/実費精算方式）</t>
    <rPh sb="0" eb="2">
      <t>ツウジョウ</t>
    </rPh>
    <rPh sb="2" eb="4">
      <t>テツヅ</t>
    </rPh>
    <rPh sb="6" eb="8">
      <t>テイガク</t>
    </rPh>
    <rPh sb="8" eb="10">
      <t>ケイジョウ</t>
    </rPh>
    <rPh sb="11" eb="15">
      <t>ジッピセイサン</t>
    </rPh>
    <rPh sb="15" eb="17">
      <t>ホウシキ</t>
    </rPh>
    <phoneticPr fontId="1"/>
  </si>
  <si>
    <t>定額計上の予算額（上限額）を変更（増額）する（実費精算方式）。</t>
    <rPh sb="0" eb="2">
      <t>テイガク</t>
    </rPh>
    <rPh sb="2" eb="4">
      <t>ケイジョウ</t>
    </rPh>
    <rPh sb="5" eb="8">
      <t>ヨサンガク</t>
    </rPh>
    <rPh sb="9" eb="12">
      <t>ジョウゲンガク</t>
    </rPh>
    <rPh sb="14" eb="16">
      <t>ヘンコウ</t>
    </rPh>
    <rPh sb="17" eb="19">
      <t>ゾウガク</t>
    </rPh>
    <rPh sb="23" eb="27">
      <t>ジッピセイサン</t>
    </rPh>
    <rPh sb="27" eb="29">
      <t>ホウシキ</t>
    </rPh>
    <phoneticPr fontId="1"/>
  </si>
  <si>
    <t>事例８</t>
    <rPh sb="0" eb="2">
      <t>ジレイ</t>
    </rPh>
    <phoneticPr fontId="1"/>
  </si>
  <si>
    <t>定額計上の残額を確定する（実費精算方式）。</t>
    <rPh sb="13" eb="17">
      <t>ジッピセイサン</t>
    </rPh>
    <rPh sb="17" eb="19">
      <t>ホウシキ</t>
    </rPh>
    <phoneticPr fontId="1"/>
  </si>
  <si>
    <t>⑩定額計上の残額の確定</t>
    <phoneticPr fontId="1"/>
  </si>
  <si>
    <t>事例９</t>
    <rPh sb="0" eb="2">
      <t>ジレイ</t>
    </rPh>
    <phoneticPr fontId="1"/>
  </si>
  <si>
    <t>通常手続き（定額計上/実費精算方式/再委託）</t>
    <rPh sb="0" eb="4">
      <t>ツウジョウテツヅ</t>
    </rPh>
    <rPh sb="6" eb="10">
      <t>テイガクケイジョウ</t>
    </rPh>
    <rPh sb="11" eb="17">
      <t>ジッピセイサンホウシキ</t>
    </rPh>
    <rPh sb="18" eb="21">
      <t>サイイタク</t>
    </rPh>
    <phoneticPr fontId="1"/>
  </si>
  <si>
    <t>再委託に関して、再委託先の選定経緯と契約概要を報告する。</t>
    <phoneticPr fontId="1"/>
  </si>
  <si>
    <t>④各種報告の確認</t>
  </si>
  <si>
    <t>事例１０</t>
    <rPh sb="0" eb="2">
      <t>ジレイ</t>
    </rPh>
    <phoneticPr fontId="1"/>
  </si>
  <si>
    <t>10ー１</t>
    <phoneticPr fontId="1"/>
  </si>
  <si>
    <t>通常手続き（定額計上/実費精算方式/現地傭人）</t>
    <rPh sb="0" eb="4">
      <t>ツウジョウテツヅ</t>
    </rPh>
    <rPh sb="6" eb="10">
      <t>テイガクケイジョウ</t>
    </rPh>
    <rPh sb="11" eb="17">
      <t>ジッピセイサンホウシキ</t>
    </rPh>
    <rPh sb="18" eb="22">
      <t>ゲンチヨウジン</t>
    </rPh>
    <phoneticPr fontId="1"/>
  </si>
  <si>
    <t>1つの契約金額が200万円以上の現地傭人に関して、契約相手方との契約概要を報告する。</t>
    <phoneticPr fontId="1"/>
  </si>
  <si>
    <t>④各種報告の確認</t>
    <phoneticPr fontId="1"/>
  </si>
  <si>
    <t>事例１０－１</t>
    <rPh sb="0" eb="2">
      <t>ジレイ</t>
    </rPh>
    <phoneticPr fontId="1"/>
  </si>
  <si>
    <t>通常手続き（機材調達）</t>
    <rPh sb="0" eb="2">
      <t>ツウジョウ</t>
    </rPh>
    <rPh sb="2" eb="4">
      <t>テツヅ</t>
    </rPh>
    <rPh sb="6" eb="8">
      <t>キザイ</t>
    </rPh>
    <rPh sb="8" eb="10">
      <t>チョウタツ</t>
    </rPh>
    <phoneticPr fontId="1"/>
  </si>
  <si>
    <t>機材調達に関して、機材調達先の選定経緯と契約概要を報告する（単価160万円を超えるものが対象）</t>
    <phoneticPr fontId="1"/>
  </si>
  <si>
    <t>事例１１</t>
    <rPh sb="0" eb="2">
      <t>ジレイ</t>
    </rPh>
    <phoneticPr fontId="1"/>
  </si>
  <si>
    <t>通常手続き（継続契約）</t>
    <rPh sb="0" eb="2">
      <t>ツウジョウ</t>
    </rPh>
    <rPh sb="2" eb="4">
      <t>テツヅ</t>
    </rPh>
    <rPh sb="6" eb="10">
      <t>ケイゾクケイヤク</t>
    </rPh>
    <phoneticPr fontId="1"/>
  </si>
  <si>
    <t>継続契約の手続きをする。</t>
    <rPh sb="0" eb="4">
      <t>ケイゾクケイヤク</t>
    </rPh>
    <rPh sb="5" eb="7">
      <t>テツヅ</t>
    </rPh>
    <phoneticPr fontId="1"/>
  </si>
  <si>
    <r>
      <t>⑲継続契約</t>
    </r>
    <r>
      <rPr>
        <sz val="11"/>
        <color rgb="FFFF0000"/>
        <rFont val="HG丸ｺﾞｼｯｸM-PRO"/>
        <family val="3"/>
        <charset val="128"/>
      </rPr>
      <t>★</t>
    </r>
    <phoneticPr fontId="1"/>
  </si>
  <si>
    <t>事例１２</t>
    <rPh sb="0" eb="2">
      <t>ジレイ</t>
    </rPh>
    <phoneticPr fontId="1"/>
  </si>
  <si>
    <t>契約内容の変更(業務内容等）</t>
    <rPh sb="8" eb="12">
      <t>ギョウムナイヨウ</t>
    </rPh>
    <rPh sb="12" eb="13">
      <t>トウ</t>
    </rPh>
    <phoneticPr fontId="1"/>
  </si>
  <si>
    <t>業務内容の大幅な変更をする（特記仕様書に作業項目を追加・削除する）。</t>
    <rPh sb="28" eb="30">
      <t>サクジョ</t>
    </rPh>
    <phoneticPr fontId="1"/>
  </si>
  <si>
    <r>
      <t>⑱契約変更</t>
    </r>
    <r>
      <rPr>
        <sz val="11"/>
        <color rgb="FFFF0000"/>
        <rFont val="HG丸ｺﾞｼｯｸM-PRO"/>
        <family val="3"/>
        <charset val="128"/>
      </rPr>
      <t>★</t>
    </r>
    <phoneticPr fontId="1"/>
  </si>
  <si>
    <t>事例１３</t>
    <rPh sb="0" eb="2">
      <t>ジレイ</t>
    </rPh>
    <phoneticPr fontId="1"/>
  </si>
  <si>
    <t>契約内容の変更（業務内容等）</t>
    <rPh sb="8" eb="12">
      <t>ギョウムナイヨウ</t>
    </rPh>
    <rPh sb="12" eb="13">
      <t>トウ</t>
    </rPh>
    <phoneticPr fontId="1"/>
  </si>
  <si>
    <t>履行期間を変更（延長）する。</t>
    <rPh sb="8" eb="10">
      <t>エンチョウ</t>
    </rPh>
    <phoneticPr fontId="1"/>
  </si>
  <si>
    <t>事例１４</t>
    <rPh sb="0" eb="2">
      <t>ジレイ</t>
    </rPh>
    <phoneticPr fontId="1"/>
  </si>
  <si>
    <t>契約内容の変更（経費）</t>
    <rPh sb="8" eb="10">
      <t>ケイヒ</t>
    </rPh>
    <phoneticPr fontId="1"/>
  </si>
  <si>
    <t>契約金額を変更（増額）する。</t>
    <rPh sb="8" eb="10">
      <t>ゾウガク</t>
    </rPh>
    <phoneticPr fontId="1"/>
  </si>
  <si>
    <r>
      <t xml:space="preserve">事例１５-１
</t>
    </r>
    <r>
      <rPr>
        <u/>
        <sz val="9"/>
        <color theme="10"/>
        <rFont val="HG丸ｺﾞｼｯｸM-PRO"/>
        <family val="3"/>
        <charset val="128"/>
      </rPr>
      <t>（業務の追加・変更①）</t>
    </r>
    <rPh sb="8" eb="10">
      <t>ギョウム</t>
    </rPh>
    <rPh sb="11" eb="13">
      <t>ツイカ</t>
    </rPh>
    <rPh sb="14" eb="16">
      <t>ヘンコウ</t>
    </rPh>
    <phoneticPr fontId="1"/>
  </si>
  <si>
    <r>
      <t xml:space="preserve">事例１５-２
</t>
    </r>
    <r>
      <rPr>
        <u/>
        <sz val="9"/>
        <color theme="10"/>
        <rFont val="HG丸ｺﾞｼｯｸM-PRO"/>
        <family val="3"/>
        <charset val="128"/>
      </rPr>
      <t>（業務の追加・変更②）</t>
    </r>
    <rPh sb="8" eb="10">
      <t>ギョウム</t>
    </rPh>
    <rPh sb="11" eb="13">
      <t>ツイカ</t>
    </rPh>
    <rPh sb="14" eb="16">
      <t>ヘンコウ</t>
    </rPh>
    <phoneticPr fontId="1"/>
  </si>
  <si>
    <t>契約変更を伴わずに業務内容を変更する（ランプサム契約）。</t>
    <rPh sb="0" eb="4">
      <t>ケイヤクヘンコウ</t>
    </rPh>
    <rPh sb="5" eb="6">
      <t>トモナ</t>
    </rPh>
    <rPh sb="9" eb="11">
      <t>ギョウム</t>
    </rPh>
    <phoneticPr fontId="1"/>
  </si>
  <si>
    <r>
      <t>③業務内容の変更（大幅な変更を除く）（ランプサム契約）</t>
    </r>
    <r>
      <rPr>
        <sz val="11"/>
        <color rgb="FFFF0000"/>
        <rFont val="HG丸ｺﾞｼｯｸM-PRO"/>
        <family val="3"/>
        <charset val="128"/>
      </rPr>
      <t>★</t>
    </r>
    <phoneticPr fontId="1"/>
  </si>
  <si>
    <t>事例１６</t>
    <rPh sb="0" eb="2">
      <t>ジレイ</t>
    </rPh>
    <phoneticPr fontId="1"/>
  </si>
  <si>
    <t>履行期間内で成果品等の提出期限を延長する。</t>
    <rPh sb="9" eb="10">
      <t>トウ</t>
    </rPh>
    <phoneticPr fontId="1"/>
  </si>
  <si>
    <t>⑥履行期限内の成果品の等提出期限の延長</t>
    <rPh sb="1" eb="6">
      <t>リコウキゲンナイ</t>
    </rPh>
    <rPh sb="11" eb="12">
      <t>トウ</t>
    </rPh>
    <phoneticPr fontId="1"/>
  </si>
  <si>
    <t>事例１７</t>
    <rPh sb="0" eb="2">
      <t>ジレイ</t>
    </rPh>
    <phoneticPr fontId="1"/>
  </si>
  <si>
    <t>支払計画を変更する。</t>
    <phoneticPr fontId="1"/>
  </si>
  <si>
    <r>
      <t>⑬支払計画の変更</t>
    </r>
    <r>
      <rPr>
        <sz val="11"/>
        <color rgb="FFFF0000"/>
        <rFont val="HG丸ｺﾞｼｯｸM-PRO"/>
        <family val="3"/>
        <charset val="128"/>
      </rPr>
      <t>★</t>
    </r>
    <phoneticPr fontId="1"/>
  </si>
  <si>
    <t>事例１８</t>
    <rPh sb="0" eb="2">
      <t>ジレイ</t>
    </rPh>
    <phoneticPr fontId="1"/>
  </si>
  <si>
    <t>契約内容の変更（業務従事者）</t>
    <rPh sb="8" eb="13">
      <t>ギョウムジュウジシャ</t>
    </rPh>
    <phoneticPr fontId="1"/>
  </si>
  <si>
    <t>業務主任者/副業務主任者を変更する（ランプサム契約）。</t>
    <rPh sb="23" eb="25">
      <t>ケイヤク</t>
    </rPh>
    <phoneticPr fontId="1"/>
  </si>
  <si>
    <r>
      <t>⑭業務主任者/副業務主任者の変更</t>
    </r>
    <r>
      <rPr>
        <sz val="11"/>
        <color rgb="FFFF0000"/>
        <rFont val="HG丸ｺﾞｼｯｸM-PRO"/>
        <family val="3"/>
        <charset val="128"/>
      </rPr>
      <t>★</t>
    </r>
    <r>
      <rPr>
        <sz val="11"/>
        <color rgb="FF000000"/>
        <rFont val="HG丸ｺﾞｼｯｸM-PRO"/>
        <family val="3"/>
        <charset val="128"/>
      </rPr>
      <t xml:space="preserve">
⑮新規配置業務従事予定者の報告/確認</t>
    </r>
    <r>
      <rPr>
        <sz val="11"/>
        <color rgb="FFFF0000"/>
        <rFont val="HG丸ｺﾞｼｯｸM-PRO"/>
        <family val="3"/>
        <charset val="128"/>
      </rPr>
      <t>★</t>
    </r>
    <r>
      <rPr>
        <sz val="11"/>
        <color rgb="FF000000"/>
        <rFont val="HG丸ｺﾞｼｯｸM-PRO"/>
        <family val="3"/>
        <charset val="128"/>
      </rPr>
      <t xml:space="preserve">
</t>
    </r>
    <r>
      <rPr>
        <sz val="11"/>
        <rFont val="HG丸ｺﾞｼｯｸM-PRO"/>
        <family val="3"/>
        <charset val="128"/>
      </rPr>
      <t>既に配置済みの業務従事者を業務主任者/副業務主任者とする場合は2者打合簿</t>
    </r>
    <phoneticPr fontId="1"/>
  </si>
  <si>
    <t>事例１９</t>
    <rPh sb="0" eb="2">
      <t>ジレイ</t>
    </rPh>
    <phoneticPr fontId="1"/>
  </si>
  <si>
    <t>業務主任者/副業務主任者以外の業務従事者を変更する（未確定業務従事者の確定、業務従事者の交代・追加）（ランプサム契約）。</t>
    <rPh sb="26" eb="29">
      <t>ミカクテイ</t>
    </rPh>
    <rPh sb="29" eb="31">
      <t>ギョウム</t>
    </rPh>
    <rPh sb="31" eb="34">
      <t>ジュウジシャ</t>
    </rPh>
    <rPh sb="35" eb="37">
      <t>カクテイ</t>
    </rPh>
    <rPh sb="38" eb="43">
      <t>ギョウムジュウジシャ</t>
    </rPh>
    <rPh sb="44" eb="46">
      <t>コウタイ</t>
    </rPh>
    <rPh sb="47" eb="49">
      <t>ツイカ</t>
    </rPh>
    <phoneticPr fontId="1"/>
  </si>
  <si>
    <r>
      <t>⑮新規配置業務従事予定者の報告/確認</t>
    </r>
    <r>
      <rPr>
        <sz val="11"/>
        <color rgb="FFFF0000"/>
        <rFont val="HG丸ｺﾞｼｯｸM-PRO"/>
        <family val="3"/>
        <charset val="128"/>
      </rPr>
      <t>★</t>
    </r>
    <r>
      <rPr>
        <sz val="11"/>
        <color rgb="FF000000"/>
        <rFont val="HG丸ｺﾞｼｯｸM-PRO"/>
        <family val="3"/>
        <charset val="128"/>
      </rPr>
      <t xml:space="preserve">
</t>
    </r>
    <r>
      <rPr>
        <sz val="11"/>
        <rFont val="HG丸ｺﾞｼｯｸM-PRO"/>
        <family val="3"/>
        <charset val="128"/>
      </rPr>
      <t>既に配置済みの業務従事者の担当業務を変更する場合は2者打合簿</t>
    </r>
    <rPh sb="33" eb="37">
      <t>タントウギョウム</t>
    </rPh>
    <rPh sb="38" eb="40">
      <t>ヘンコウ</t>
    </rPh>
    <phoneticPr fontId="1"/>
  </si>
  <si>
    <t>事例２０</t>
    <rPh sb="0" eb="2">
      <t>ジレイ</t>
    </rPh>
    <phoneticPr fontId="1"/>
  </si>
  <si>
    <t>不可抗力</t>
    <rPh sb="0" eb="4">
      <t>フカコウリョク</t>
    </rPh>
    <phoneticPr fontId="1"/>
  </si>
  <si>
    <t>不可抗力に対する応急的な対応に必要な追加経費に対応する。</t>
    <phoneticPr fontId="1"/>
  </si>
  <si>
    <t>事例２１</t>
    <rPh sb="0" eb="2">
      <t>ジレイ</t>
    </rPh>
    <phoneticPr fontId="1"/>
  </si>
  <si>
    <t>不可抗力に対応する将来の業務復帰計画について契約変更の方針を確認する。</t>
    <phoneticPr fontId="1"/>
  </si>
  <si>
    <r>
      <t>⑯不可抗力</t>
    </r>
    <r>
      <rPr>
        <sz val="11"/>
        <color rgb="FFFF0000"/>
        <rFont val="HG丸ｺﾞｼｯｸM-PRO"/>
        <family val="3"/>
        <charset val="128"/>
      </rPr>
      <t>★</t>
    </r>
    <phoneticPr fontId="1"/>
  </si>
  <si>
    <t>事例２２</t>
    <rPh sb="0" eb="2">
      <t>ジレイ</t>
    </rPh>
    <phoneticPr fontId="1"/>
  </si>
  <si>
    <t>業務復帰にあたって、不可抗力への対応に関し契約変更する。</t>
  </si>
  <si>
    <t>事例２３</t>
    <rPh sb="0" eb="2">
      <t>ジレイ</t>
    </rPh>
    <phoneticPr fontId="1"/>
  </si>
  <si>
    <t>その他</t>
    <rPh sb="2" eb="3">
      <t>タ</t>
    </rPh>
    <phoneticPr fontId="1"/>
  </si>
  <si>
    <t>業務管理上、合意事項を記録することが必要と判断する場合には打合簿を交わす。</t>
    <rPh sb="0" eb="2">
      <t>ギョウム</t>
    </rPh>
    <rPh sb="2" eb="4">
      <t>カンリ</t>
    </rPh>
    <rPh sb="4" eb="5">
      <t>ジョウ</t>
    </rPh>
    <rPh sb="6" eb="8">
      <t>ゴウイ</t>
    </rPh>
    <rPh sb="8" eb="10">
      <t>ジコウ</t>
    </rPh>
    <rPh sb="11" eb="13">
      <t>キロク</t>
    </rPh>
    <rPh sb="18" eb="20">
      <t>ヒツヨウ</t>
    </rPh>
    <rPh sb="21" eb="23">
      <t>ハンダン</t>
    </rPh>
    <rPh sb="25" eb="27">
      <t>バアイ</t>
    </rPh>
    <rPh sb="29" eb="30">
      <t>ダ</t>
    </rPh>
    <rPh sb="30" eb="31">
      <t>ゴウ</t>
    </rPh>
    <rPh sb="31" eb="32">
      <t>ボ</t>
    </rPh>
    <rPh sb="33" eb="34">
      <t>カ</t>
    </rPh>
    <phoneticPr fontId="1"/>
  </si>
  <si>
    <t>⑰その他（自由記載）</t>
    <phoneticPr fontId="1"/>
  </si>
  <si>
    <t>事例２４</t>
    <rPh sb="0" eb="2">
      <t>ジレイ</t>
    </rPh>
    <phoneticPr fontId="1"/>
  </si>
  <si>
    <t>２．打合簿以外（定額計上した現地セミナー等を実費精査方式で行う場合にあって、渡切単価とする際には以下の確認書を作成する。）</t>
    <rPh sb="2" eb="4">
      <t>ウチアワ</t>
    </rPh>
    <rPh sb="4" eb="5">
      <t>ボ</t>
    </rPh>
    <rPh sb="5" eb="7">
      <t>イガイ</t>
    </rPh>
    <rPh sb="8" eb="12">
      <t>テイガクケイジョウ</t>
    </rPh>
    <rPh sb="14" eb="16">
      <t>ゲンチ</t>
    </rPh>
    <rPh sb="20" eb="21">
      <t>トウ</t>
    </rPh>
    <rPh sb="22" eb="28">
      <t>ジッピセイサホウシキ</t>
    </rPh>
    <rPh sb="29" eb="30">
      <t>オコナ</t>
    </rPh>
    <rPh sb="31" eb="33">
      <t>バアイ</t>
    </rPh>
    <rPh sb="38" eb="42">
      <t>ワタシキリタンカ</t>
    </rPh>
    <rPh sb="45" eb="46">
      <t>サイ</t>
    </rPh>
    <rPh sb="48" eb="50">
      <t>イカ</t>
    </rPh>
    <rPh sb="51" eb="53">
      <t>カクニン</t>
    </rPh>
    <rPh sb="53" eb="54">
      <t>ショ</t>
    </rPh>
    <rPh sb="55" eb="57">
      <t>サクセイ</t>
    </rPh>
    <phoneticPr fontId="1"/>
  </si>
  <si>
    <t>確認内容/報告内容</t>
    <rPh sb="0" eb="2">
      <t>カクニン</t>
    </rPh>
    <rPh sb="2" eb="4">
      <t>ナイヨウ</t>
    </rPh>
    <rPh sb="5" eb="7">
      <t>ホウコク</t>
    </rPh>
    <rPh sb="7" eb="9">
      <t>ナイヨウ</t>
    </rPh>
    <phoneticPr fontId="1"/>
  </si>
  <si>
    <t>通常手続（渡切単価）</t>
    <rPh sb="0" eb="2">
      <t>ツウジョウ</t>
    </rPh>
    <rPh sb="2" eb="4">
      <t>テツヅ</t>
    </rPh>
    <rPh sb="5" eb="7">
      <t>ワタシキリ</t>
    </rPh>
    <rPh sb="7" eb="9">
      <t>タンカ</t>
    </rPh>
    <phoneticPr fontId="1"/>
  </si>
  <si>
    <t>現地セミナー等で渡切単価を設定する（在外事務所NSの内規に準拠する場合）</t>
    <rPh sb="26" eb="28">
      <t>ナイキ</t>
    </rPh>
    <phoneticPr fontId="1"/>
  </si>
  <si>
    <t>契約担当課長による確認事項</t>
    <phoneticPr fontId="1"/>
  </si>
  <si>
    <r>
      <t xml:space="preserve">事例25-1
</t>
    </r>
    <r>
      <rPr>
        <u/>
        <sz val="9"/>
        <color theme="10"/>
        <rFont val="HG丸ｺﾞｼｯｸM-PRO"/>
        <family val="3"/>
        <charset val="128"/>
      </rPr>
      <t>（JICA在外事務所内規）</t>
    </r>
    <phoneticPr fontId="1"/>
  </si>
  <si>
    <t>現地セミナー等で渡切単価を設定する（C/P機関の内規に準拠する場合）</t>
    <rPh sb="24" eb="26">
      <t>ナイキ</t>
    </rPh>
    <phoneticPr fontId="1"/>
  </si>
  <si>
    <r>
      <t xml:space="preserve">事例25-２
</t>
    </r>
    <r>
      <rPr>
        <u/>
        <sz val="9"/>
        <color theme="10"/>
        <rFont val="HG丸ｺﾞｼｯｸM-PRO"/>
        <family val="3"/>
        <charset val="128"/>
      </rPr>
      <t>（C/P機関内規）</t>
    </r>
    <phoneticPr fontId="1"/>
  </si>
  <si>
    <t>現地セミナー等で渡切単価を設定する（実勢価格による場合）</t>
    <phoneticPr fontId="1"/>
  </si>
  <si>
    <r>
      <t xml:space="preserve">事例25-３
</t>
    </r>
    <r>
      <rPr>
        <u/>
        <sz val="9"/>
        <color theme="10"/>
        <rFont val="HG丸ｺﾞｼｯｸM-PRO"/>
        <family val="3"/>
        <charset val="128"/>
      </rPr>
      <t>（実勢価格）</t>
    </r>
    <phoneticPr fontId="1"/>
  </si>
  <si>
    <t>事例１：契約開始時に、契約交渉時の合意事項と業務計画書等を確認する。</t>
    <rPh sb="0" eb="2">
      <t>ジレイ</t>
    </rPh>
    <phoneticPr fontId="1"/>
  </si>
  <si>
    <t>←チェック用（※削除不可）</t>
    <rPh sb="5" eb="6">
      <t>ヨウ</t>
    </rPh>
    <rPh sb="8" eb="12">
      <t>サクジョフカ</t>
    </rPh>
    <phoneticPr fontId="9"/>
  </si>
  <si>
    <t>打合簿（契約変更なし）</t>
    <rPh sb="4" eb="6">
      <t>ケイヤク</t>
    </rPh>
    <rPh sb="6" eb="8">
      <t>ヘンコウ</t>
    </rPh>
    <phoneticPr fontId="9"/>
  </si>
  <si>
    <t>打合簿番号</t>
    <rPh sb="0" eb="2">
      <t>ウチアワ</t>
    </rPh>
    <rPh sb="2" eb="3">
      <t>ボ</t>
    </rPh>
    <rPh sb="3" eb="5">
      <t>バンゴウ</t>
    </rPh>
    <phoneticPr fontId="12"/>
  </si>
  <si>
    <t>承認日</t>
    <rPh sb="0" eb="3">
      <t>ショウニンビ</t>
    </rPh>
    <phoneticPr fontId="12"/>
  </si>
  <si>
    <t>監督職員</t>
    <rPh sb="0" eb="4">
      <t>カントクショクイン</t>
    </rPh>
    <phoneticPr fontId="12"/>
  </si>
  <si>
    <t>印</t>
    <rPh sb="0" eb="1">
      <t>イン</t>
    </rPh>
    <phoneticPr fontId="12"/>
  </si>
  <si>
    <t>業務主任者</t>
    <rPh sb="0" eb="5">
      <t>ギョウムシュニンシャ</t>
    </rPh>
    <phoneticPr fontId="9"/>
  </si>
  <si>
    <t>調達管理番号：</t>
    <rPh sb="0" eb="6">
      <t>チョウタツカンリバンゴウ</t>
    </rPh>
    <phoneticPr fontId="9"/>
  </si>
  <si>
    <t>案件名：</t>
    <phoneticPr fontId="12"/>
  </si>
  <si>
    <t>監督職員と業務主任者は次の内容につき、合意した。</t>
    <rPh sb="0" eb="4">
      <t>カントクショクイン</t>
    </rPh>
    <rPh sb="5" eb="7">
      <t>ギョウム</t>
    </rPh>
    <rPh sb="7" eb="10">
      <t>シュニンシャ</t>
    </rPh>
    <rPh sb="11" eb="12">
      <t>ツギ</t>
    </rPh>
    <rPh sb="13" eb="15">
      <t>ナイヨウ</t>
    </rPh>
    <rPh sb="19" eb="21">
      <t>ゴウイ</t>
    </rPh>
    <phoneticPr fontId="9"/>
  </si>
  <si>
    <t>番号</t>
    <rPh sb="0" eb="1">
      <t>バン</t>
    </rPh>
    <rPh sb="1" eb="2">
      <t>ゴウ</t>
    </rPh>
    <phoneticPr fontId="9"/>
  </si>
  <si>
    <t>内容区分</t>
    <rPh sb="0" eb="2">
      <t>ナイヨウ</t>
    </rPh>
    <rPh sb="2" eb="4">
      <t>クブン</t>
    </rPh>
    <phoneticPr fontId="9"/>
  </si>
  <si>
    <t>合意内容</t>
    <rPh sb="0" eb="2">
      <t>ゴウイ</t>
    </rPh>
    <phoneticPr fontId="9"/>
  </si>
  <si>
    <t>金額の増減（円）</t>
    <rPh sb="0" eb="2">
      <t>キンガクゾウゲン00</t>
    </rPh>
    <rPh sb="6" eb="7">
      <t>エン</t>
    </rPh>
    <phoneticPr fontId="1"/>
  </si>
  <si>
    <t>備　考</t>
    <rPh sb="0" eb="1">
      <t>ビ</t>
    </rPh>
    <rPh sb="2" eb="3">
      <t>コウ</t>
    </rPh>
    <phoneticPr fontId="9"/>
  </si>
  <si>
    <t>①契約締結時の合意事項と業務計画書等の確認★</t>
    <phoneticPr fontId="1"/>
  </si>
  <si>
    <t>別添のとおり。</t>
    <rPh sb="0" eb="2">
      <t>ベッテン</t>
    </rPh>
    <phoneticPr fontId="1"/>
  </si>
  <si>
    <t xml:space="preserve"> </t>
    <phoneticPr fontId="9"/>
  </si>
  <si>
    <t>事例２－１：定額計上していた未確定業務の業務内容（再委託）を確定し、同時に予算額（確定金額）を確認する（ランプサム方式/同時確定型）。</t>
    <rPh sb="0" eb="2">
      <t>ジレイ</t>
    </rPh>
    <rPh sb="25" eb="28">
      <t>サイイタク</t>
    </rPh>
    <phoneticPr fontId="1"/>
  </si>
  <si>
    <t>⑦定額計上の未確定業務の確定</t>
  </si>
  <si>
    <t>未確定であった現地再委託（パイロット事業）を別添のとおり確定する。</t>
    <rPh sb="0" eb="3">
      <t>ミカクテイ</t>
    </rPh>
    <rPh sb="7" eb="9">
      <t>ゲンチ</t>
    </rPh>
    <rPh sb="9" eb="10">
      <t>サイ</t>
    </rPh>
    <rPh sb="10" eb="12">
      <t>イタク</t>
    </rPh>
    <rPh sb="18" eb="20">
      <t>ジギョウ</t>
    </rPh>
    <rPh sb="22" eb="24">
      <t>ベッテン</t>
    </rPh>
    <rPh sb="28" eb="30">
      <t>カクテイ</t>
    </rPh>
    <phoneticPr fontId="1"/>
  </si>
  <si>
    <t>別添：現地再委託（パイロット事業）の計画書</t>
    <rPh sb="0" eb="2">
      <t>ベッテン</t>
    </rPh>
    <rPh sb="3" eb="8">
      <t>ゲンチサイイタク</t>
    </rPh>
    <rPh sb="18" eb="20">
      <t>ケイカク</t>
    </rPh>
    <rPh sb="20" eb="21">
      <t>ショ</t>
    </rPh>
    <phoneticPr fontId="1"/>
  </si>
  <si>
    <t>現地再委託（パイロット事業）の調達経緯について別添のとおり確認する。</t>
    <rPh sb="0" eb="2">
      <t>ゲンチ</t>
    </rPh>
    <rPh sb="2" eb="3">
      <t>サイ</t>
    </rPh>
    <rPh sb="3" eb="5">
      <t>イタク</t>
    </rPh>
    <rPh sb="11" eb="13">
      <t>ジギョウ</t>
    </rPh>
    <rPh sb="15" eb="17">
      <t>チョウタツ</t>
    </rPh>
    <rPh sb="17" eb="19">
      <t>ケイイ</t>
    </rPh>
    <rPh sb="23" eb="25">
      <t>ベッテン</t>
    </rPh>
    <rPh sb="29" eb="31">
      <t>カクニン</t>
    </rPh>
    <phoneticPr fontId="1"/>
  </si>
  <si>
    <t>別添：調達経緯説明書（現地再委託（パイロット事業））</t>
    <rPh sb="0" eb="2">
      <t>ベッテン</t>
    </rPh>
    <rPh sb="3" eb="5">
      <t>チョウタツ</t>
    </rPh>
    <rPh sb="5" eb="7">
      <t>ケイイ</t>
    </rPh>
    <rPh sb="7" eb="10">
      <t>セツメイショ</t>
    </rPh>
    <rPh sb="11" eb="16">
      <t>ゲンチサイイタク</t>
    </rPh>
    <rPh sb="22" eb="24">
      <t>ジギョウ</t>
    </rPh>
    <phoneticPr fontId="1"/>
  </si>
  <si>
    <r>
      <t>⑨定額計上の予算額の確定（ランプサム方式）</t>
    </r>
    <r>
      <rPr>
        <sz val="11"/>
        <color rgb="FFFF0000"/>
        <rFont val="BIZ UDPゴシック"/>
        <family val="3"/>
        <charset val="128"/>
      </rPr>
      <t>★</t>
    </r>
    <rPh sb="18" eb="20">
      <t>ホウシキ</t>
    </rPh>
    <phoneticPr fontId="1"/>
  </si>
  <si>
    <t>定額計上としていた現地再委託（パイロット事業）の予算額（確定金額）を8,920千円とし、ランプサム方式を適用し精算不要とする（定額計上額10,000千円の範囲内）。</t>
    <rPh sb="0" eb="2">
      <t>テイガク</t>
    </rPh>
    <rPh sb="2" eb="4">
      <t>ケイジョウ</t>
    </rPh>
    <rPh sb="9" eb="14">
      <t>ゲンチサイイタク</t>
    </rPh>
    <rPh sb="20" eb="22">
      <t>ジギョウ</t>
    </rPh>
    <rPh sb="24" eb="27">
      <t>ヨサンガク</t>
    </rPh>
    <rPh sb="28" eb="30">
      <t>カクテイ</t>
    </rPh>
    <rPh sb="30" eb="32">
      <t>キンガク</t>
    </rPh>
    <rPh sb="39" eb="40">
      <t>チ</t>
    </rPh>
    <rPh sb="40" eb="41">
      <t>エン</t>
    </rPh>
    <rPh sb="49" eb="51">
      <t>ホウシキ</t>
    </rPh>
    <rPh sb="52" eb="54">
      <t>テキヨウ</t>
    </rPh>
    <rPh sb="55" eb="59">
      <t>セイサンフヨウ</t>
    </rPh>
    <rPh sb="63" eb="65">
      <t>テイガク</t>
    </rPh>
    <rPh sb="65" eb="67">
      <t>ケイジョウ</t>
    </rPh>
    <rPh sb="67" eb="68">
      <t>ガク</t>
    </rPh>
    <rPh sb="74" eb="76">
      <t>センエン</t>
    </rPh>
    <rPh sb="77" eb="80">
      <t>ハンイナイ</t>
    </rPh>
    <phoneticPr fontId="1"/>
  </si>
  <si>
    <t>定額計上としていた現地再委託（パイロット事業）の残額を1,080千円で確定する。</t>
    <rPh sb="0" eb="2">
      <t>テイガク</t>
    </rPh>
    <rPh sb="2" eb="4">
      <t>ケイジョウ</t>
    </rPh>
    <rPh sb="9" eb="14">
      <t>ゲンチサイイタク</t>
    </rPh>
    <rPh sb="20" eb="22">
      <t>ジギョウ</t>
    </rPh>
    <phoneticPr fontId="1"/>
  </si>
  <si>
    <t>　</t>
    <phoneticPr fontId="1"/>
  </si>
  <si>
    <t>事例２－２：定額計上していた未確定業務（機材調達）の業務内容を確定し、同時に予算額（確定金額）を確認する（ランプサム方式/同時確定型）。</t>
    <rPh sb="20" eb="24">
      <t>キザイチョウタツ</t>
    </rPh>
    <rPh sb="61" eb="63">
      <t>ドウジ</t>
    </rPh>
    <rPh sb="63" eb="66">
      <t>カクテイガタ</t>
    </rPh>
    <phoneticPr fontId="1"/>
  </si>
  <si>
    <t>未確定であった調達機材を別添のとおり確定する。</t>
    <rPh sb="0" eb="3">
      <t>ミカクテイ</t>
    </rPh>
    <rPh sb="7" eb="9">
      <t>チョウタツ</t>
    </rPh>
    <rPh sb="9" eb="11">
      <t>キザイ</t>
    </rPh>
    <rPh sb="12" eb="14">
      <t>ベッテン</t>
    </rPh>
    <rPh sb="18" eb="20">
      <t>カクテイ</t>
    </rPh>
    <phoneticPr fontId="1"/>
  </si>
  <si>
    <t>別添：機材調達計画書</t>
    <rPh sb="0" eb="2">
      <t>ベッテン</t>
    </rPh>
    <rPh sb="3" eb="5">
      <t>キザイ</t>
    </rPh>
    <rPh sb="5" eb="7">
      <t>チョウタツ</t>
    </rPh>
    <rPh sb="7" eb="9">
      <t>ケイカク</t>
    </rPh>
    <rPh sb="9" eb="10">
      <t>ショ</t>
    </rPh>
    <phoneticPr fontId="1"/>
  </si>
  <si>
    <t>定額計上としていた機材費の予算額（確定金額）を8,000千円とし、ランプサム方式を適用し精算不要とする（定額計上額10,000千円の範囲内）。</t>
    <rPh sb="0" eb="2">
      <t>テイガク</t>
    </rPh>
    <rPh sb="2" eb="4">
      <t>ケイジョウ</t>
    </rPh>
    <rPh sb="9" eb="11">
      <t>キザイ</t>
    </rPh>
    <rPh sb="11" eb="12">
      <t>ヒ</t>
    </rPh>
    <rPh sb="13" eb="15">
      <t>ヨサン</t>
    </rPh>
    <rPh sb="15" eb="16">
      <t>ガク</t>
    </rPh>
    <rPh sb="17" eb="19">
      <t>カクテイ</t>
    </rPh>
    <rPh sb="19" eb="21">
      <t>キンガク</t>
    </rPh>
    <rPh sb="28" eb="29">
      <t>チ</t>
    </rPh>
    <rPh sb="29" eb="30">
      <t>エン</t>
    </rPh>
    <rPh sb="38" eb="40">
      <t>ホウシキ</t>
    </rPh>
    <rPh sb="41" eb="43">
      <t>テキヨウ</t>
    </rPh>
    <rPh sb="44" eb="46">
      <t>セイサン</t>
    </rPh>
    <rPh sb="46" eb="48">
      <t>フヨウ</t>
    </rPh>
    <rPh sb="52" eb="54">
      <t>テイガク</t>
    </rPh>
    <rPh sb="54" eb="56">
      <t>ケイジョウ</t>
    </rPh>
    <rPh sb="56" eb="57">
      <t>ガク</t>
    </rPh>
    <rPh sb="63" eb="64">
      <t>チ</t>
    </rPh>
    <rPh sb="64" eb="65">
      <t>エン</t>
    </rPh>
    <rPh sb="66" eb="69">
      <t>ハンイナイ</t>
    </rPh>
    <phoneticPr fontId="1"/>
  </si>
  <si>
    <t>別添：見積根拠資料</t>
    <rPh sb="0" eb="2">
      <t>ベッテン</t>
    </rPh>
    <rPh sb="3" eb="5">
      <t>ミツモリ</t>
    </rPh>
    <rPh sb="5" eb="9">
      <t>コンキョシリョウ</t>
    </rPh>
    <phoneticPr fontId="1"/>
  </si>
  <si>
    <t>定額計上としていた機材費の残額を2,000千円で確定する。</t>
    <rPh sb="0" eb="2">
      <t>テイガク</t>
    </rPh>
    <rPh sb="2" eb="4">
      <t>ケイジョウ</t>
    </rPh>
    <rPh sb="9" eb="11">
      <t>キザイ</t>
    </rPh>
    <rPh sb="11" eb="12">
      <t>ヒ</t>
    </rPh>
    <phoneticPr fontId="1"/>
  </si>
  <si>
    <t>事例２－３：定額計上していた未確定業務（現地セミナー）の業務内容を確定し、同時に予算額（確定金額）を確認する（ランプサム方式/同時確定型）。</t>
    <rPh sb="20" eb="22">
      <t>ゲンチ</t>
    </rPh>
    <rPh sb="63" eb="68">
      <t>ドウジカクテイガタ</t>
    </rPh>
    <phoneticPr fontId="1"/>
  </si>
  <si>
    <t>未確定であった現地セミナーの開催内容を別添のとおり確定する。</t>
    <rPh sb="0" eb="3">
      <t>ミカクテイ</t>
    </rPh>
    <rPh sb="7" eb="9">
      <t>ゲンチ</t>
    </rPh>
    <rPh sb="14" eb="16">
      <t>カイサイ</t>
    </rPh>
    <rPh sb="16" eb="18">
      <t>ナイヨウ</t>
    </rPh>
    <rPh sb="19" eb="21">
      <t>ベッテン</t>
    </rPh>
    <rPh sb="25" eb="27">
      <t>カクテイ</t>
    </rPh>
    <phoneticPr fontId="1"/>
  </si>
  <si>
    <t>別添：現地セミナー開催計画</t>
    <rPh sb="0" eb="2">
      <t>ベッテン</t>
    </rPh>
    <rPh sb="3" eb="5">
      <t>ゲンチ</t>
    </rPh>
    <rPh sb="9" eb="11">
      <t>カイサイ</t>
    </rPh>
    <rPh sb="11" eb="13">
      <t>ケイカク</t>
    </rPh>
    <phoneticPr fontId="1"/>
  </si>
  <si>
    <t>定額計上していたセミナー等実施開催費（現地セミナー）の予算額（確定金額）を8,920千円とし、ランプサム方式を適用し精算不要とする（定額計上額10,000千円の範囲内）。</t>
    <rPh sb="0" eb="4">
      <t>テイガクケイジョウ</t>
    </rPh>
    <rPh sb="12" eb="13">
      <t>トウ</t>
    </rPh>
    <rPh sb="13" eb="15">
      <t>ジッシ</t>
    </rPh>
    <rPh sb="15" eb="17">
      <t>カイサイ</t>
    </rPh>
    <rPh sb="17" eb="18">
      <t>ヒ</t>
    </rPh>
    <rPh sb="19" eb="21">
      <t>ゲンチ</t>
    </rPh>
    <rPh sb="27" eb="29">
      <t>ヨサン</t>
    </rPh>
    <rPh sb="29" eb="30">
      <t>ガク</t>
    </rPh>
    <rPh sb="31" eb="33">
      <t>カクテイ</t>
    </rPh>
    <rPh sb="33" eb="35">
      <t>キンガク</t>
    </rPh>
    <rPh sb="42" eb="43">
      <t>チ</t>
    </rPh>
    <rPh sb="43" eb="44">
      <t>エン</t>
    </rPh>
    <rPh sb="52" eb="54">
      <t>ホウシキ</t>
    </rPh>
    <rPh sb="55" eb="57">
      <t>テキヨウ</t>
    </rPh>
    <rPh sb="58" eb="60">
      <t>セイサン</t>
    </rPh>
    <rPh sb="60" eb="62">
      <t>フヨウ</t>
    </rPh>
    <rPh sb="66" eb="68">
      <t>テイガク</t>
    </rPh>
    <rPh sb="68" eb="70">
      <t>ケイジョウ</t>
    </rPh>
    <rPh sb="70" eb="71">
      <t>ガク</t>
    </rPh>
    <rPh sb="77" eb="78">
      <t>チ</t>
    </rPh>
    <rPh sb="78" eb="79">
      <t>エン</t>
    </rPh>
    <rPh sb="80" eb="83">
      <t>ハンイナイ</t>
    </rPh>
    <phoneticPr fontId="1"/>
  </si>
  <si>
    <t>定額計上としていたセミナー等実施開催費（現地セミナー）の残額を1,080千円で確定する。</t>
    <rPh sb="0" eb="2">
      <t>テイガク</t>
    </rPh>
    <rPh sb="2" eb="4">
      <t>ケイジョウ</t>
    </rPh>
    <rPh sb="13" eb="14">
      <t>トウ</t>
    </rPh>
    <rPh sb="14" eb="16">
      <t>ジッシ</t>
    </rPh>
    <rPh sb="16" eb="18">
      <t>カイサイ</t>
    </rPh>
    <rPh sb="18" eb="19">
      <t>ヒ</t>
    </rPh>
    <rPh sb="20" eb="22">
      <t>ゲンチ</t>
    </rPh>
    <phoneticPr fontId="1"/>
  </si>
  <si>
    <t>事例３：定額計上していた未確定業務の業務内容を予算額の確定に先行して確定する（ランプサム方式/二段階型①）。</t>
    <rPh sb="0" eb="2">
      <t>ジレイ</t>
    </rPh>
    <rPh sb="23" eb="26">
      <t>ヨサンガク</t>
    </rPh>
    <rPh sb="27" eb="29">
      <t>カクテイ</t>
    </rPh>
    <rPh sb="30" eb="32">
      <t>センコウ</t>
    </rPh>
    <rPh sb="34" eb="36">
      <t>カクテイ</t>
    </rPh>
    <rPh sb="47" eb="48">
      <t>ニ</t>
    </rPh>
    <rPh sb="48" eb="50">
      <t>ダンカイ</t>
    </rPh>
    <rPh sb="50" eb="51">
      <t>ガタ</t>
    </rPh>
    <phoneticPr fontId="1"/>
  </si>
  <si>
    <t>未確定であった現地再委託（パイロット事業）を別添のとおり確定する。なお、本業務の金額確定後に、ランプサム方式とする予定。</t>
    <rPh sb="0" eb="3">
      <t>ミカクテイ</t>
    </rPh>
    <rPh sb="7" eb="9">
      <t>ゲンチ</t>
    </rPh>
    <rPh sb="9" eb="10">
      <t>サイ</t>
    </rPh>
    <rPh sb="10" eb="12">
      <t>イタク</t>
    </rPh>
    <rPh sb="18" eb="20">
      <t>ジギョウ</t>
    </rPh>
    <rPh sb="22" eb="24">
      <t>ベッテン</t>
    </rPh>
    <rPh sb="28" eb="30">
      <t>カクテイ</t>
    </rPh>
    <rPh sb="36" eb="39">
      <t>ホンギョウム</t>
    </rPh>
    <rPh sb="40" eb="42">
      <t>キンガク</t>
    </rPh>
    <rPh sb="42" eb="44">
      <t>カクテイ</t>
    </rPh>
    <rPh sb="44" eb="45">
      <t>ゴ</t>
    </rPh>
    <rPh sb="52" eb="54">
      <t>ホウシキ</t>
    </rPh>
    <rPh sb="57" eb="59">
      <t>ヨテイ</t>
    </rPh>
    <phoneticPr fontId="1"/>
  </si>
  <si>
    <t>事例４：未確定業務の業務内容を確定後に、予算額（確定金額）を確認する（ランプサム方式/二段階型②）。</t>
    <rPh sb="0" eb="2">
      <t>ジレイ</t>
    </rPh>
    <rPh sb="43" eb="46">
      <t>ニダンカイ</t>
    </rPh>
    <rPh sb="46" eb="47">
      <t>ガタ</t>
    </rPh>
    <phoneticPr fontId="1"/>
  </si>
  <si>
    <t>定額計上としていた現地再委託（パイロット事業）の予算額（確定金額）を8,920千円とし、ランプサム方式を適用し精算不要とする（定額計上額10,000千円の範囲内）。定額計上の残額は1,080千円で確定する。</t>
    <rPh sb="0" eb="2">
      <t>テイガク</t>
    </rPh>
    <rPh sb="2" eb="4">
      <t>ケイジョウ</t>
    </rPh>
    <rPh sb="9" eb="11">
      <t>ゲンチ</t>
    </rPh>
    <rPh sb="11" eb="12">
      <t>サイ</t>
    </rPh>
    <rPh sb="12" eb="14">
      <t>イタク</t>
    </rPh>
    <rPh sb="20" eb="22">
      <t>ジギョウ</t>
    </rPh>
    <rPh sb="24" eb="26">
      <t>ヨサン</t>
    </rPh>
    <rPh sb="26" eb="27">
      <t>ガク</t>
    </rPh>
    <rPh sb="28" eb="30">
      <t>カクテイ</t>
    </rPh>
    <rPh sb="30" eb="32">
      <t>キンガク</t>
    </rPh>
    <rPh sb="39" eb="40">
      <t>チ</t>
    </rPh>
    <rPh sb="40" eb="41">
      <t>エン</t>
    </rPh>
    <rPh sb="49" eb="51">
      <t>ホウシキ</t>
    </rPh>
    <rPh sb="52" eb="54">
      <t>テキヨウ</t>
    </rPh>
    <rPh sb="55" eb="57">
      <t>セイサン</t>
    </rPh>
    <rPh sb="57" eb="59">
      <t>フヨウ</t>
    </rPh>
    <rPh sb="63" eb="65">
      <t>テイガク</t>
    </rPh>
    <rPh sb="65" eb="67">
      <t>ケイジョウ</t>
    </rPh>
    <rPh sb="67" eb="68">
      <t>ガク</t>
    </rPh>
    <rPh sb="74" eb="75">
      <t>チ</t>
    </rPh>
    <rPh sb="75" eb="76">
      <t>エン</t>
    </rPh>
    <rPh sb="77" eb="80">
      <t>ハンイナイ</t>
    </rPh>
    <phoneticPr fontId="1"/>
  </si>
  <si>
    <t>⑩定額計上の残額の確定</t>
  </si>
  <si>
    <t>定額計上としていた現地再委託（パイロット事業）の残額を1,080千円で確定する。</t>
    <rPh sb="0" eb="2">
      <t>テイガク</t>
    </rPh>
    <rPh sb="2" eb="4">
      <t>ケイジョウ</t>
    </rPh>
    <phoneticPr fontId="1"/>
  </si>
  <si>
    <t>事例５：（未確定業務の確定を伴わずに）定額計上していた予算額（確定金額）を確認する（ランプサム方式）。</t>
    <rPh sb="0" eb="2">
      <t>ジレイ</t>
    </rPh>
    <rPh sb="5" eb="6">
      <t>ミ</t>
    </rPh>
    <rPh sb="6" eb="8">
      <t>カクテイ</t>
    </rPh>
    <rPh sb="8" eb="10">
      <t>ギョウム</t>
    </rPh>
    <rPh sb="11" eb="13">
      <t>カクテイ</t>
    </rPh>
    <rPh sb="14" eb="15">
      <t>トモナ</t>
    </rPh>
    <rPh sb="19" eb="21">
      <t>テイガク</t>
    </rPh>
    <rPh sb="21" eb="23">
      <t>ケイジョウ</t>
    </rPh>
    <rPh sb="27" eb="29">
      <t>ヨサン</t>
    </rPh>
    <rPh sb="29" eb="30">
      <t>ガク</t>
    </rPh>
    <rPh sb="31" eb="35">
      <t>カクテイキンガク</t>
    </rPh>
    <rPh sb="37" eb="39">
      <t>カクニン</t>
    </rPh>
    <rPh sb="47" eb="49">
      <t>ホウシキ</t>
    </rPh>
    <phoneticPr fontId="1"/>
  </si>
  <si>
    <t>定額計上としていた資料翻訳費（●●語⇒英語、●頁を想定）について、翻訳対象頁数が確定したため、予算額（確定金額）を8,000千円とし、ランプサム方式を適用し精算不要と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33" eb="35">
      <t>ホンヤク</t>
    </rPh>
    <rPh sb="35" eb="37">
      <t>タイショウ</t>
    </rPh>
    <rPh sb="37" eb="39">
      <t>ページスウ</t>
    </rPh>
    <rPh sb="40" eb="42">
      <t>カクテイ</t>
    </rPh>
    <phoneticPr fontId="1"/>
  </si>
  <si>
    <t>定額計上としていた資料翻訳費の残額を2,000千円で確定する。</t>
    <rPh sb="0" eb="4">
      <t>テイガクケイジョウ</t>
    </rPh>
    <rPh sb="9" eb="13">
      <t>シリョウホンヤク</t>
    </rPh>
    <rPh sb="13" eb="14">
      <t>ヒ</t>
    </rPh>
    <phoneticPr fontId="1"/>
  </si>
  <si>
    <t>事例６－１：定額計上していた未確定業務の業務内容（再委託）を確定し、予算額（上限額）を確定する（実費精算方式）。</t>
    <rPh sb="0" eb="2">
      <t>ジレイ</t>
    </rPh>
    <rPh sb="25" eb="26">
      <t>サイ</t>
    </rPh>
    <rPh sb="26" eb="28">
      <t>イタク</t>
    </rPh>
    <phoneticPr fontId="1"/>
  </si>
  <si>
    <t>⑧定額計上の予算額の確定（実費精算方式）</t>
    <rPh sb="13" eb="17">
      <t>ジッピセイサン</t>
    </rPh>
    <rPh sb="17" eb="19">
      <t>ホウシキ</t>
    </rPh>
    <phoneticPr fontId="1"/>
  </si>
  <si>
    <t>定額計上としていた現地再委託（パイロット事業）の予算額（上限額）を8,920千円で確定する（定額計上額10,000千円の範囲内）。</t>
    <rPh sb="0" eb="2">
      <t>テイガク</t>
    </rPh>
    <rPh sb="2" eb="4">
      <t>ケイジョウ</t>
    </rPh>
    <rPh sb="9" eb="14">
      <t>ゲンチサイイタク</t>
    </rPh>
    <rPh sb="20" eb="22">
      <t>ジギョウ</t>
    </rPh>
    <rPh sb="24" eb="27">
      <t>ヨサンガク</t>
    </rPh>
    <rPh sb="28" eb="31">
      <t>ジョウゲンガク</t>
    </rPh>
    <rPh sb="38" eb="39">
      <t>チ</t>
    </rPh>
    <rPh sb="39" eb="40">
      <t>エン</t>
    </rPh>
    <rPh sb="41" eb="43">
      <t>カクテイ</t>
    </rPh>
    <rPh sb="46" eb="48">
      <t>テイガク</t>
    </rPh>
    <rPh sb="48" eb="50">
      <t>ケイジョウ</t>
    </rPh>
    <rPh sb="50" eb="51">
      <t>ガク</t>
    </rPh>
    <rPh sb="57" eb="59">
      <t>センエン</t>
    </rPh>
    <rPh sb="60" eb="63">
      <t>ハンイナイ</t>
    </rPh>
    <phoneticPr fontId="1"/>
  </si>
  <si>
    <t>別添：見積根拠資料</t>
    <rPh sb="0" eb="2">
      <t>ベッテン</t>
    </rPh>
    <rPh sb="3" eb="5">
      <t>ミツモリ</t>
    </rPh>
    <rPh sb="5" eb="7">
      <t>コンキョ</t>
    </rPh>
    <rPh sb="7" eb="9">
      <t>シリョウ</t>
    </rPh>
    <phoneticPr fontId="1"/>
  </si>
  <si>
    <t>事例６－２：定額計上していた未確定業務（機材調達）の業務内容を確定し、予算額（上限額）を確定する（実費精算方式）。</t>
    <rPh sb="20" eb="24">
      <t>キザイチョウタツ</t>
    </rPh>
    <rPh sb="39" eb="42">
      <t>ジョウゲンガク</t>
    </rPh>
    <rPh sb="53" eb="55">
      <t>ホウシキ</t>
    </rPh>
    <phoneticPr fontId="1"/>
  </si>
  <si>
    <t>定額計上していた機材費の予算額（上限額）を8,000千円で確定する（定額計上額10,000千円の範囲内）。</t>
    <rPh sb="0" eb="4">
      <t>テイガクケイジョウ</t>
    </rPh>
    <rPh sb="8" eb="10">
      <t>キザイ</t>
    </rPh>
    <rPh sb="10" eb="11">
      <t>ヒ</t>
    </rPh>
    <rPh sb="12" eb="15">
      <t>ヨサンガク</t>
    </rPh>
    <rPh sb="16" eb="19">
      <t>ジョウゲンガク</t>
    </rPh>
    <rPh sb="26" eb="27">
      <t>チ</t>
    </rPh>
    <rPh sb="27" eb="28">
      <t>エン</t>
    </rPh>
    <rPh sb="29" eb="31">
      <t>カクテイ</t>
    </rPh>
    <phoneticPr fontId="1"/>
  </si>
  <si>
    <t>事例６－３：定額計上していた未確定業務（現地セミナー）の業務内容を確定し、予算額（上限額）を確定する（実費精算方式）。</t>
    <rPh sb="20" eb="22">
      <t>ゲンチ</t>
    </rPh>
    <rPh sb="41" eb="44">
      <t>ジョウゲンガク</t>
    </rPh>
    <rPh sb="55" eb="57">
      <t>ホウシキ</t>
    </rPh>
    <phoneticPr fontId="1"/>
  </si>
  <si>
    <t>定額計上していたセミナー等実施開催費（現地セミナー）の予算額（上限額）を8,000千円で確定する（定額計上額10,000千円の範囲内）。</t>
    <rPh sb="0" eb="4">
      <t>テイガクケイジョウ</t>
    </rPh>
    <rPh sb="12" eb="13">
      <t>トウ</t>
    </rPh>
    <rPh sb="13" eb="15">
      <t>ジッシ</t>
    </rPh>
    <rPh sb="15" eb="17">
      <t>カイサイ</t>
    </rPh>
    <rPh sb="17" eb="18">
      <t>ヒ</t>
    </rPh>
    <rPh sb="19" eb="21">
      <t>ゲンチ</t>
    </rPh>
    <rPh sb="27" eb="30">
      <t>ヨサンガク</t>
    </rPh>
    <rPh sb="31" eb="34">
      <t>ジョウゲンガク</t>
    </rPh>
    <rPh sb="41" eb="42">
      <t>チ</t>
    </rPh>
    <rPh sb="42" eb="43">
      <t>エン</t>
    </rPh>
    <rPh sb="44" eb="46">
      <t>カクテイ</t>
    </rPh>
    <phoneticPr fontId="1"/>
  </si>
  <si>
    <t>事例７：（未確定業務を伴わない）使途が明確な定額計上していた予算額（上限額）を確定する（実費精算方式）。</t>
    <rPh sb="0" eb="2">
      <t>ジレイ</t>
    </rPh>
    <rPh sb="5" eb="10">
      <t>ミカクテイギョウム</t>
    </rPh>
    <rPh sb="11" eb="12">
      <t>トモナ</t>
    </rPh>
    <rPh sb="16" eb="18">
      <t>シト</t>
    </rPh>
    <rPh sb="19" eb="21">
      <t>メイカク</t>
    </rPh>
    <rPh sb="22" eb="24">
      <t>テイガク</t>
    </rPh>
    <rPh sb="24" eb="26">
      <t>ケイジョウ</t>
    </rPh>
    <rPh sb="30" eb="32">
      <t>ヨサン</t>
    </rPh>
    <rPh sb="32" eb="33">
      <t>ガク</t>
    </rPh>
    <rPh sb="34" eb="37">
      <t>ジョウゲンガク</t>
    </rPh>
    <rPh sb="39" eb="41">
      <t>カクテイ</t>
    </rPh>
    <rPh sb="44" eb="46">
      <t>ジッピ</t>
    </rPh>
    <rPh sb="46" eb="48">
      <t>セイサン</t>
    </rPh>
    <rPh sb="48" eb="50">
      <t>ホウシキ</t>
    </rPh>
    <phoneticPr fontId="1"/>
  </si>
  <si>
    <t>定額計上としていた資料翻訳費（●●語⇒英語、●頁を想定）の予算額（上限額）を8,000千円で確定する（定額計上額10,000千円の範囲内）。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phoneticPr fontId="1"/>
  </si>
  <si>
    <t>事例８：定額計上の予算額（上限額）を変更（増額）する（実費精算方式）。</t>
    <rPh sb="0" eb="2">
      <t>ジレイ</t>
    </rPh>
    <rPh sb="4" eb="6">
      <t>テイガク</t>
    </rPh>
    <rPh sb="6" eb="8">
      <t>ケイジョウ</t>
    </rPh>
    <rPh sb="9" eb="11">
      <t>ヨサン</t>
    </rPh>
    <rPh sb="11" eb="12">
      <t>ガク</t>
    </rPh>
    <rPh sb="13" eb="16">
      <t>ジョウゲンガク</t>
    </rPh>
    <rPh sb="18" eb="20">
      <t>ヘンコウ</t>
    </rPh>
    <rPh sb="21" eb="23">
      <t>ゾウガク</t>
    </rPh>
    <rPh sb="27" eb="29">
      <t>ジッピ</t>
    </rPh>
    <rPh sb="29" eb="31">
      <t>セイサン</t>
    </rPh>
    <rPh sb="31" eb="33">
      <t>ホウシキ</t>
    </rPh>
    <phoneticPr fontId="1"/>
  </si>
  <si>
    <t>定額計上としていた資料翻訳費（●●語⇒英語、●頁を想定）の予算額（上限額）を8,000千円で確定していたが、頁数が想定より増加したため9,000千円に変更する（定額計上額10,000千円の範囲内）。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rPh sb="54" eb="55">
      <t>ページ</t>
    </rPh>
    <rPh sb="55" eb="56">
      <t>スウ</t>
    </rPh>
    <rPh sb="57" eb="59">
      <t>ソウテイ</t>
    </rPh>
    <rPh sb="61" eb="63">
      <t>ゾウカ</t>
    </rPh>
    <rPh sb="72" eb="74">
      <t>センエン</t>
    </rPh>
    <rPh sb="75" eb="77">
      <t>ヘンコウ</t>
    </rPh>
    <phoneticPr fontId="1"/>
  </si>
  <si>
    <t>事例９：定額計上の残額を確定する（実費精算方式）。</t>
    <rPh sb="0" eb="2">
      <t>ジレイ</t>
    </rPh>
    <rPh sb="4" eb="6">
      <t>テイガク</t>
    </rPh>
    <rPh sb="6" eb="8">
      <t>ケイジョウ</t>
    </rPh>
    <rPh sb="9" eb="11">
      <t>ザンガク</t>
    </rPh>
    <rPh sb="12" eb="14">
      <t>カクテイ</t>
    </rPh>
    <rPh sb="17" eb="19">
      <t>ジッピ</t>
    </rPh>
    <rPh sb="19" eb="21">
      <t>セイサン</t>
    </rPh>
    <rPh sb="21" eb="23">
      <t>ホウシキ</t>
    </rPh>
    <phoneticPr fontId="1"/>
  </si>
  <si>
    <t>番号</t>
  </si>
  <si>
    <t>合意内容</t>
  </si>
  <si>
    <t>備　考</t>
  </si>
  <si>
    <t>定額計上としていた機材費の残額を2,500千円と確定する。</t>
    <rPh sb="0" eb="2">
      <t>テイガク</t>
    </rPh>
    <rPh sb="2" eb="4">
      <t>ケイジョウ</t>
    </rPh>
    <rPh sb="9" eb="11">
      <t>キザイ</t>
    </rPh>
    <rPh sb="11" eb="12">
      <t>ヒ</t>
    </rPh>
    <rPh sb="13" eb="15">
      <t>ザンガク</t>
    </rPh>
    <rPh sb="21" eb="22">
      <t>セン</t>
    </rPh>
    <rPh sb="22" eb="23">
      <t>エン</t>
    </rPh>
    <rPh sb="24" eb="26">
      <t>カクテイ</t>
    </rPh>
    <phoneticPr fontId="1"/>
  </si>
  <si>
    <t>別添：予算額/実績対比表</t>
    <rPh sb="0" eb="2">
      <t>ベッテン</t>
    </rPh>
    <rPh sb="3" eb="6">
      <t>ヨサンガク</t>
    </rPh>
    <rPh sb="7" eb="9">
      <t>ジッセキ</t>
    </rPh>
    <rPh sb="9" eb="11">
      <t>タイヒ</t>
    </rPh>
    <rPh sb="11" eb="12">
      <t>オモテ</t>
    </rPh>
    <phoneticPr fontId="1"/>
  </si>
  <si>
    <t>事例１０：定額計上の再委託に関して、再委託先の選定経緯と契約概要を報告する。（実費精算方式）</t>
    <rPh sb="0" eb="2">
      <t>ジレイ</t>
    </rPh>
    <rPh sb="5" eb="7">
      <t>テイガク</t>
    </rPh>
    <rPh sb="7" eb="9">
      <t>ケイジョウ</t>
    </rPh>
    <rPh sb="10" eb="11">
      <t>サイ</t>
    </rPh>
    <rPh sb="39" eb="45">
      <t>ジッピセイサンホウシキ</t>
    </rPh>
    <phoneticPr fontId="1"/>
  </si>
  <si>
    <t>　打合簿（契約変更なし）</t>
    <rPh sb="5" eb="7">
      <t>ケイヤク</t>
    </rPh>
    <rPh sb="7" eb="9">
      <t>ヘンコウ</t>
    </rPh>
    <phoneticPr fontId="9"/>
  </si>
  <si>
    <t>金額の増減（円）</t>
    <rPh sb="0" eb="2">
      <t>キンガクゾウゲン000</t>
    </rPh>
    <phoneticPr fontId="1"/>
  </si>
  <si>
    <t>事例１０ー１：1つの契約金額が200万円以上の定額計上の現地傭人に関して、契約相手方との契約概要を報告する。（実費精算方式）</t>
    <rPh sb="0" eb="2">
      <t>ジレイ</t>
    </rPh>
    <rPh sb="10" eb="14">
      <t>ケイヤクキンガク</t>
    </rPh>
    <rPh sb="18" eb="22">
      <t>マンエンイジョウ</t>
    </rPh>
    <rPh sb="23" eb="27">
      <t>テイガクケイジョウ</t>
    </rPh>
    <rPh sb="28" eb="32">
      <t>ゲンチヨウジン</t>
    </rPh>
    <rPh sb="37" eb="42">
      <t>ケイヤクアイテカタ</t>
    </rPh>
    <rPh sb="55" eb="61">
      <t>ジッピセイサンホウシキ</t>
    </rPh>
    <phoneticPr fontId="1"/>
  </si>
  <si>
    <t>１つの契約金額が200万円以上の現地傭人（分野名）との契約について別添のとおり確認する。</t>
    <rPh sb="3" eb="7">
      <t>ケイヤクキンガク</t>
    </rPh>
    <rPh sb="11" eb="15">
      <t>マンエンイジョウ</t>
    </rPh>
    <rPh sb="16" eb="18">
      <t>ゲンチ</t>
    </rPh>
    <rPh sb="18" eb="19">
      <t>ヨウ</t>
    </rPh>
    <rPh sb="19" eb="20">
      <t>ニン</t>
    </rPh>
    <rPh sb="21" eb="24">
      <t>ブンヤメイ</t>
    </rPh>
    <rPh sb="27" eb="29">
      <t>ケイヤク</t>
    </rPh>
    <rPh sb="33" eb="35">
      <t>ベッテン</t>
    </rPh>
    <rPh sb="39" eb="41">
      <t>カクニン</t>
    </rPh>
    <phoneticPr fontId="1"/>
  </si>
  <si>
    <t>別添：契約概要（現地傭人（分野名））</t>
    <rPh sb="0" eb="2">
      <t>ベッテン</t>
    </rPh>
    <rPh sb="3" eb="5">
      <t>ケイヤク</t>
    </rPh>
    <rPh sb="5" eb="7">
      <t>ガイヨウ</t>
    </rPh>
    <rPh sb="8" eb="12">
      <t>ゲンチヨウジン</t>
    </rPh>
    <rPh sb="13" eb="16">
      <t>ブンヤメイ</t>
    </rPh>
    <phoneticPr fontId="1"/>
  </si>
  <si>
    <r>
      <t>事例１１：機材調達に関して、機材調達先の選定経緯と契約概要を報告する（</t>
    </r>
    <r>
      <rPr>
        <sz val="10"/>
        <color rgb="FFFF0000"/>
        <rFont val="HG丸ｺﾞｼｯｸM-PRO"/>
        <family val="3"/>
        <charset val="128"/>
      </rPr>
      <t>契約金額</t>
    </r>
    <r>
      <rPr>
        <sz val="10"/>
        <color theme="1"/>
        <rFont val="HG丸ｺﾞｼｯｸM-PRO"/>
        <family val="3"/>
        <charset val="128"/>
      </rPr>
      <t>160万円を超えるものが対象）</t>
    </r>
    <rPh sb="0" eb="2">
      <t>ジレイ</t>
    </rPh>
    <rPh sb="35" eb="39">
      <t>ケイヤクキンガク</t>
    </rPh>
    <phoneticPr fontId="1"/>
  </si>
  <si>
    <t>機材調達の調達経緯について別添のとおり確認する。</t>
    <rPh sb="0" eb="4">
      <t>キザイチョウタツ</t>
    </rPh>
    <rPh sb="5" eb="7">
      <t>チョウタツ</t>
    </rPh>
    <rPh sb="7" eb="9">
      <t>ケイイ</t>
    </rPh>
    <rPh sb="13" eb="15">
      <t>ベッテン</t>
    </rPh>
    <rPh sb="19" eb="21">
      <t>カクニン</t>
    </rPh>
    <phoneticPr fontId="1"/>
  </si>
  <si>
    <t>別添：調達経緯説明書（機材調達）</t>
    <rPh sb="0" eb="2">
      <t>ベッテン</t>
    </rPh>
    <rPh sb="3" eb="5">
      <t>チョウタツ</t>
    </rPh>
    <rPh sb="5" eb="7">
      <t>ケイイ</t>
    </rPh>
    <rPh sb="7" eb="10">
      <t>セツメイショ</t>
    </rPh>
    <rPh sb="11" eb="15">
      <t>キザイチョウタツ</t>
    </rPh>
    <phoneticPr fontId="1"/>
  </si>
  <si>
    <t>事例１2：継続契約の手続きをする。</t>
    <rPh sb="0" eb="2">
      <t>ジレイ</t>
    </rPh>
    <phoneticPr fontId="1"/>
  </si>
  <si>
    <t>打合簿（継続契約）</t>
    <rPh sb="0" eb="3">
      <t>ウチアワセボ</t>
    </rPh>
    <rPh sb="4" eb="6">
      <t>ケイゾク</t>
    </rPh>
    <rPh sb="6" eb="8">
      <t>ケイヤク</t>
    </rPh>
    <phoneticPr fontId="9"/>
  </si>
  <si>
    <t>氏名</t>
    <rPh sb="0" eb="2">
      <t>シメイ</t>
    </rPh>
    <phoneticPr fontId="9"/>
  </si>
  <si>
    <t>契約担当課長★</t>
    <rPh sb="0" eb="2">
      <t>ケイヤク</t>
    </rPh>
    <rPh sb="2" eb="4">
      <t>タントウ</t>
    </rPh>
    <rPh sb="4" eb="6">
      <t>カチョウ</t>
    </rPh>
    <phoneticPr fontId="9"/>
  </si>
  <si>
    <t>監督職員と業務主任者は次の内容につき合意し、契約担当課長は速やかに継続契約締結手続きを行う。</t>
    <rPh sb="0" eb="4">
      <t>カントクショクイン</t>
    </rPh>
    <rPh sb="5" eb="7">
      <t>ギョウム</t>
    </rPh>
    <rPh sb="7" eb="10">
      <t>シュニンシャ</t>
    </rPh>
    <rPh sb="11" eb="12">
      <t>ツギ</t>
    </rPh>
    <rPh sb="13" eb="15">
      <t>ナイヨウ</t>
    </rPh>
    <rPh sb="18" eb="20">
      <t>ゴウイ</t>
    </rPh>
    <rPh sb="22" eb="24">
      <t>ケイヤク</t>
    </rPh>
    <rPh sb="24" eb="26">
      <t>タントウ</t>
    </rPh>
    <rPh sb="26" eb="28">
      <t>カチョウ</t>
    </rPh>
    <rPh sb="29" eb="30">
      <t>スミ</t>
    </rPh>
    <rPh sb="33" eb="35">
      <t>ケイゾク</t>
    </rPh>
    <rPh sb="35" eb="37">
      <t>ケイヤク</t>
    </rPh>
    <rPh sb="37" eb="39">
      <t>テイケツ</t>
    </rPh>
    <rPh sb="39" eb="41">
      <t>テツヅ</t>
    </rPh>
    <rPh sb="43" eb="44">
      <t>オコナ</t>
    </rPh>
    <phoneticPr fontId="9"/>
  </si>
  <si>
    <t>■</t>
  </si>
  <si>
    <t>業務内容又は契約金額に変更がある場合</t>
    <rPh sb="4" eb="5">
      <t>マタ</t>
    </rPh>
    <rPh sb="6" eb="8">
      <t>ケイヤク</t>
    </rPh>
    <rPh sb="8" eb="10">
      <t>キンガク</t>
    </rPh>
    <phoneticPr fontId="1"/>
  </si>
  <si>
    <t>業務内容又は契約金額を次のとおり変更する。</t>
    <rPh sb="0" eb="4">
      <t>ギョウムナイヨウ</t>
    </rPh>
    <rPh sb="4" eb="5">
      <t>マタ</t>
    </rPh>
    <rPh sb="6" eb="8">
      <t>ケイヤク</t>
    </rPh>
    <rPh sb="8" eb="10">
      <t>キンガク</t>
    </rPh>
    <rPh sb="11" eb="12">
      <t>ツギ</t>
    </rPh>
    <rPh sb="16" eb="18">
      <t>ヘンコウ</t>
    </rPh>
    <phoneticPr fontId="9"/>
  </si>
  <si>
    <t>番号</t>
    <rPh sb="0" eb="2">
      <t>バンゴウ</t>
    </rPh>
    <phoneticPr fontId="9"/>
  </si>
  <si>
    <t>項目</t>
    <rPh sb="0" eb="2">
      <t>コウモク</t>
    </rPh>
    <phoneticPr fontId="1"/>
  </si>
  <si>
    <t>変更内容・理由</t>
  </si>
  <si>
    <t>契約締結時見積額からの増減（円）</t>
    <rPh sb="0" eb="2">
      <t>ケイヤク</t>
    </rPh>
    <rPh sb="2" eb="4">
      <t>テイケツ</t>
    </rPh>
    <rPh sb="4" eb="5">
      <t>ジ</t>
    </rPh>
    <rPh sb="5" eb="7">
      <t>ミツモリ</t>
    </rPh>
    <rPh sb="7" eb="8">
      <t>ガク</t>
    </rPh>
    <rPh sb="11" eb="13">
      <t>ゾウゲン</t>
    </rPh>
    <rPh sb="14" eb="15">
      <t>エン</t>
    </rPh>
    <phoneticPr fontId="9"/>
  </si>
  <si>
    <t>備考</t>
  </si>
  <si>
    <t>追加業務（調査地域）</t>
    <rPh sb="0" eb="2">
      <t>ツイカ</t>
    </rPh>
    <rPh sb="2" eb="4">
      <t>ギョウム</t>
    </rPh>
    <rPh sb="5" eb="7">
      <t>チョウサ</t>
    </rPh>
    <rPh sb="7" eb="9">
      <t>チイキ</t>
    </rPh>
    <phoneticPr fontId="1"/>
  </si>
  <si>
    <t>メトロ地域に加え、新興住宅地域となっているA地域を追加の調査対象とするため、新たに当該地域の交通実態調査を行うことによる増額（現地再委託費、報酬、一般業務費）</t>
    <rPh sb="3" eb="5">
      <t>チイキ</t>
    </rPh>
    <rPh sb="6" eb="7">
      <t>クワ</t>
    </rPh>
    <rPh sb="9" eb="13">
      <t>シンコウジュウタク</t>
    </rPh>
    <rPh sb="13" eb="15">
      <t>チイキ</t>
    </rPh>
    <rPh sb="22" eb="24">
      <t>チイキ</t>
    </rPh>
    <rPh sb="25" eb="27">
      <t>ツイカ</t>
    </rPh>
    <rPh sb="28" eb="30">
      <t>チョウサ</t>
    </rPh>
    <rPh sb="30" eb="32">
      <t>タイショウ</t>
    </rPh>
    <rPh sb="38" eb="39">
      <t>アラ</t>
    </rPh>
    <rPh sb="41" eb="43">
      <t>トウガイ</t>
    </rPh>
    <rPh sb="43" eb="45">
      <t>チイキ</t>
    </rPh>
    <rPh sb="46" eb="50">
      <t>コウツウジッタイ</t>
    </rPh>
    <rPh sb="50" eb="52">
      <t>チョウサ</t>
    </rPh>
    <rPh sb="53" eb="54">
      <t>オコナ</t>
    </rPh>
    <rPh sb="60" eb="62">
      <t>ゾウガク</t>
    </rPh>
    <rPh sb="63" eb="65">
      <t>ゲンチ</t>
    </rPh>
    <rPh sb="65" eb="68">
      <t>サイイタク</t>
    </rPh>
    <rPh sb="68" eb="69">
      <t>ヒ</t>
    </rPh>
    <rPh sb="70" eb="72">
      <t>ホウシュウ</t>
    </rPh>
    <rPh sb="73" eb="75">
      <t>イッパン</t>
    </rPh>
    <rPh sb="75" eb="78">
      <t>ギョウムヒ</t>
    </rPh>
    <phoneticPr fontId="1"/>
  </si>
  <si>
    <t>積算根拠資料を参照</t>
    <rPh sb="4" eb="6">
      <t>シリョウ</t>
    </rPh>
    <rPh sb="7" eb="9">
      <t>サンショウ</t>
    </rPh>
    <phoneticPr fontId="1"/>
  </si>
  <si>
    <t>追加業務（セミナー）</t>
    <rPh sb="0" eb="2">
      <t>ツイカ</t>
    </rPh>
    <rPh sb="2" eb="4">
      <t>ギョウム</t>
    </rPh>
    <phoneticPr fontId="1"/>
  </si>
  <si>
    <t>CP側からの強い希望により●●セミナー実施回数を増やすことによる増額（報酬、一般業務費）</t>
    <rPh sb="35" eb="37">
      <t>ホウシュウ</t>
    </rPh>
    <rPh sb="38" eb="40">
      <t>イッパン</t>
    </rPh>
    <rPh sb="40" eb="43">
      <t>ギョウムヒ</t>
    </rPh>
    <phoneticPr fontId="1"/>
  </si>
  <si>
    <t>積算根拠は別添見積書（案）を参照</t>
    <rPh sb="14" eb="16">
      <t>サンショウ</t>
    </rPh>
    <phoneticPr fontId="1"/>
  </si>
  <si>
    <t>第三国研修の実施時期</t>
    <rPh sb="0" eb="3">
      <t>ダイサンコク</t>
    </rPh>
    <rPh sb="3" eb="5">
      <t>ケンシュウ</t>
    </rPh>
    <rPh sb="6" eb="8">
      <t>ジッシ</t>
    </rPh>
    <rPh sb="8" eb="10">
      <t>ジキ</t>
    </rPh>
    <phoneticPr fontId="1"/>
  </si>
  <si>
    <t>第２期契約期間に実施予定であった第三国研修の実施時期を第３期契約期間に後ろ倒すことによる減額（報酬、一般業務費）</t>
    <rPh sb="0" eb="1">
      <t>ダイ</t>
    </rPh>
    <rPh sb="2" eb="3">
      <t>キ</t>
    </rPh>
    <rPh sb="3" eb="5">
      <t>ケイヤク</t>
    </rPh>
    <rPh sb="5" eb="7">
      <t>キカン</t>
    </rPh>
    <rPh sb="8" eb="10">
      <t>ジッシ</t>
    </rPh>
    <rPh sb="10" eb="12">
      <t>ヨテイ</t>
    </rPh>
    <rPh sb="16" eb="19">
      <t>ダイサンクニ</t>
    </rPh>
    <rPh sb="19" eb="21">
      <t>ケンシュウ</t>
    </rPh>
    <rPh sb="22" eb="24">
      <t>ジッシ</t>
    </rPh>
    <rPh sb="24" eb="26">
      <t>ジキ</t>
    </rPh>
    <rPh sb="27" eb="28">
      <t>ダイ</t>
    </rPh>
    <rPh sb="29" eb="30">
      <t>キ</t>
    </rPh>
    <rPh sb="30" eb="32">
      <t>ケイヤク</t>
    </rPh>
    <rPh sb="32" eb="34">
      <t>キカン</t>
    </rPh>
    <rPh sb="35" eb="36">
      <t>ウシ</t>
    </rPh>
    <rPh sb="37" eb="38">
      <t>タオ</t>
    </rPh>
    <rPh sb="44" eb="46">
      <t>ゲンガク</t>
    </rPh>
    <rPh sb="47" eb="49">
      <t>ホウシュウ</t>
    </rPh>
    <rPh sb="50" eb="52">
      <t>イッパン</t>
    </rPh>
    <rPh sb="52" eb="55">
      <t>ギョウムヒ</t>
    </rPh>
    <phoneticPr fontId="1"/>
  </si>
  <si>
    <t>第１期の業務の後ろ倒し</t>
    <rPh sb="0" eb="1">
      <t>ダイ</t>
    </rPh>
    <rPh sb="2" eb="3">
      <t>キ</t>
    </rPh>
    <rPh sb="4" eb="6">
      <t>ギョウム</t>
    </rPh>
    <rPh sb="7" eb="8">
      <t>ウシ</t>
    </rPh>
    <rPh sb="9" eb="10">
      <t>ダオ</t>
    </rPh>
    <phoneticPr fontId="1"/>
  </si>
  <si>
    <t>第１期の業務（○○調査）をサイト選定の遅れにより、第２期で実施することとし、第１期の当該業務の相当金額を計上する。</t>
    <rPh sb="0" eb="1">
      <t>ダイ</t>
    </rPh>
    <rPh sb="2" eb="3">
      <t>キ</t>
    </rPh>
    <rPh sb="4" eb="6">
      <t>ギョウム</t>
    </rPh>
    <rPh sb="9" eb="11">
      <t>チョウサ</t>
    </rPh>
    <rPh sb="16" eb="18">
      <t>センテイ</t>
    </rPh>
    <rPh sb="19" eb="20">
      <t>オク</t>
    </rPh>
    <rPh sb="25" eb="26">
      <t>ダイ</t>
    </rPh>
    <rPh sb="27" eb="28">
      <t>キ</t>
    </rPh>
    <rPh sb="29" eb="31">
      <t>ジッシ</t>
    </rPh>
    <rPh sb="38" eb="39">
      <t>ダイ</t>
    </rPh>
    <rPh sb="40" eb="41">
      <t>キ</t>
    </rPh>
    <rPh sb="42" eb="44">
      <t>トウガイ</t>
    </rPh>
    <rPh sb="44" eb="46">
      <t>ギョウム</t>
    </rPh>
    <rPh sb="47" eb="51">
      <t>ソウトウキンガク</t>
    </rPh>
    <rPh sb="52" eb="54">
      <t>ケイジョウ</t>
    </rPh>
    <phoneticPr fontId="1"/>
  </si>
  <si>
    <t>契約概要</t>
    <rPh sb="0" eb="2">
      <t>ケイヤク</t>
    </rPh>
    <rPh sb="2" eb="4">
      <t>ガイヨウ</t>
    </rPh>
    <phoneticPr fontId="1"/>
  </si>
  <si>
    <t>第２期の契約について以下のとおりとする。
・契約件名：●国●プロジェクト（第２期）
・履行期間（予定）：2024/●/●～2025/●/●
・最終成果品提出日：契約履行期間の末日
・契約金額：●●円</t>
    <rPh sb="28" eb="29">
      <t>コク</t>
    </rPh>
    <phoneticPr fontId="1"/>
  </si>
  <si>
    <t>ー</t>
    <phoneticPr fontId="1"/>
  </si>
  <si>
    <t>合計</t>
    <rPh sb="0" eb="2">
      <t>ゴウケイ</t>
    </rPh>
    <phoneticPr fontId="9"/>
  </si>
  <si>
    <t>先行契約の一般業務費の支出の計上がある場合</t>
  </si>
  <si>
    <t>先行契約の次の支出については、継続契約の支出として計上・精算する。</t>
    <rPh sb="0" eb="4">
      <t>センコウケイヤク</t>
    </rPh>
    <rPh sb="5" eb="6">
      <t>ツギ</t>
    </rPh>
    <rPh sb="7" eb="9">
      <t>シシュツ</t>
    </rPh>
    <rPh sb="15" eb="19">
      <t>ケイゾクケイヤク</t>
    </rPh>
    <rPh sb="20" eb="22">
      <t>シシュツ</t>
    </rPh>
    <rPh sb="25" eb="27">
      <t>ケイジョウ</t>
    </rPh>
    <rPh sb="28" eb="30">
      <t>セイサン</t>
    </rPh>
    <phoneticPr fontId="9"/>
  </si>
  <si>
    <t>水道光熱費</t>
    <rPh sb="0" eb="2">
      <t>スイドウ</t>
    </rPh>
    <rPh sb="2" eb="5">
      <t>コウネツヒ</t>
    </rPh>
    <phoneticPr fontId="9"/>
  </si>
  <si>
    <t>インターネット費用</t>
    <rPh sb="7" eb="9">
      <t>ヒヨウ</t>
    </rPh>
    <phoneticPr fontId="9"/>
  </si>
  <si>
    <t>現地スタッフの給与</t>
    <rPh sb="0" eb="2">
      <t>ゲンチ</t>
    </rPh>
    <rPh sb="7" eb="9">
      <t>キュウヨ</t>
    </rPh>
    <phoneticPr fontId="9"/>
  </si>
  <si>
    <t>事務所借上経費</t>
    <rPh sb="0" eb="3">
      <t>ジムショ</t>
    </rPh>
    <rPh sb="3" eb="5">
      <t>シャクジョウ</t>
    </rPh>
    <rPh sb="5" eb="7">
      <t>ケイヒ</t>
    </rPh>
    <phoneticPr fontId="9"/>
  </si>
  <si>
    <t>□</t>
    <phoneticPr fontId="9"/>
  </si>
  <si>
    <t>その他（　　　　　　　　　　　）</t>
    <rPh sb="2" eb="3">
      <t>タ</t>
    </rPh>
    <phoneticPr fontId="9"/>
  </si>
  <si>
    <t>添付書類（確認）</t>
    <rPh sb="0" eb="2">
      <t>テンプ</t>
    </rPh>
    <rPh sb="2" eb="4">
      <t>ショルイ</t>
    </rPh>
    <rPh sb="5" eb="7">
      <t>カクニン</t>
    </rPh>
    <phoneticPr fontId="9"/>
  </si>
  <si>
    <t>特記仕様書（案）</t>
    <rPh sb="0" eb="5">
      <t>トッキシヨウショ</t>
    </rPh>
    <rPh sb="6" eb="7">
      <t>アン</t>
    </rPh>
    <phoneticPr fontId="9"/>
  </si>
  <si>
    <r>
      <t>見積書（案）</t>
    </r>
    <r>
      <rPr>
        <sz val="10"/>
        <color rgb="FFFF0000"/>
        <rFont val="HG丸ｺﾞｼｯｸM-PRO"/>
        <family val="3"/>
        <charset val="128"/>
      </rPr>
      <t>（積算根拠資料は別途提出）</t>
    </r>
    <rPh sb="0" eb="2">
      <t>ミツモリ</t>
    </rPh>
    <rPh sb="2" eb="3">
      <t>ショ</t>
    </rPh>
    <rPh sb="4" eb="5">
      <t>アン</t>
    </rPh>
    <rPh sb="7" eb="13">
      <t>セキサンコンキョシリョウ</t>
    </rPh>
    <rPh sb="14" eb="18">
      <t>ベットテイシュツ</t>
    </rPh>
    <phoneticPr fontId="9"/>
  </si>
  <si>
    <t>支払計画書（案）</t>
    <rPh sb="0" eb="4">
      <t>シハライケイカク</t>
    </rPh>
    <rPh sb="4" eb="5">
      <t>ショ</t>
    </rPh>
    <rPh sb="6" eb="7">
      <t>アン</t>
    </rPh>
    <phoneticPr fontId="9"/>
  </si>
  <si>
    <t>事例１３：業務内容の大幅な変更をする（特記仕様書に作業項目を追加・削除する）。</t>
    <rPh sb="0" eb="2">
      <t>ジレイ</t>
    </rPh>
    <phoneticPr fontId="1"/>
  </si>
  <si>
    <t>打合簿（契約変更あり）</t>
    <phoneticPr fontId="9"/>
  </si>
  <si>
    <t>契約担当課長★</t>
    <rPh sb="4" eb="6">
      <t>カチョウ</t>
    </rPh>
    <phoneticPr fontId="9"/>
  </si>
  <si>
    <t>監督職員と業務主任者は次の内容につき合意し、契約担当課長は速やかに契約変更手続きを行う。</t>
  </si>
  <si>
    <t>業務内容または契約金額に変更がある場合</t>
    <phoneticPr fontId="9"/>
  </si>
  <si>
    <t>業務内容または契約金額を次のとおり変更する。</t>
    <phoneticPr fontId="9"/>
  </si>
  <si>
    <t>番号</t>
    <rPh sb="0" eb="2">
      <t>バンゴウ</t>
    </rPh>
    <phoneticPr fontId="1"/>
  </si>
  <si>
    <t>金額の増減（円）</t>
    <rPh sb="0" eb="5">
      <t>センエン</t>
    </rPh>
    <rPh sb="6" eb="7">
      <t>エン</t>
    </rPh>
    <phoneticPr fontId="9"/>
  </si>
  <si>
    <t>作業項目を追加</t>
    <phoneticPr fontId="1"/>
  </si>
  <si>
    <t>契約締結時にTORの確定時に作業項目に追加することにしていた全国物流調査について、TORが確定したため作業項目を追加する。</t>
    <rPh sb="0" eb="2">
      <t>ケイヤク</t>
    </rPh>
    <rPh sb="2" eb="4">
      <t>テイケツ</t>
    </rPh>
    <rPh sb="4" eb="5">
      <t>ジ</t>
    </rPh>
    <rPh sb="10" eb="13">
      <t>カクテイジ</t>
    </rPh>
    <rPh sb="14" eb="18">
      <t>サギョウコウモク</t>
    </rPh>
    <rPh sb="19" eb="21">
      <t>ツイカ</t>
    </rPh>
    <rPh sb="30" eb="32">
      <t>ゼンコク</t>
    </rPh>
    <rPh sb="32" eb="34">
      <t>ブツリュウ</t>
    </rPh>
    <rPh sb="34" eb="36">
      <t>チョウサ</t>
    </rPh>
    <rPh sb="45" eb="47">
      <t>カクテイ</t>
    </rPh>
    <rPh sb="51" eb="53">
      <t>サギョウ</t>
    </rPh>
    <rPh sb="53" eb="55">
      <t>コウモク</t>
    </rPh>
    <rPh sb="56" eb="58">
      <t>ツイカ</t>
    </rPh>
    <phoneticPr fontId="1"/>
  </si>
  <si>
    <t>全国物流調査のTOR案は別添参照。</t>
    <rPh sb="0" eb="2">
      <t>ゼンコク</t>
    </rPh>
    <rPh sb="2" eb="4">
      <t>ブツリュウ</t>
    </rPh>
    <rPh sb="4" eb="6">
      <t>チョウサ</t>
    </rPh>
    <rPh sb="10" eb="11">
      <t>アン</t>
    </rPh>
    <rPh sb="12" eb="14">
      <t>ベッテン</t>
    </rPh>
    <rPh sb="14" eb="16">
      <t>サンショウ</t>
    </rPh>
    <phoneticPr fontId="1"/>
  </si>
  <si>
    <t>□</t>
  </si>
  <si>
    <t>履行期間の変更がある場合</t>
  </si>
  <si>
    <t>履行期間を次のとおり変更する。　</t>
  </si>
  <si>
    <t>履行期限の変更</t>
    <rPh sb="5" eb="7">
      <t>ヘンコウ</t>
    </rPh>
    <phoneticPr fontId="1"/>
  </si>
  <si>
    <t>変更前</t>
    <rPh sb="0" eb="3">
      <t>ヘンコウマエ</t>
    </rPh>
    <phoneticPr fontId="9"/>
  </si>
  <si>
    <t>年　月　日</t>
    <phoneticPr fontId="1"/>
  </si>
  <si>
    <t>変更後</t>
    <rPh sb="0" eb="3">
      <t>ヘンコウゴ</t>
    </rPh>
    <phoneticPr fontId="9"/>
  </si>
  <si>
    <t>変更理由</t>
  </si>
  <si>
    <t>ドラフト・ファイナル・レポートに対する相手国実施機関からのコメント提出に時間を要するため。</t>
    <phoneticPr fontId="1"/>
  </si>
  <si>
    <t>以上</t>
    <rPh sb="0" eb="2">
      <t>イジョウ</t>
    </rPh>
    <phoneticPr fontId="9"/>
  </si>
  <si>
    <t>添付書類</t>
    <rPh sb="0" eb="2">
      <t>テンプ</t>
    </rPh>
    <rPh sb="2" eb="4">
      <t>ショルイ</t>
    </rPh>
    <phoneticPr fontId="9"/>
  </si>
  <si>
    <t>（特記仕様書に変更がある場合）変更特記仕様書（案）</t>
  </si>
  <si>
    <r>
      <t>（契約金額と内訳に変更がある場合）変更契約金額内訳書</t>
    </r>
    <r>
      <rPr>
        <sz val="10"/>
        <color rgb="FFFF0000"/>
        <rFont val="HG丸ｺﾞｼｯｸM-PRO"/>
        <family val="3"/>
        <charset val="128"/>
      </rPr>
      <t>（積算根拠資料は別途提出）</t>
    </r>
    <rPh sb="27" eb="33">
      <t>セキサンコンキョシリョウ</t>
    </rPh>
    <rPh sb="34" eb="38">
      <t>ベットテイシュツ</t>
    </rPh>
    <phoneticPr fontId="9"/>
  </si>
  <si>
    <t>支払計画書（変更前・変更後）</t>
    <rPh sb="0" eb="2">
      <t>シハライ</t>
    </rPh>
    <rPh sb="4" eb="5">
      <t>ショ</t>
    </rPh>
    <rPh sb="6" eb="9">
      <t>ヘンコウマエ</t>
    </rPh>
    <rPh sb="10" eb="13">
      <t>ヘンコウゴ</t>
    </rPh>
    <phoneticPr fontId="9"/>
  </si>
  <si>
    <t>その他（全国物流調査TOR（案）　　　　　　　　　　　　　　　　　　　　　　　）</t>
    <rPh sb="2" eb="3">
      <t>タ</t>
    </rPh>
    <rPh sb="4" eb="6">
      <t>ゼンコク</t>
    </rPh>
    <rPh sb="6" eb="10">
      <t>ブツリュウチョウサ</t>
    </rPh>
    <rPh sb="14" eb="15">
      <t>アン</t>
    </rPh>
    <phoneticPr fontId="1"/>
  </si>
  <si>
    <t>事例１４：履行期間を変更（延長）する。</t>
    <rPh sb="0" eb="2">
      <t>ジレイ</t>
    </rPh>
    <rPh sb="5" eb="9">
      <t>リコウキカン</t>
    </rPh>
    <rPh sb="10" eb="12">
      <t>ヘンコウ</t>
    </rPh>
    <rPh sb="13" eb="15">
      <t>エンチョウ</t>
    </rPh>
    <phoneticPr fontId="1"/>
  </si>
  <si>
    <t>その他（　　　　　　　　　　　　　　　　　　　　　　　）</t>
    <rPh sb="2" eb="3">
      <t>タ</t>
    </rPh>
    <phoneticPr fontId="1"/>
  </si>
  <si>
    <t>事例１５－１：契約金額を変更（増額）する（業務の追加・変更①）。</t>
    <rPh sb="0" eb="2">
      <t>ジレイ</t>
    </rPh>
    <rPh sb="7" eb="9">
      <t>ケイヤク</t>
    </rPh>
    <rPh sb="9" eb="11">
      <t>キンガク</t>
    </rPh>
    <rPh sb="12" eb="14">
      <t>ヘンコウ</t>
    </rPh>
    <rPh sb="15" eb="17">
      <t>ゾウガク</t>
    </rPh>
    <rPh sb="21" eb="23">
      <t>ギョウム</t>
    </rPh>
    <rPh sb="24" eb="26">
      <t>ツイカ</t>
    </rPh>
    <rPh sb="27" eb="29">
      <t>ヘンコウ</t>
    </rPh>
    <phoneticPr fontId="1"/>
  </si>
  <si>
    <t>新規対象地域となったA地域での交通量調査に対するA地域関係者の協力を得るため、A地域において調査結果を周知するセミナーを追加開催する。</t>
    <rPh sb="0" eb="4">
      <t>シンキタイショウ</t>
    </rPh>
    <rPh sb="4" eb="6">
      <t>チイキ</t>
    </rPh>
    <rPh sb="11" eb="13">
      <t>チイキ</t>
    </rPh>
    <rPh sb="15" eb="20">
      <t>コウツウリョウチョウサ</t>
    </rPh>
    <rPh sb="21" eb="22">
      <t>タイ</t>
    </rPh>
    <rPh sb="25" eb="27">
      <t>チイキ</t>
    </rPh>
    <rPh sb="27" eb="30">
      <t>カンケイシャ</t>
    </rPh>
    <rPh sb="31" eb="33">
      <t>キョウリョク</t>
    </rPh>
    <rPh sb="34" eb="35">
      <t>エ</t>
    </rPh>
    <rPh sb="40" eb="42">
      <t>チイキ</t>
    </rPh>
    <rPh sb="46" eb="50">
      <t>チョウサケッカ</t>
    </rPh>
    <rPh sb="51" eb="53">
      <t>シュウチ</t>
    </rPh>
    <rPh sb="60" eb="62">
      <t>ツイカ</t>
    </rPh>
    <rPh sb="62" eb="64">
      <t>カイサイ</t>
    </rPh>
    <phoneticPr fontId="1"/>
  </si>
  <si>
    <t>積算根拠資料参照</t>
    <rPh sb="0" eb="2">
      <t>セキサン</t>
    </rPh>
    <rPh sb="2" eb="6">
      <t>コンキョシリョウ</t>
    </rPh>
    <rPh sb="6" eb="8">
      <t>サンショウ</t>
    </rPh>
    <phoneticPr fontId="1"/>
  </si>
  <si>
    <t>飲料水質基準を上回るヒ素濃度が検出される可能性が確認されたため、深井戸に対する簡易水質検査を取りやめ、室内水質試験を実施する。</t>
    <rPh sb="0" eb="2">
      <t>インリョウ</t>
    </rPh>
    <rPh sb="2" eb="4">
      <t>スイシツ</t>
    </rPh>
    <rPh sb="4" eb="6">
      <t>キジュン</t>
    </rPh>
    <rPh sb="7" eb="9">
      <t>ウワマワ</t>
    </rPh>
    <rPh sb="11" eb="12">
      <t>ソ</t>
    </rPh>
    <rPh sb="12" eb="14">
      <t>ノウド</t>
    </rPh>
    <rPh sb="15" eb="17">
      <t>ケンシュツ</t>
    </rPh>
    <rPh sb="20" eb="23">
      <t>カノウセイ</t>
    </rPh>
    <rPh sb="24" eb="26">
      <t>カクニン</t>
    </rPh>
    <rPh sb="32" eb="35">
      <t>フカイド</t>
    </rPh>
    <rPh sb="36" eb="37">
      <t>タイ</t>
    </rPh>
    <rPh sb="39" eb="41">
      <t>カンイ</t>
    </rPh>
    <rPh sb="41" eb="43">
      <t>スイシツ</t>
    </rPh>
    <rPh sb="43" eb="45">
      <t>ケンサ</t>
    </rPh>
    <rPh sb="46" eb="47">
      <t>ト</t>
    </rPh>
    <rPh sb="51" eb="53">
      <t>シツナイ</t>
    </rPh>
    <rPh sb="53" eb="55">
      <t>スイシツ</t>
    </rPh>
    <rPh sb="55" eb="57">
      <t>シケン</t>
    </rPh>
    <rPh sb="58" eb="60">
      <t>ジッシ</t>
    </rPh>
    <phoneticPr fontId="1"/>
  </si>
  <si>
    <r>
      <t>（契約金額と内訳に変更がある場合）変更契約金額内訳書</t>
    </r>
    <r>
      <rPr>
        <sz val="10"/>
        <color rgb="FFFF0000"/>
        <rFont val="HG丸ｺﾞｼｯｸM-PRO"/>
        <family val="3"/>
        <charset val="128"/>
      </rPr>
      <t>（積算根拠資料は別途提出）</t>
    </r>
    <phoneticPr fontId="9"/>
  </si>
  <si>
    <t>事例1５－２：契約金額を変更（増額）する（業務の追加・変更②）。</t>
    <rPh sb="0" eb="2">
      <t>ジレイ</t>
    </rPh>
    <rPh sb="7" eb="9">
      <t>ケイヤク</t>
    </rPh>
    <rPh sb="9" eb="11">
      <t>キンガク</t>
    </rPh>
    <rPh sb="12" eb="14">
      <t>ヘンコウ</t>
    </rPh>
    <rPh sb="15" eb="17">
      <t>ゾウガク</t>
    </rPh>
    <rPh sb="21" eb="23">
      <t>ギョウム</t>
    </rPh>
    <rPh sb="24" eb="26">
      <t>ツイカ</t>
    </rPh>
    <rPh sb="27" eb="29">
      <t>ヘンコウ</t>
    </rPh>
    <phoneticPr fontId="1"/>
  </si>
  <si>
    <t>測量範囲の拡大</t>
    <rPh sb="0" eb="2">
      <t>ソクリョウ</t>
    </rPh>
    <rPh sb="2" eb="4">
      <t>ハンイ</t>
    </rPh>
    <rPh sb="5" eb="7">
      <t>カクダイ</t>
    </rPh>
    <phoneticPr fontId="1"/>
  </si>
  <si>
    <t>計画対象区間が、豪雨による土砂崩れに見舞われ、土砂崩れの範囲も含めて計画対象区間とすることから、測量範囲を10,000㎡から25,000㎡に、ボーリング調査を10本から15本に拡大する。</t>
    <rPh sb="0" eb="2">
      <t>ケイカク</t>
    </rPh>
    <rPh sb="2" eb="4">
      <t>タイショウ</t>
    </rPh>
    <rPh sb="4" eb="6">
      <t>クカン</t>
    </rPh>
    <rPh sb="8" eb="10">
      <t>ゴウウ</t>
    </rPh>
    <rPh sb="13" eb="16">
      <t>ドシャクズ</t>
    </rPh>
    <rPh sb="18" eb="20">
      <t>ミマ</t>
    </rPh>
    <rPh sb="23" eb="25">
      <t>ドシャ</t>
    </rPh>
    <rPh sb="25" eb="26">
      <t>クズ</t>
    </rPh>
    <rPh sb="28" eb="30">
      <t>ハンイ</t>
    </rPh>
    <rPh sb="31" eb="32">
      <t>フク</t>
    </rPh>
    <rPh sb="34" eb="36">
      <t>ケイカク</t>
    </rPh>
    <rPh sb="36" eb="38">
      <t>タイショウ</t>
    </rPh>
    <rPh sb="38" eb="40">
      <t>クカン</t>
    </rPh>
    <rPh sb="48" eb="50">
      <t>ソクリョウ</t>
    </rPh>
    <rPh sb="50" eb="52">
      <t>ハンイ</t>
    </rPh>
    <rPh sb="76" eb="78">
      <t>チョウサ</t>
    </rPh>
    <rPh sb="81" eb="82">
      <t>ホン</t>
    </rPh>
    <rPh sb="86" eb="87">
      <t>ホン</t>
    </rPh>
    <rPh sb="88" eb="90">
      <t>カクダイ</t>
    </rPh>
    <phoneticPr fontId="1"/>
  </si>
  <si>
    <t>安全対策措置の追加</t>
    <rPh sb="0" eb="2">
      <t>アンゼン</t>
    </rPh>
    <rPh sb="2" eb="4">
      <t>タイサク</t>
    </rPh>
    <rPh sb="4" eb="6">
      <t>ソチ</t>
    </rPh>
    <rPh sb="7" eb="9">
      <t>ツイカ</t>
    </rPh>
    <phoneticPr fontId="1"/>
  </si>
  <si>
    <t>治安悪化に伴い、JICA●●事務所の判断により、武装警護をつけることになったため、安全対策関連費を増額する。</t>
    <rPh sb="0" eb="2">
      <t>チアン</t>
    </rPh>
    <rPh sb="2" eb="4">
      <t>アッカ</t>
    </rPh>
    <rPh sb="5" eb="6">
      <t>トモナ</t>
    </rPh>
    <rPh sb="13" eb="17">
      <t>マルジムショ</t>
    </rPh>
    <rPh sb="18" eb="20">
      <t>ハンダン</t>
    </rPh>
    <rPh sb="24" eb="28">
      <t>ブソウケイゴ</t>
    </rPh>
    <rPh sb="41" eb="45">
      <t>アンゼンタイサク</t>
    </rPh>
    <rPh sb="45" eb="48">
      <t>カンレンヒ</t>
    </rPh>
    <rPh sb="49" eb="51">
      <t>ゾウガク</t>
    </rPh>
    <phoneticPr fontId="1"/>
  </si>
  <si>
    <r>
      <t>（契約金額と内訳に変更がある場合）変更契約金額内訳書</t>
    </r>
    <r>
      <rPr>
        <sz val="10"/>
        <color rgb="FFFF0000"/>
        <rFont val="HG丸ｺﾞｼｯｸM-PRO"/>
        <family val="3"/>
        <charset val="128"/>
      </rPr>
      <t>（精算根拠資料は別途提出）</t>
    </r>
    <rPh sb="27" eb="33">
      <t>セイサンコンキョシリョウ</t>
    </rPh>
    <rPh sb="34" eb="38">
      <t>ベットテイシュツ</t>
    </rPh>
    <phoneticPr fontId="9"/>
  </si>
  <si>
    <t>事例１６：契約変更を伴わずに業務内容を変更する（ランプサム契約）。</t>
    <rPh sb="0" eb="2">
      <t>ジレイ</t>
    </rPh>
    <rPh sb="29" eb="31">
      <t>ケイヤク</t>
    </rPh>
    <phoneticPr fontId="1"/>
  </si>
  <si>
    <t>③業務内容の変更（ランプサム契約）★</t>
  </si>
  <si>
    <t>当初調査予定としたA地域の治安の悪化から隣接地域であるB地域を代替調査対象地域とする。</t>
    <phoneticPr fontId="1"/>
  </si>
  <si>
    <t>事例１７：履行期間内で成果品の提出期限を延長する。</t>
    <rPh sb="0" eb="2">
      <t>ジレイ</t>
    </rPh>
    <phoneticPr fontId="1"/>
  </si>
  <si>
    <t>⑥履行期間内の成果品等の提出期限の延長</t>
    <rPh sb="1" eb="6">
      <t>リコウキカンナイ</t>
    </rPh>
    <rPh sb="10" eb="11">
      <t>トウ</t>
    </rPh>
    <phoneticPr fontId="1"/>
  </si>
  <si>
    <t>相手国政府での確認作業の遅延により、最終報告書の提出を●年●月●日から●年●月●日に変更する。</t>
    <rPh sb="0" eb="3">
      <t>アイテコク</t>
    </rPh>
    <rPh sb="3" eb="5">
      <t>セイフ</t>
    </rPh>
    <rPh sb="7" eb="9">
      <t>カクニン</t>
    </rPh>
    <rPh sb="9" eb="11">
      <t>サギョウ</t>
    </rPh>
    <rPh sb="12" eb="14">
      <t>チエン</t>
    </rPh>
    <rPh sb="18" eb="20">
      <t>サイシュウ</t>
    </rPh>
    <rPh sb="20" eb="23">
      <t>ホウコクショ</t>
    </rPh>
    <rPh sb="24" eb="26">
      <t>テイシュツ</t>
    </rPh>
    <rPh sb="28" eb="29">
      <t>ネン</t>
    </rPh>
    <rPh sb="30" eb="31">
      <t>ガツ</t>
    </rPh>
    <rPh sb="32" eb="33">
      <t>ニチ</t>
    </rPh>
    <rPh sb="36" eb="37">
      <t>ネン</t>
    </rPh>
    <rPh sb="38" eb="39">
      <t>ガツ</t>
    </rPh>
    <rPh sb="40" eb="41">
      <t>ニチ</t>
    </rPh>
    <rPh sb="42" eb="44">
      <t>ヘンコウ</t>
    </rPh>
    <phoneticPr fontId="9"/>
  </si>
  <si>
    <t>事例１８：支払計画を変更する。</t>
    <rPh sb="0" eb="2">
      <t>ジレイ</t>
    </rPh>
    <phoneticPr fontId="1"/>
  </si>
  <si>
    <t>⑬支払計画の変更★</t>
  </si>
  <si>
    <t>別添のとおり。</t>
    <rPh sb="0" eb="2">
      <t>ベッテン</t>
    </rPh>
    <phoneticPr fontId="9"/>
  </si>
  <si>
    <t>別添：支払計画書（変更前、変更後）</t>
    <rPh sb="0" eb="2">
      <t>ベッテン</t>
    </rPh>
    <rPh sb="3" eb="5">
      <t>シハラ</t>
    </rPh>
    <rPh sb="5" eb="8">
      <t>ケイカクショ</t>
    </rPh>
    <rPh sb="9" eb="12">
      <t>ヘンコウマエ</t>
    </rPh>
    <rPh sb="13" eb="16">
      <t>ヘンコウゴ</t>
    </rPh>
    <phoneticPr fontId="1"/>
  </si>
  <si>
    <t>事例19：業務主任者/副業務主任者を変更する（ランプサム方式）。</t>
    <rPh sb="0" eb="2">
      <t>ジレイ</t>
    </rPh>
    <rPh sb="28" eb="30">
      <t>ホウシキ</t>
    </rPh>
    <phoneticPr fontId="1"/>
  </si>
  <si>
    <t>⑭業務主任者/副業務主任者の変更★</t>
  </si>
  <si>
    <t>業務主任者を●●から●●に交代する。
（変更理由：■業務従事者個人のやむを得ざる理由、□所属先のやむを得ざる理由、□その他やむを得ざる理由）</t>
    <rPh sb="0" eb="2">
      <t>ギョウム</t>
    </rPh>
    <rPh sb="2" eb="5">
      <t>シュニンシャ</t>
    </rPh>
    <rPh sb="13" eb="15">
      <t>コウタイ</t>
    </rPh>
    <rPh sb="20" eb="24">
      <t>ヘンコウリユウ</t>
    </rPh>
    <phoneticPr fontId="1"/>
  </si>
  <si>
    <t>⑮新規配置業務従事予定者の報告/確認★</t>
  </si>
  <si>
    <t>別添：業務従事者名簿（変更後）</t>
    <rPh sb="0" eb="2">
      <t>ベッテン</t>
    </rPh>
    <rPh sb="3" eb="5">
      <t>ギョウム</t>
    </rPh>
    <rPh sb="5" eb="7">
      <t>ジュウジ</t>
    </rPh>
    <rPh sb="7" eb="8">
      <t>シャ</t>
    </rPh>
    <rPh sb="8" eb="10">
      <t>メイボ</t>
    </rPh>
    <rPh sb="11" eb="13">
      <t>ヘンコウ</t>
    </rPh>
    <rPh sb="13" eb="14">
      <t>ゴ</t>
    </rPh>
    <phoneticPr fontId="1"/>
  </si>
  <si>
    <t>事例２０：業務主任者/副業務主任者以外の業務従事者を変更する（未確定業務従事者の確定、業務従事者の交代・追加）（ランプサム契約）。</t>
    <rPh sb="0" eb="2">
      <t>ジレイ</t>
    </rPh>
    <phoneticPr fontId="1"/>
  </si>
  <si>
    <t>別添：業務従事者名簿（変更後）</t>
    <rPh sb="0" eb="2">
      <t>ベッテン</t>
    </rPh>
    <rPh sb="3" eb="8">
      <t>ギョウムジュウジシャ</t>
    </rPh>
    <rPh sb="8" eb="10">
      <t>メイボ</t>
    </rPh>
    <rPh sb="11" eb="14">
      <t>ヘンコウゴ</t>
    </rPh>
    <phoneticPr fontId="1"/>
  </si>
  <si>
    <t>事例21：不可抗力に対する応急的な対応に必要な追加経費に対応する。</t>
    <rPh sb="0" eb="2">
      <t>ジレイ</t>
    </rPh>
    <phoneticPr fontId="1"/>
  </si>
  <si>
    <t>不可抗力による追加費用</t>
    <rPh sb="0" eb="4">
      <t>フカコウリョク</t>
    </rPh>
    <rPh sb="7" eb="9">
      <t>ツイカ</t>
    </rPh>
    <rPh sb="9" eb="11">
      <t>ヒヨウ</t>
    </rPh>
    <phoneticPr fontId="1"/>
  </si>
  <si>
    <t>不可抗力である洪水被害により発生した避難待機（８月12日～１６日の5日間）にかかる追加費用を増額する。
（1）直接人件費
5名×0.17人月×786,000円（3号単価）=668,100円
（2）日当、宿泊費
5名×5日間×3,800円=95,000円
5名×5泊×11,600円=290,000円
（3）合計
1,171,000円</t>
    <rPh sb="0" eb="4">
      <t>フカコウリョク</t>
    </rPh>
    <rPh sb="7" eb="9">
      <t>コウズイ</t>
    </rPh>
    <rPh sb="9" eb="11">
      <t>ヒガイ</t>
    </rPh>
    <rPh sb="14" eb="16">
      <t>ハッセイ</t>
    </rPh>
    <rPh sb="18" eb="20">
      <t>ヒナン</t>
    </rPh>
    <rPh sb="20" eb="22">
      <t>タイキ</t>
    </rPh>
    <rPh sb="24" eb="25">
      <t>ガツ</t>
    </rPh>
    <rPh sb="27" eb="28">
      <t>ニチ</t>
    </rPh>
    <rPh sb="31" eb="32">
      <t>ニチ</t>
    </rPh>
    <rPh sb="34" eb="36">
      <t>ニチカン</t>
    </rPh>
    <rPh sb="41" eb="43">
      <t>ツイカ</t>
    </rPh>
    <rPh sb="43" eb="45">
      <t>ヒヨウ</t>
    </rPh>
    <rPh sb="46" eb="48">
      <t>ゾウガク</t>
    </rPh>
    <phoneticPr fontId="1"/>
  </si>
  <si>
    <t xml:space="preserve">積算根拠は以下のとおり。
</t>
    <phoneticPr fontId="1"/>
  </si>
  <si>
    <t>事例２2：不可抗力に対応する将来の業務復帰計画について契約変更の方針を確認する。</t>
    <rPh sb="0" eb="2">
      <t>ジレイ</t>
    </rPh>
    <phoneticPr fontId="1"/>
  </si>
  <si>
    <t>⑯不可抗力★</t>
  </si>
  <si>
    <t>不可抗力である洪水被害により業務中断中であるが、今後の復帰計画を別添のとおりとする。</t>
    <phoneticPr fontId="1"/>
  </si>
  <si>
    <t>別添：業務復帰計画</t>
    <phoneticPr fontId="1"/>
  </si>
  <si>
    <t>事例２3：業務復帰にあたって、不可効力への対応に関し契約変更する</t>
    <rPh sb="0" eb="2">
      <t>ジレイ</t>
    </rPh>
    <rPh sb="5" eb="7">
      <t>ギョウム</t>
    </rPh>
    <rPh sb="7" eb="9">
      <t>フッキ</t>
    </rPh>
    <rPh sb="15" eb="17">
      <t>フカ</t>
    </rPh>
    <rPh sb="17" eb="19">
      <t>コウリョク</t>
    </rPh>
    <rPh sb="21" eb="23">
      <t>タイオウ</t>
    </rPh>
    <rPh sb="24" eb="25">
      <t>カン</t>
    </rPh>
    <rPh sb="26" eb="28">
      <t>ケイヤク</t>
    </rPh>
    <rPh sb="28" eb="30">
      <t>ヘンコウ</t>
    </rPh>
    <phoneticPr fontId="1"/>
  </si>
  <si>
    <t>洪水被害による避難経費の追加</t>
    <rPh sb="2" eb="4">
      <t>ヒガイ</t>
    </rPh>
    <rPh sb="7" eb="9">
      <t>ヒナン</t>
    </rPh>
    <rPh sb="9" eb="11">
      <t>ケイヒ</t>
    </rPh>
    <rPh sb="12" eb="14">
      <t>ツイカ</t>
    </rPh>
    <phoneticPr fontId="1"/>
  </si>
  <si>
    <t>不可抗力である洪水被害により、発生した避難退避にかかる経費（直接人件費、日当、宿泊）を増額する。</t>
    <rPh sb="0" eb="4">
      <t>フカコウリョク</t>
    </rPh>
    <rPh sb="7" eb="9">
      <t>コウズイ</t>
    </rPh>
    <rPh sb="9" eb="11">
      <t>ヒガイ</t>
    </rPh>
    <rPh sb="15" eb="17">
      <t>ハッセイ</t>
    </rPh>
    <rPh sb="19" eb="23">
      <t>ヒナンタイヒ</t>
    </rPh>
    <rPh sb="27" eb="29">
      <t>ケイヒ</t>
    </rPh>
    <rPh sb="30" eb="32">
      <t>チョクセツ</t>
    </rPh>
    <rPh sb="32" eb="35">
      <t>ジンケンヒ</t>
    </rPh>
    <rPh sb="36" eb="38">
      <t>ニットウ</t>
    </rPh>
    <rPh sb="39" eb="41">
      <t>シュクハク</t>
    </rPh>
    <rPh sb="43" eb="45">
      <t>ゾウガク</t>
    </rPh>
    <phoneticPr fontId="1"/>
  </si>
  <si>
    <t>調査再開の費用の追加</t>
    <rPh sb="0" eb="2">
      <t>チョウサ</t>
    </rPh>
    <rPh sb="2" eb="4">
      <t>サイカイ</t>
    </rPh>
    <rPh sb="5" eb="7">
      <t>ヒヨウ</t>
    </rPh>
    <rPh sb="8" eb="10">
      <t>ツイカ</t>
    </rPh>
    <phoneticPr fontId="1"/>
  </si>
  <si>
    <t>調査再開に当たっての事務所の再開や人員の再雇用等に係る業務を追加する。</t>
    <rPh sb="0" eb="2">
      <t>チョウサ</t>
    </rPh>
    <rPh sb="2" eb="4">
      <t>サイカイ</t>
    </rPh>
    <rPh sb="5" eb="6">
      <t>ア</t>
    </rPh>
    <rPh sb="10" eb="13">
      <t>ジムショ</t>
    </rPh>
    <rPh sb="14" eb="16">
      <t>サイカイ</t>
    </rPh>
    <rPh sb="17" eb="19">
      <t>ジンイン</t>
    </rPh>
    <rPh sb="20" eb="23">
      <t>サイコヨウ</t>
    </rPh>
    <rPh sb="23" eb="24">
      <t>トウ</t>
    </rPh>
    <rPh sb="25" eb="26">
      <t>カカ</t>
    </rPh>
    <rPh sb="27" eb="29">
      <t>ギョウム</t>
    </rPh>
    <rPh sb="30" eb="32">
      <t>ツイカ</t>
    </rPh>
    <phoneticPr fontId="1"/>
  </si>
  <si>
    <t>ベースライン調査（サイト選定）の追加</t>
    <rPh sb="6" eb="8">
      <t>チョウサ</t>
    </rPh>
    <rPh sb="12" eb="14">
      <t>センテイ</t>
    </rPh>
    <rPh sb="16" eb="18">
      <t>ツイカ</t>
    </rPh>
    <phoneticPr fontId="1"/>
  </si>
  <si>
    <t>プロジェクト候補地選定の再検討に必要な業務（ベースライン調査の追加等）を追加する。</t>
    <rPh sb="6" eb="9">
      <t>コウホチ</t>
    </rPh>
    <rPh sb="9" eb="11">
      <t>センテイ</t>
    </rPh>
    <rPh sb="12" eb="15">
      <t>サイケントウ</t>
    </rPh>
    <rPh sb="16" eb="18">
      <t>ヒツヨウ</t>
    </rPh>
    <rPh sb="19" eb="21">
      <t>ギョウム</t>
    </rPh>
    <rPh sb="28" eb="30">
      <t>チョウサ</t>
    </rPh>
    <rPh sb="31" eb="33">
      <t>ツイカ</t>
    </rPh>
    <rPh sb="33" eb="34">
      <t>トウ</t>
    </rPh>
    <rPh sb="36" eb="38">
      <t>ツイカ</t>
    </rPh>
    <phoneticPr fontId="1"/>
  </si>
  <si>
    <t>ベースライン調査（インフラ）の追加</t>
    <rPh sb="6" eb="8">
      <t>チョウサ</t>
    </rPh>
    <rPh sb="15" eb="17">
      <t>ツイカ</t>
    </rPh>
    <phoneticPr fontId="1"/>
  </si>
  <si>
    <t>インフラ（交通、電力、社会サービス（学校等）、灌漑等）に対する洪水被害のベースライン調査に必要な業務を追加する。</t>
    <rPh sb="5" eb="7">
      <t>コウツウ</t>
    </rPh>
    <rPh sb="8" eb="10">
      <t>デンリョク</t>
    </rPh>
    <rPh sb="11" eb="13">
      <t>シャカイ</t>
    </rPh>
    <rPh sb="18" eb="20">
      <t>ガッコウ</t>
    </rPh>
    <rPh sb="20" eb="21">
      <t>トウ</t>
    </rPh>
    <rPh sb="23" eb="25">
      <t>カンガイ</t>
    </rPh>
    <rPh sb="25" eb="26">
      <t>トウ</t>
    </rPh>
    <rPh sb="28" eb="29">
      <t>タイ</t>
    </rPh>
    <rPh sb="31" eb="33">
      <t>コウズイ</t>
    </rPh>
    <rPh sb="33" eb="35">
      <t>ヒガイ</t>
    </rPh>
    <rPh sb="42" eb="44">
      <t>チョウサ</t>
    </rPh>
    <rPh sb="45" eb="47">
      <t>ヒツヨウ</t>
    </rPh>
    <rPh sb="48" eb="50">
      <t>ギョウム</t>
    </rPh>
    <rPh sb="51" eb="53">
      <t>ツイカ</t>
    </rPh>
    <phoneticPr fontId="1"/>
  </si>
  <si>
    <t>洪水被害により、業務の追加が発生し、業務実施に時間を要するため。</t>
    <rPh sb="0" eb="2">
      <t>コウズイ</t>
    </rPh>
    <rPh sb="2" eb="4">
      <t>ヒガイ</t>
    </rPh>
    <rPh sb="8" eb="10">
      <t>ギョウム</t>
    </rPh>
    <rPh sb="11" eb="13">
      <t>ツイカ</t>
    </rPh>
    <rPh sb="14" eb="16">
      <t>ハッセイ</t>
    </rPh>
    <rPh sb="18" eb="20">
      <t>ギョウム</t>
    </rPh>
    <rPh sb="20" eb="22">
      <t>ジッシ</t>
    </rPh>
    <phoneticPr fontId="1"/>
  </si>
  <si>
    <t>事例２4：業務管理上、合意事項を記録することが必要と判断する場合には打合簿を交わす。</t>
    <rPh sb="0" eb="2">
      <t>ジレイ</t>
    </rPh>
    <rPh sb="5" eb="7">
      <t>ギョウム</t>
    </rPh>
    <rPh sb="7" eb="9">
      <t>カンリ</t>
    </rPh>
    <rPh sb="9" eb="10">
      <t>ジョウ</t>
    </rPh>
    <rPh sb="11" eb="13">
      <t>ゴウイ</t>
    </rPh>
    <rPh sb="13" eb="15">
      <t>ジコウ</t>
    </rPh>
    <rPh sb="16" eb="18">
      <t>キロク</t>
    </rPh>
    <rPh sb="23" eb="25">
      <t>ヒツヨウ</t>
    </rPh>
    <rPh sb="26" eb="28">
      <t>ハンダン</t>
    </rPh>
    <rPh sb="30" eb="32">
      <t>バアイ</t>
    </rPh>
    <rPh sb="34" eb="35">
      <t>ダ</t>
    </rPh>
    <rPh sb="35" eb="36">
      <t>ゴウ</t>
    </rPh>
    <rPh sb="36" eb="37">
      <t>ボ</t>
    </rPh>
    <rPh sb="38" eb="39">
      <t>カ</t>
    </rPh>
    <phoneticPr fontId="1"/>
  </si>
  <si>
    <t>⑰その他（自由記載）</t>
  </si>
  <si>
    <t>別添：基本設計方針</t>
    <rPh sb="3" eb="9">
      <t>キホンセッケイホウシン</t>
    </rPh>
    <phoneticPr fontId="1"/>
  </si>
  <si>
    <t>事例２5－１：現地セミナー等で渡切単価を設定する（JICA在外事務所NSの出張旅費規程に準拠する場合）。</t>
    <phoneticPr fontId="1"/>
  </si>
  <si>
    <t>現地セミナー等の渡切単価設定に係る確認書</t>
    <rPh sb="0" eb="2">
      <t>ゲンチ</t>
    </rPh>
    <rPh sb="6" eb="7">
      <t>トウ</t>
    </rPh>
    <rPh sb="8" eb="10">
      <t>ワタシキリ</t>
    </rPh>
    <rPh sb="10" eb="12">
      <t>タンカ</t>
    </rPh>
    <rPh sb="12" eb="14">
      <t>セッテイ</t>
    </rPh>
    <rPh sb="15" eb="16">
      <t>カカ</t>
    </rPh>
    <rPh sb="17" eb="20">
      <t>カクニンショ</t>
    </rPh>
    <phoneticPr fontId="9"/>
  </si>
  <si>
    <t>確認日</t>
    <rPh sb="0" eb="2">
      <t>カクニン</t>
    </rPh>
    <rPh sb="2" eb="3">
      <t>ヒ</t>
    </rPh>
    <phoneticPr fontId="12"/>
  </si>
  <si>
    <t>契約担当課長</t>
    <rPh sb="0" eb="6">
      <t>ケイヤクタントウカチョウ</t>
    </rPh>
    <phoneticPr fontId="9"/>
  </si>
  <si>
    <t>業務主任者</t>
    <rPh sb="0" eb="5">
      <t>ギョウムシュニンシャ</t>
    </rPh>
    <phoneticPr fontId="1"/>
  </si>
  <si>
    <t>契約担当課長と業務主任者は次の内容につき、確認した。</t>
    <rPh sb="0" eb="2">
      <t>ケイヤク</t>
    </rPh>
    <rPh sb="2" eb="4">
      <t>タントウ</t>
    </rPh>
    <rPh sb="4" eb="6">
      <t>カチョウ</t>
    </rPh>
    <rPh sb="7" eb="9">
      <t>ギョウム</t>
    </rPh>
    <rPh sb="9" eb="12">
      <t>シュニンシャ</t>
    </rPh>
    <rPh sb="13" eb="14">
      <t>ツギ</t>
    </rPh>
    <rPh sb="15" eb="17">
      <t>ナイヨウ</t>
    </rPh>
    <rPh sb="21" eb="23">
      <t>カクニン</t>
    </rPh>
    <phoneticPr fontId="9"/>
  </si>
  <si>
    <t>対象業務</t>
    <rPh sb="0" eb="2">
      <t>タイショウ</t>
    </rPh>
    <rPh sb="2" eb="4">
      <t>ギョウム</t>
    </rPh>
    <phoneticPr fontId="1"/>
  </si>
  <si>
    <t>●●に係る現地セミナー</t>
    <rPh sb="3" eb="4">
      <t>カカ</t>
    </rPh>
    <rPh sb="5" eb="7">
      <t>ゲンチ</t>
    </rPh>
    <phoneticPr fontId="1"/>
  </si>
  <si>
    <t>細　　　目</t>
    <rPh sb="0" eb="1">
      <t>ホソ</t>
    </rPh>
    <rPh sb="4" eb="5">
      <t>メ</t>
    </rPh>
    <phoneticPr fontId="1"/>
  </si>
  <si>
    <t>設定単価</t>
    <rPh sb="0" eb="4">
      <t>セッテイタンカ</t>
    </rPh>
    <phoneticPr fontId="1"/>
  </si>
  <si>
    <t>根　　　拠</t>
    <rPh sb="0" eb="1">
      <t>ネ</t>
    </rPh>
    <rPh sb="4" eb="5">
      <t>キョ</t>
    </rPh>
    <phoneticPr fontId="1"/>
  </si>
  <si>
    <t>備　　　考</t>
    <rPh sb="0" eb="1">
      <t>ビ</t>
    </rPh>
    <rPh sb="4" eb="5">
      <t>コウ</t>
    </rPh>
    <phoneticPr fontId="1"/>
  </si>
  <si>
    <t>日当</t>
    <rPh sb="0" eb="2">
      <t>ニットウ</t>
    </rPh>
    <phoneticPr fontId="1"/>
  </si>
  <si>
    <t>2,360GMT</t>
    <phoneticPr fontId="1"/>
  </si>
  <si>
    <t>在外事務所NSの出張旅費規程に準拠</t>
    <rPh sb="0" eb="5">
      <t>ザイガイジムショ</t>
    </rPh>
    <rPh sb="8" eb="10">
      <t>シュッチョウ</t>
    </rPh>
    <rPh sb="10" eb="12">
      <t>リョヒ</t>
    </rPh>
    <rPh sb="12" eb="14">
      <t>キテイ</t>
    </rPh>
    <rPh sb="15" eb="17">
      <t>ジュンキョ</t>
    </rPh>
    <phoneticPr fontId="1"/>
  </si>
  <si>
    <t>別添：在外事務所NSの国内出張旅費規程</t>
    <rPh sb="0" eb="2">
      <t>ベッテン</t>
    </rPh>
    <rPh sb="3" eb="8">
      <t>ザイガイジムショ</t>
    </rPh>
    <rPh sb="11" eb="13">
      <t>コクナイ</t>
    </rPh>
    <rPh sb="13" eb="15">
      <t>シュッチョウ</t>
    </rPh>
    <rPh sb="15" eb="17">
      <t>リョヒ</t>
    </rPh>
    <rPh sb="17" eb="19">
      <t>キテイ</t>
    </rPh>
    <phoneticPr fontId="1"/>
  </si>
  <si>
    <t>宿泊料</t>
    <rPh sb="0" eb="3">
      <t>シュクハクリョウ</t>
    </rPh>
    <phoneticPr fontId="1"/>
  </si>
  <si>
    <t>4,580GMT</t>
    <phoneticPr fontId="1"/>
  </si>
  <si>
    <t>別添：在外事務所NSの国内出張旅費規程</t>
    <rPh sb="0" eb="2">
      <t>ベッテン</t>
    </rPh>
    <rPh sb="3" eb="5">
      <t>ザイガイ</t>
    </rPh>
    <rPh sb="5" eb="7">
      <t>ジム</t>
    </rPh>
    <rPh sb="7" eb="8">
      <t>ショ</t>
    </rPh>
    <rPh sb="11" eb="13">
      <t>コクナイ</t>
    </rPh>
    <rPh sb="13" eb="15">
      <t>シュッチョウ</t>
    </rPh>
    <rPh sb="15" eb="17">
      <t>リョヒ</t>
    </rPh>
    <rPh sb="17" eb="19">
      <t>キテイ</t>
    </rPh>
    <phoneticPr fontId="1"/>
  </si>
  <si>
    <t>事例２5－２：現地セミナー等で渡切単価を設定する（C/P機関の出張旅費規程に準拠する場合）。</t>
    <rPh sb="0" eb="2">
      <t>ジレイ</t>
    </rPh>
    <rPh sb="7" eb="9">
      <t>ゲンチ</t>
    </rPh>
    <rPh sb="13" eb="14">
      <t>ナド</t>
    </rPh>
    <rPh sb="15" eb="17">
      <t>ワタシキリ</t>
    </rPh>
    <rPh sb="17" eb="19">
      <t>タンカ</t>
    </rPh>
    <rPh sb="20" eb="22">
      <t>セッテイ</t>
    </rPh>
    <rPh sb="28" eb="30">
      <t>キカン</t>
    </rPh>
    <rPh sb="31" eb="33">
      <t>シュッチョウ</t>
    </rPh>
    <rPh sb="33" eb="35">
      <t>リョヒ</t>
    </rPh>
    <rPh sb="35" eb="37">
      <t>キテイ</t>
    </rPh>
    <rPh sb="38" eb="40">
      <t>ジュンキョ</t>
    </rPh>
    <rPh sb="42" eb="44">
      <t>バアイ</t>
    </rPh>
    <phoneticPr fontId="1"/>
  </si>
  <si>
    <t>C/P機関の出張旅費規程に準拠</t>
    <rPh sb="3" eb="5">
      <t>キカン</t>
    </rPh>
    <rPh sb="6" eb="8">
      <t>シュッチョウ</t>
    </rPh>
    <rPh sb="8" eb="10">
      <t>リョヒ</t>
    </rPh>
    <rPh sb="10" eb="12">
      <t>キテイ</t>
    </rPh>
    <rPh sb="13" eb="15">
      <t>ジュンキョ</t>
    </rPh>
    <phoneticPr fontId="1"/>
  </si>
  <si>
    <t>別添：C/P機関の国内出張旅費規程</t>
    <rPh sb="0" eb="2">
      <t>ベッテン</t>
    </rPh>
    <rPh sb="6" eb="8">
      <t>キカン</t>
    </rPh>
    <rPh sb="9" eb="11">
      <t>コクナイ</t>
    </rPh>
    <rPh sb="11" eb="13">
      <t>シュッチョウ</t>
    </rPh>
    <rPh sb="13" eb="15">
      <t>リョヒ</t>
    </rPh>
    <rPh sb="15" eb="17">
      <t>キテイ</t>
    </rPh>
    <phoneticPr fontId="1"/>
  </si>
  <si>
    <t>事例２5－３：現地セミナー等で渡切単価を設定する（実勢価格による場合）。</t>
    <rPh sb="0" eb="2">
      <t>ジレイ</t>
    </rPh>
    <rPh sb="7" eb="9">
      <t>ゲンチ</t>
    </rPh>
    <rPh sb="13" eb="14">
      <t>ナド</t>
    </rPh>
    <rPh sb="15" eb="17">
      <t>ワタシキリ</t>
    </rPh>
    <rPh sb="17" eb="19">
      <t>タンカ</t>
    </rPh>
    <rPh sb="20" eb="22">
      <t>セッテイ</t>
    </rPh>
    <rPh sb="25" eb="29">
      <t>ジッセイカカク</t>
    </rPh>
    <rPh sb="32" eb="34">
      <t>バアイ</t>
    </rPh>
    <phoneticPr fontId="1"/>
  </si>
  <si>
    <t>実勢価格に依る</t>
    <rPh sb="0" eb="4">
      <t>ジッセイカカク</t>
    </rPh>
    <rPh sb="5" eb="6">
      <t>ヨ</t>
    </rPh>
    <phoneticPr fontId="1"/>
  </si>
  <si>
    <t>別添：宿泊料ヒアリング結果（３宿泊所の宿泊料の平均値）</t>
    <rPh sb="0" eb="2">
      <t>ベッテン</t>
    </rPh>
    <rPh sb="3" eb="6">
      <t>シュクハクリョウ</t>
    </rPh>
    <rPh sb="11" eb="13">
      <t>ケッカ</t>
    </rPh>
    <rPh sb="15" eb="18">
      <t>シュクハクジョ</t>
    </rPh>
    <rPh sb="19" eb="22">
      <t>シュクハクリョウ</t>
    </rPh>
    <rPh sb="23" eb="25">
      <t>ヘイキン</t>
    </rPh>
    <rPh sb="25" eb="26">
      <t>チ</t>
    </rPh>
    <phoneticPr fontId="1"/>
  </si>
  <si>
    <t>交通費</t>
    <rPh sb="0" eb="3">
      <t>コウツウヒ</t>
    </rPh>
    <phoneticPr fontId="1"/>
  </si>
  <si>
    <t>800GMT/10km（距離に応じて支給）</t>
    <rPh sb="12" eb="14">
      <t>キョリ</t>
    </rPh>
    <rPh sb="15" eb="16">
      <t>オウ</t>
    </rPh>
    <rPh sb="18" eb="20">
      <t>シキュウ</t>
    </rPh>
    <phoneticPr fontId="1"/>
  </si>
  <si>
    <t>乗合バスの現地相場価格（500～1100GMT/10km）の平均値</t>
    <rPh sb="0" eb="2">
      <t>ノリアイ</t>
    </rPh>
    <rPh sb="5" eb="9">
      <t>ゲンチソウバ</t>
    </rPh>
    <rPh sb="9" eb="11">
      <t>カカク</t>
    </rPh>
    <rPh sb="30" eb="32">
      <t>ヘイキン</t>
    </rPh>
    <rPh sb="32" eb="33">
      <t>チ</t>
    </rPh>
    <phoneticPr fontId="1"/>
  </si>
  <si>
    <t>内容区分</t>
    <phoneticPr fontId="9"/>
  </si>
  <si>
    <t>有</t>
    <rPh sb="0" eb="1">
      <t>ユウ</t>
    </rPh>
    <phoneticPr fontId="1"/>
  </si>
  <si>
    <t>■</t>
    <phoneticPr fontId="1"/>
  </si>
  <si>
    <t>細目</t>
    <rPh sb="0" eb="2">
      <t>サイモク</t>
    </rPh>
    <phoneticPr fontId="1"/>
  </si>
  <si>
    <t>根拠</t>
    <rPh sb="0" eb="2">
      <t>コンキョ</t>
    </rPh>
    <phoneticPr fontId="1"/>
  </si>
  <si>
    <r>
      <t>①契約締結時の合意事項と業務計画書等の確認</t>
    </r>
    <r>
      <rPr>
        <sz val="11"/>
        <color rgb="FFFF0000"/>
        <rFont val="BIZ UDPゴシック"/>
        <family val="3"/>
        <charset val="128"/>
      </rPr>
      <t>★</t>
    </r>
  </si>
  <si>
    <t>無</t>
    <rPh sb="0" eb="1">
      <t>ム</t>
    </rPh>
    <phoneticPr fontId="1"/>
  </si>
  <si>
    <t>□</t>
    <phoneticPr fontId="1"/>
  </si>
  <si>
    <t>②業務内容の変更（実費精算契約）（大幅な変更を除く）</t>
    <rPh sb="17" eb="19">
      <t>オオハバ</t>
    </rPh>
    <rPh sb="20" eb="22">
      <t>ヘンコウ</t>
    </rPh>
    <rPh sb="23" eb="24">
      <t>ノゾ</t>
    </rPh>
    <phoneticPr fontId="1"/>
  </si>
  <si>
    <r>
      <t>③業務内容の変更（ランプサム契約）（大幅な変更を除く）</t>
    </r>
    <r>
      <rPr>
        <sz val="11"/>
        <color rgb="FFFF0000"/>
        <rFont val="BIZ UDPゴシック"/>
        <family val="3"/>
        <charset val="128"/>
      </rPr>
      <t>★</t>
    </r>
    <rPh sb="18" eb="20">
      <t>オオハバ</t>
    </rPh>
    <rPh sb="21" eb="23">
      <t>ヘンコウ</t>
    </rPh>
    <rPh sb="24" eb="25">
      <t>ノゾ</t>
    </rPh>
    <phoneticPr fontId="1"/>
  </si>
  <si>
    <t>⑤発注者が指示する数量の変更</t>
  </si>
  <si>
    <t>⑪業務内容の変更を伴わない定額計上の残額の使用</t>
    <phoneticPr fontId="1"/>
  </si>
  <si>
    <t>⑫一般業務費支出総括表の確認</t>
    <phoneticPr fontId="1"/>
  </si>
  <si>
    <r>
      <t>⑬支払計画の変更</t>
    </r>
    <r>
      <rPr>
        <sz val="11"/>
        <color rgb="FFFF0000"/>
        <rFont val="BIZ UDPゴシック"/>
        <family val="3"/>
        <charset val="128"/>
      </rPr>
      <t>★</t>
    </r>
    <phoneticPr fontId="1"/>
  </si>
  <si>
    <r>
      <t>⑭業務主任者/副業務主任者の変更</t>
    </r>
    <r>
      <rPr>
        <sz val="11"/>
        <color rgb="FFFF0000"/>
        <rFont val="BIZ UDPゴシック"/>
        <family val="3"/>
        <charset val="128"/>
      </rPr>
      <t>★</t>
    </r>
    <phoneticPr fontId="1"/>
  </si>
  <si>
    <r>
      <t>⑮新規配置業務従事予定者の報告/確認</t>
    </r>
    <r>
      <rPr>
        <sz val="11"/>
        <color rgb="FFFF0000"/>
        <rFont val="BIZ UDPゴシック"/>
        <family val="3"/>
        <charset val="128"/>
      </rPr>
      <t>★</t>
    </r>
    <phoneticPr fontId="1"/>
  </si>
  <si>
    <r>
      <t>⑯不可抗力</t>
    </r>
    <r>
      <rPr>
        <sz val="11"/>
        <color rgb="FFFF0000"/>
        <rFont val="BIZ UDPゴシック"/>
        <family val="3"/>
        <charset val="128"/>
      </rPr>
      <t>★</t>
    </r>
    <phoneticPr fontId="1"/>
  </si>
  <si>
    <r>
      <t>別添：①業務計画書、②契約金額詳細内訳書、③業務従事者名簿、④支払計画書、⑤契約開始時の合意事項、</t>
    </r>
    <r>
      <rPr>
        <sz val="10"/>
        <rFont val="HG丸ｺﾞｼｯｸM-PRO"/>
        <family val="3"/>
        <charset val="128"/>
      </rPr>
      <t>⑥提出計画表、</t>
    </r>
    <r>
      <rPr>
        <sz val="10"/>
        <color rgb="FFFF0000"/>
        <rFont val="HG丸ｺﾞｼｯｸM-PRO"/>
        <family val="3"/>
        <charset val="128"/>
      </rPr>
      <t>⑦「個人情報取扱い安全管理措置並びに情報セキュリティ対策」及び「個人情報保護及び情報セキュリティに関する情報」</t>
    </r>
    <rPh sb="0" eb="2">
      <t>ベッテン</t>
    </rPh>
    <rPh sb="50" eb="55">
      <t>テイシュツケイカクヒョウ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</si>
</sst>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76" formatCode="[$-F800]dddd\,\ mmmm\ dd\,\ yyyy"/>
  </numFmts>
  <fonts count="57">
    <font>
      <sz val="12"/>
      <color theme="1"/>
      <name val="MS ゴシック"/>
      <family val="2"/>
      <charset val="128"/>
    </font>
    <font>
      <sz val="6"/>
      <name val="MS ゴシック"/>
      <family val="2"/>
      <charset val="128"/>
    </font>
    <font>
      <sz val="12"/>
      <color theme="1"/>
      <name val="HG丸ｺﾞｼｯｸM-PRO"/>
      <family val="3"/>
      <charset val="128"/>
    </font>
    <font>
      <sz val="11"/>
      <color theme="1"/>
      <name val="HG丸ｺﾞｼｯｸM-PRO"/>
      <family val="3"/>
      <charset val="128"/>
    </font>
    <font>
      <sz val="11"/>
      <color rgb="FF000000"/>
      <name val="HG丸ｺﾞｼｯｸM-PRO"/>
      <family val="3"/>
      <charset val="128"/>
    </font>
    <font>
      <sz val="11"/>
      <color rgb="FFFF0000"/>
      <name val="HG丸ｺﾞｼｯｸM-PRO"/>
      <family val="3"/>
      <charset val="128"/>
    </font>
    <font>
      <sz val="10"/>
      <color rgb="FF000000"/>
      <name val="HG丸ｺﾞｼｯｸM-PRO"/>
      <family val="3"/>
      <charset val="128"/>
    </font>
    <font>
      <sz val="12"/>
      <color theme="1"/>
      <name val="ＭＳ ゴシック"/>
      <family val="3"/>
      <charset val="128"/>
    </font>
    <font>
      <sz val="12"/>
      <color theme="1"/>
      <name val="BIZ UDゴシック"/>
      <family val="3"/>
      <charset val="128"/>
    </font>
    <font>
      <sz val="6"/>
      <name val="ＭＳ ゴシック"/>
      <family val="3"/>
      <charset val="128"/>
    </font>
    <font>
      <sz val="14"/>
      <color theme="1"/>
      <name val="BIZ UDゴシック"/>
      <family val="3"/>
      <charset val="128"/>
    </font>
    <font>
      <b/>
      <sz val="14"/>
      <color theme="1"/>
      <name val="BIZ UDゴシック"/>
      <family val="3"/>
      <charset val="128"/>
    </font>
    <font>
      <sz val="6"/>
      <name val="ＭＳ ゴシック"/>
      <family val="2"/>
      <charset val="128"/>
    </font>
    <font>
      <sz val="12"/>
      <name val="Osaka"/>
      <charset val="128"/>
    </font>
    <font>
      <b/>
      <sz val="10"/>
      <color theme="1"/>
      <name val="BIZ UDゴシック"/>
      <family val="3"/>
      <charset val="128"/>
    </font>
    <font>
      <sz val="10"/>
      <color theme="1"/>
      <name val="BIZ UDゴシック"/>
      <family val="3"/>
      <charset val="128"/>
    </font>
    <font>
      <sz val="10"/>
      <name val="BIZ UDゴシック"/>
      <family val="3"/>
      <charset val="128"/>
    </font>
    <font>
      <b/>
      <sz val="12"/>
      <color rgb="FF000000"/>
      <name val="BIZ UDゴシック"/>
      <family val="3"/>
      <charset val="128"/>
    </font>
    <font>
      <sz val="11"/>
      <color rgb="FF000000"/>
      <name val="BIZ UDPゴシック"/>
      <family val="3"/>
      <charset val="128"/>
    </font>
    <font>
      <sz val="11"/>
      <color theme="1"/>
      <name val="BIZ UDPゴシック"/>
      <family val="3"/>
      <charset val="128"/>
    </font>
    <font>
      <sz val="11"/>
      <color rgb="FFFF0000"/>
      <name val="BIZ UDPゴシック"/>
      <family val="3"/>
      <charset val="128"/>
    </font>
    <font>
      <sz val="10"/>
      <color theme="1"/>
      <name val="BIZ UDPゴシック"/>
      <family val="3"/>
      <charset val="128"/>
    </font>
    <font>
      <sz val="12"/>
      <color rgb="FF000000"/>
      <name val="BIZ UDゴシック"/>
      <family val="3"/>
      <charset val="128"/>
    </font>
    <font>
      <sz val="12"/>
      <color theme="1"/>
      <name val="ＭＳ ゴシック"/>
      <family val="2"/>
      <charset val="128"/>
    </font>
    <font>
      <sz val="10"/>
      <name val="Geneva"/>
      <family val="2"/>
    </font>
    <font>
      <sz val="12"/>
      <name val="HG丸ｺﾞｼｯｸM-PRO"/>
      <family val="3"/>
      <charset val="128"/>
    </font>
    <font>
      <b/>
      <sz val="12"/>
      <color theme="1"/>
      <name val="HG丸ｺﾞｼｯｸM-PRO"/>
      <family val="3"/>
      <charset val="128"/>
    </font>
    <font>
      <sz val="10"/>
      <color theme="1"/>
      <name val="HG丸ｺﾞｼｯｸM-PRO"/>
      <family val="3"/>
      <charset val="128"/>
    </font>
    <font>
      <b/>
      <sz val="10"/>
      <color theme="1"/>
      <name val="HG丸ｺﾞｼｯｸM-PRO"/>
      <family val="3"/>
      <charset val="128"/>
    </font>
    <font>
      <sz val="10"/>
      <name val="HG丸ｺﾞｼｯｸM-PRO"/>
      <family val="3"/>
      <charset val="128"/>
    </font>
    <font>
      <sz val="10"/>
      <color rgb="FFFF0000"/>
      <name val="HG丸ｺﾞｼｯｸM-PRO"/>
      <family val="3"/>
      <charset val="128"/>
    </font>
    <font>
      <sz val="18"/>
      <color theme="1"/>
      <name val="HG丸ｺﾞｼｯｸM-PRO"/>
      <family val="3"/>
      <charset val="128"/>
    </font>
    <font>
      <sz val="14"/>
      <color theme="1"/>
      <name val="HG丸ｺﾞｼｯｸM-PRO"/>
      <family val="3"/>
      <charset val="128"/>
    </font>
    <font>
      <b/>
      <sz val="10"/>
      <name val="HG丸ｺﾞｼｯｸM-PRO"/>
      <family val="3"/>
      <charset val="128"/>
    </font>
    <font>
      <b/>
      <sz val="12"/>
      <color rgb="FF000000"/>
      <name val="HG丸ｺﾞｼｯｸM-PRO"/>
      <family val="3"/>
      <charset val="128"/>
    </font>
    <font>
      <b/>
      <sz val="14"/>
      <color theme="1"/>
      <name val="HG丸ｺﾞｼｯｸM-PRO"/>
      <family val="3"/>
      <charset val="128"/>
    </font>
    <font>
      <sz val="12"/>
      <color rgb="FF000000"/>
      <name val="HG丸ｺﾞｼｯｸM-PRO"/>
      <family val="3"/>
      <charset val="128"/>
    </font>
    <font>
      <u/>
      <sz val="12"/>
      <color theme="10"/>
      <name val="MS ゴシック"/>
      <family val="2"/>
      <charset val="128"/>
    </font>
    <font>
      <sz val="9"/>
      <color rgb="FFFF0000"/>
      <name val="HG丸ｺﾞｼｯｸM-PRO"/>
      <family val="3"/>
      <charset val="128"/>
    </font>
    <font>
      <sz val="9"/>
      <color rgb="FF000000"/>
      <name val="HG丸ｺﾞｼｯｸM-PRO"/>
      <family val="3"/>
      <charset val="128"/>
    </font>
    <font>
      <sz val="9"/>
      <color theme="1"/>
      <name val="HG丸ｺﾞｼｯｸM-PRO"/>
      <family val="3"/>
      <charset val="128"/>
    </font>
    <font>
      <sz val="12"/>
      <color theme="1"/>
      <name val="MS ゴシック"/>
      <family val="2"/>
      <charset val="128"/>
    </font>
    <font>
      <sz val="10"/>
      <color theme="1"/>
      <name val="HG丸ｺﾞｼｯｸM-PRO"/>
      <family val="3"/>
    </font>
    <font>
      <u/>
      <sz val="12"/>
      <color theme="10"/>
      <name val="HG丸ｺﾞｼｯｸM-PRO"/>
      <family val="3"/>
      <charset val="128"/>
    </font>
    <font>
      <u/>
      <sz val="9"/>
      <color theme="10"/>
      <name val="HG丸ｺﾞｼｯｸM-PRO"/>
      <family val="3"/>
      <charset val="128"/>
    </font>
    <font>
      <sz val="12"/>
      <color theme="1"/>
      <name val="HG丸ｺﾞｼｯｸM-PRO"/>
      <family val="3"/>
    </font>
    <font>
      <sz val="14"/>
      <color theme="1"/>
      <name val="HG丸ｺﾞｼｯｸM-PRO"/>
      <family val="3"/>
    </font>
    <font>
      <sz val="10"/>
      <name val="HG丸ｺﾞｼｯｸM-PRO"/>
      <family val="3"/>
    </font>
    <font>
      <sz val="18"/>
      <name val="HG丸ｺﾞｼｯｸM-PRO"/>
      <family val="3"/>
      <charset val="128"/>
    </font>
    <font>
      <b/>
      <sz val="9"/>
      <color indexed="81"/>
      <name val="MS P ゴシック"/>
      <family val="3"/>
      <charset val="128"/>
    </font>
    <font>
      <sz val="9"/>
      <color indexed="81"/>
      <name val="MS P ゴシック"/>
      <family val="3"/>
      <charset val="128"/>
    </font>
    <font>
      <sz val="11"/>
      <name val="HG丸ｺﾞｼｯｸM-PRO"/>
      <family val="3"/>
      <charset val="128"/>
    </font>
    <font>
      <sz val="14"/>
      <color rgb="FF000000"/>
      <name val="HG丸ｺﾞｼｯｸM-PRO"/>
      <family val="3"/>
      <charset val="128"/>
    </font>
    <font>
      <b/>
      <sz val="16"/>
      <color theme="1"/>
      <name val="HG丸ｺﾞｼｯｸM-PRO"/>
      <family val="3"/>
      <charset val="128"/>
    </font>
    <font>
      <sz val="14"/>
      <color rgb="FF000000"/>
      <name val="BIZ UDゴシック"/>
      <family val="3"/>
      <charset val="128"/>
    </font>
    <font>
      <b/>
      <sz val="10"/>
      <color theme="1"/>
      <name val="HG丸ｺﾞｼｯｸM-PRO"/>
      <family val="3"/>
    </font>
    <font>
      <sz val="8"/>
      <color theme="1"/>
      <name val="HG丸ｺﾞｼｯｸM-PRO"/>
      <family val="3"/>
      <charset val="128"/>
    </font>
  </fonts>
  <fills count="12">
    <fill>
      <patternFill patternType="none"/>
    </fill>
    <fill>
      <patternFill patternType="gray125"/>
    </fill>
    <fill>
      <patternFill patternType="solid">
        <fgColor rgb="FFCCFFFF"/>
        <bgColor indexed="64"/>
      </patternFill>
    </fill>
    <fill>
      <patternFill patternType="solid">
        <fgColor theme="8" tint="0.59999389629810485"/>
        <bgColor indexed="64"/>
      </patternFill>
    </fill>
    <fill>
      <patternFill patternType="solid">
        <fgColor rgb="FFDEEBF7"/>
        <bgColor indexed="64"/>
      </patternFill>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11">
    <xf numFmtId="0" fontId="0" fillId="0" borderId="0">
      <alignment vertical="center"/>
    </xf>
    <xf numFmtId="0" fontId="7" fillId="0" borderId="0">
      <alignment vertical="center"/>
    </xf>
    <xf numFmtId="0" fontId="13" fillId="0" borderId="0"/>
    <xf numFmtId="38" fontId="7" fillId="0" borderId="0" applyFont="0" applyFill="0" applyBorder="0" applyAlignment="0" applyProtection="0">
      <alignment vertical="center"/>
    </xf>
    <xf numFmtId="0" fontId="7" fillId="0" borderId="0">
      <alignment vertical="center"/>
    </xf>
    <xf numFmtId="0" fontId="23" fillId="0" borderId="0">
      <alignment vertical="center"/>
    </xf>
    <xf numFmtId="0" fontId="24" fillId="0" borderId="0"/>
    <xf numFmtId="8" fontId="24" fillId="0" borderId="0" applyFont="0" applyFill="0" applyBorder="0" applyAlignment="0" applyProtection="0"/>
    <xf numFmtId="38" fontId="23" fillId="0" borderId="0" applyFont="0" applyFill="0" applyBorder="0" applyAlignment="0" applyProtection="0">
      <alignment vertical="center"/>
    </xf>
    <xf numFmtId="0" fontId="37" fillId="0" borderId="0" applyNumberFormat="0" applyFill="0" applyBorder="0" applyAlignment="0" applyProtection="0">
      <alignment vertical="center"/>
    </xf>
    <xf numFmtId="38" fontId="41" fillId="0" borderId="0" applyFont="0" applyFill="0" applyBorder="0" applyAlignment="0" applyProtection="0">
      <alignment vertical="center"/>
    </xf>
  </cellStyleXfs>
  <cellXfs count="26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6" fillId="0" borderId="0" xfId="1" applyFont="1" applyAlignment="1">
      <alignment horizontal="left" vertical="center" readingOrder="1"/>
    </xf>
    <xf numFmtId="0" fontId="19" fillId="0" borderId="1" xfId="1" applyFont="1" applyBorder="1" applyAlignment="1">
      <alignment horizontal="left" vertical="top"/>
    </xf>
    <xf numFmtId="0" fontId="18" fillId="0" borderId="1" xfId="1" applyFont="1" applyBorder="1" applyAlignment="1">
      <alignment horizontal="left" vertical="center" readingOrder="1"/>
    </xf>
    <xf numFmtId="0" fontId="28" fillId="0" borderId="0" xfId="1" applyFont="1">
      <alignment vertical="center"/>
    </xf>
    <xf numFmtId="0" fontId="27" fillId="0" borderId="0" xfId="1" applyFont="1">
      <alignment vertical="center"/>
    </xf>
    <xf numFmtId="0" fontId="27" fillId="0" borderId="0" xfId="1" applyFont="1" applyAlignment="1">
      <alignment horizontal="right" vertical="center"/>
    </xf>
    <xf numFmtId="0" fontId="28" fillId="0" borderId="0" xfId="1" applyFont="1" applyAlignment="1">
      <alignment horizontal="right" vertical="center"/>
    </xf>
    <xf numFmtId="176" fontId="27" fillId="0" borderId="0" xfId="1" applyNumberFormat="1" applyFont="1" applyAlignment="1">
      <alignment horizontal="left" vertical="center"/>
    </xf>
    <xf numFmtId="0" fontId="27" fillId="0" borderId="0" xfId="1" applyFont="1" applyAlignment="1">
      <alignment horizontal="center" vertical="center"/>
    </xf>
    <xf numFmtId="0" fontId="27" fillId="0" borderId="0" xfId="1" applyFont="1" applyAlignment="1">
      <alignment horizontal="left" vertical="center"/>
    </xf>
    <xf numFmtId="0" fontId="6" fillId="0" borderId="0" xfId="1" applyFont="1" applyAlignment="1">
      <alignment horizontal="left" vertical="center"/>
    </xf>
    <xf numFmtId="0" fontId="28" fillId="0" borderId="0" xfId="1" applyFont="1" applyAlignment="1">
      <alignment horizontal="center" vertical="center"/>
    </xf>
    <xf numFmtId="0" fontId="27" fillId="0" borderId="0" xfId="2" applyFont="1" applyAlignment="1">
      <alignment horizontal="left" vertical="center"/>
    </xf>
    <xf numFmtId="0" fontId="30" fillId="0" borderId="0" xfId="1" applyFont="1">
      <alignment vertical="center"/>
    </xf>
    <xf numFmtId="0" fontId="6" fillId="0" borderId="0" xfId="1" applyFont="1" applyAlignment="1">
      <alignment horizontal="center" vertical="center" wrapText="1" readingOrder="1"/>
    </xf>
    <xf numFmtId="0" fontId="27" fillId="0" borderId="0" xfId="1" applyFont="1" applyAlignment="1">
      <alignment vertical="top"/>
    </xf>
    <xf numFmtId="0" fontId="6" fillId="0" borderId="0" xfId="1" applyFont="1" applyAlignment="1">
      <alignment horizontal="center" vertical="top" wrapText="1" readingOrder="1"/>
    </xf>
    <xf numFmtId="0" fontId="27" fillId="0" borderId="0" xfId="1" applyFont="1" applyAlignment="1">
      <alignment horizontal="right" vertical="top"/>
    </xf>
    <xf numFmtId="0" fontId="27" fillId="0" borderId="0" xfId="1" applyFont="1" applyAlignment="1">
      <alignment horizontal="left" vertical="center" indent="3" readingOrder="1"/>
    </xf>
    <xf numFmtId="0" fontId="6" fillId="0" borderId="0" xfId="1" applyFont="1" applyAlignment="1">
      <alignment horizontal="left" vertical="center" indent="2" readingOrder="1"/>
    </xf>
    <xf numFmtId="0" fontId="26" fillId="0" borderId="0" xfId="1" applyFont="1" applyAlignment="1">
      <alignment horizontal="centerContinuous"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10" borderId="1" xfId="0" applyFont="1" applyFill="1" applyBorder="1" applyAlignment="1">
      <alignment vertical="center" wrapText="1"/>
    </xf>
    <xf numFmtId="0" fontId="3" fillId="2" borderId="1" xfId="0" applyFont="1" applyFill="1" applyBorder="1" applyAlignment="1">
      <alignment vertical="center" wrapText="1"/>
    </xf>
    <xf numFmtId="0" fontId="4" fillId="2" borderId="1" xfId="0" applyFont="1" applyFill="1" applyBorder="1" applyAlignment="1">
      <alignment horizontal="center" vertical="center"/>
    </xf>
    <xf numFmtId="0" fontId="40" fillId="0" borderId="0" xfId="0" applyFont="1" applyAlignment="1">
      <alignment horizontal="right" vertical="center"/>
    </xf>
    <xf numFmtId="0" fontId="3" fillId="9" borderId="9" xfId="0" applyFont="1" applyFill="1" applyBorder="1" applyAlignment="1">
      <alignment vertical="center" wrapText="1"/>
    </xf>
    <xf numFmtId="0" fontId="27" fillId="0" borderId="0" xfId="1" applyFont="1" applyAlignment="1">
      <alignment horizontal="centerContinuous" vertical="center"/>
    </xf>
    <xf numFmtId="0" fontId="19" fillId="0" borderId="0" xfId="1" applyFont="1">
      <alignment vertical="center"/>
    </xf>
    <xf numFmtId="0" fontId="19" fillId="0" borderId="0" xfId="1" applyFont="1" applyAlignment="1">
      <alignment horizontal="left" vertical="center"/>
    </xf>
    <xf numFmtId="0" fontId="19" fillId="0" borderId="0" xfId="1" applyFont="1" applyAlignment="1">
      <alignment horizontal="right" vertical="center"/>
    </xf>
    <xf numFmtId="0" fontId="19" fillId="0" borderId="0" xfId="1" applyFont="1" applyProtection="1">
      <alignment vertical="center"/>
      <protection locked="0"/>
    </xf>
    <xf numFmtId="0" fontId="18" fillId="0" borderId="0" xfId="1" applyFont="1" applyAlignment="1">
      <alignment horizontal="left" vertical="center" readingOrder="1"/>
    </xf>
    <xf numFmtId="0" fontId="26" fillId="0" borderId="0" xfId="0" applyFont="1" applyAlignment="1">
      <alignment horizontal="centerContinuous" vertical="center"/>
    </xf>
    <xf numFmtId="0" fontId="4" fillId="2" borderId="6" xfId="0" applyFont="1" applyFill="1" applyBorder="1" applyAlignment="1">
      <alignment horizontal="center" vertical="center" wrapText="1"/>
    </xf>
    <xf numFmtId="0" fontId="4" fillId="0" borderId="6" xfId="0" applyFont="1" applyBorder="1" applyAlignment="1">
      <alignment horizontal="left" vertical="center" wrapText="1"/>
    </xf>
    <xf numFmtId="0" fontId="43" fillId="0" borderId="6" xfId="9" applyFont="1" applyFill="1" applyBorder="1" applyAlignment="1">
      <alignment horizontal="center" vertical="center"/>
    </xf>
    <xf numFmtId="0" fontId="43" fillId="0" borderId="1" xfId="9" applyFont="1" applyFill="1" applyBorder="1" applyAlignment="1">
      <alignment horizontal="center" vertical="center" wrapText="1"/>
    </xf>
    <xf numFmtId="0" fontId="43" fillId="0" borderId="1" xfId="9" applyFont="1" applyFill="1" applyBorder="1" applyAlignment="1">
      <alignment horizontal="center" vertical="center"/>
    </xf>
    <xf numFmtId="0" fontId="43" fillId="0" borderId="1" xfId="9" applyFont="1" applyBorder="1" applyAlignment="1">
      <alignment horizontal="center" vertical="center" wrapText="1"/>
    </xf>
    <xf numFmtId="0" fontId="43" fillId="0" borderId="14" xfId="9" applyFont="1" applyBorder="1" applyAlignment="1">
      <alignment horizontal="center" vertical="center" wrapText="1"/>
    </xf>
    <xf numFmtId="0" fontId="3" fillId="0" borderId="13" xfId="0" applyFont="1" applyBorder="1" applyAlignment="1">
      <alignment horizontal="center" vertical="center"/>
    </xf>
    <xf numFmtId="0" fontId="27" fillId="0" borderId="6" xfId="1" applyFont="1" applyBorder="1" applyAlignment="1">
      <alignment horizontal="center" vertical="center" wrapText="1"/>
    </xf>
    <xf numFmtId="0" fontId="27" fillId="0" borderId="7" xfId="1" applyFont="1" applyBorder="1" applyAlignment="1">
      <alignment vertical="center" wrapText="1"/>
    </xf>
    <xf numFmtId="38" fontId="27" fillId="0" borderId="7" xfId="10" applyFont="1" applyBorder="1" applyAlignment="1" applyProtection="1">
      <alignment horizontal="right" vertical="center" wrapText="1"/>
    </xf>
    <xf numFmtId="0" fontId="27" fillId="0" borderId="1" xfId="1" applyFont="1" applyBorder="1" applyAlignment="1">
      <alignment horizontal="center" vertical="center" wrapText="1"/>
    </xf>
    <xf numFmtId="0" fontId="2" fillId="0" borderId="0" xfId="1" applyFont="1" applyAlignment="1">
      <alignment horizontal="righ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36" fillId="0" borderId="0" xfId="1" applyFont="1" applyAlignment="1">
      <alignment horizontal="centerContinuous" vertical="center"/>
    </xf>
    <xf numFmtId="0" fontId="32" fillId="0" borderId="0" xfId="1" applyFont="1">
      <alignment vertical="center"/>
    </xf>
    <xf numFmtId="176" fontId="27" fillId="0" borderId="0" xfId="1" applyNumberFormat="1" applyFont="1" applyAlignment="1">
      <alignment horizontal="center" vertical="center"/>
    </xf>
    <xf numFmtId="0" fontId="29" fillId="0" borderId="2" xfId="2" applyFont="1" applyBorder="1" applyAlignment="1">
      <alignment horizontal="left" vertical="center"/>
    </xf>
    <xf numFmtId="0" fontId="28" fillId="3" borderId="3" xfId="1" applyFont="1" applyFill="1" applyBorder="1" applyAlignment="1">
      <alignment horizontal="center" vertical="center" wrapText="1"/>
    </xf>
    <xf numFmtId="0" fontId="28" fillId="3" borderId="4" xfId="1" applyFont="1" applyFill="1" applyBorder="1" applyAlignment="1">
      <alignment horizontal="center" vertical="center" wrapText="1"/>
    </xf>
    <xf numFmtId="0" fontId="28" fillId="3" borderId="5" xfId="1" applyFont="1" applyFill="1" applyBorder="1" applyAlignment="1">
      <alignment horizontal="center" vertical="center" wrapText="1"/>
    </xf>
    <xf numFmtId="0" fontId="35" fillId="0" borderId="0" xfId="1" applyFont="1" applyAlignment="1">
      <alignment horizontal="center" vertical="center" wrapText="1"/>
    </xf>
    <xf numFmtId="0" fontId="32" fillId="0" borderId="0" xfId="1" applyFont="1" applyAlignment="1">
      <alignment horizontal="left" vertical="top"/>
    </xf>
    <xf numFmtId="0" fontId="32" fillId="0" borderId="0" xfId="1" applyFont="1" applyAlignment="1">
      <alignment vertical="center" wrapText="1"/>
    </xf>
    <xf numFmtId="0" fontId="32" fillId="0" borderId="0" xfId="1" applyFont="1" applyAlignment="1">
      <alignment horizontal="left" vertical="center"/>
    </xf>
    <xf numFmtId="0" fontId="32" fillId="0" borderId="0" xfId="1" applyFont="1" applyAlignment="1">
      <alignment horizontal="right" vertical="center"/>
    </xf>
    <xf numFmtId="0" fontId="2" fillId="0" borderId="0" xfId="1" applyFont="1" applyAlignment="1">
      <alignment horizontal="centerContinuous" vertical="center"/>
    </xf>
    <xf numFmtId="0" fontId="29" fillId="0" borderId="0" xfId="1" applyFont="1" applyAlignment="1">
      <alignment vertical="top" wrapText="1"/>
    </xf>
    <xf numFmtId="0" fontId="29" fillId="0" borderId="0" xfId="1" applyFont="1">
      <alignment vertical="center"/>
    </xf>
    <xf numFmtId="0" fontId="31" fillId="0" borderId="0" xfId="1" applyFont="1">
      <alignment vertical="center"/>
    </xf>
    <xf numFmtId="0" fontId="31" fillId="0" borderId="0" xfId="1" applyFont="1" applyAlignment="1">
      <alignment horizontal="left" vertical="center"/>
    </xf>
    <xf numFmtId="0" fontId="31" fillId="0" borderId="0" xfId="1" applyFont="1" applyAlignment="1">
      <alignment horizontal="center" vertical="center"/>
    </xf>
    <xf numFmtId="0" fontId="31" fillId="0" borderId="0" xfId="1" applyFont="1" applyAlignment="1">
      <alignment horizontal="right" vertical="center"/>
    </xf>
    <xf numFmtId="0" fontId="26" fillId="0" borderId="0" xfId="1" applyFont="1">
      <alignment vertical="center"/>
    </xf>
    <xf numFmtId="0" fontId="29" fillId="0" borderId="0" xfId="1" applyFont="1" applyAlignment="1">
      <alignment horizontal="right" vertical="center"/>
    </xf>
    <xf numFmtId="0" fontId="6" fillId="0" borderId="0" xfId="1" applyFont="1" applyAlignment="1">
      <alignment horizontal="left" vertical="top" readingOrder="1"/>
    </xf>
    <xf numFmtId="0" fontId="6" fillId="0" borderId="0" xfId="1" applyFont="1" applyAlignment="1">
      <alignment horizontal="left" vertical="top" wrapText="1" readingOrder="1"/>
    </xf>
    <xf numFmtId="0" fontId="25" fillId="0" borderId="0" xfId="1" applyFont="1">
      <alignment vertical="center"/>
    </xf>
    <xf numFmtId="0" fontId="36" fillId="0" borderId="0" xfId="1" applyFont="1">
      <alignment vertical="center"/>
    </xf>
    <xf numFmtId="0" fontId="27" fillId="3" borderId="3" xfId="1" applyFont="1" applyFill="1" applyBorder="1" applyAlignment="1">
      <alignment horizontal="center" vertical="center" wrapText="1"/>
    </xf>
    <xf numFmtId="0" fontId="27" fillId="3" borderId="4" xfId="1" applyFont="1" applyFill="1" applyBorder="1" applyAlignment="1">
      <alignment horizontal="center" vertical="center" wrapText="1"/>
    </xf>
    <xf numFmtId="0" fontId="27" fillId="3" borderId="5" xfId="1" applyFont="1" applyFill="1" applyBorder="1" applyAlignment="1">
      <alignment horizontal="center" vertical="center" wrapText="1"/>
    </xf>
    <xf numFmtId="0" fontId="27" fillId="0" borderId="1" xfId="1" applyFont="1" applyBorder="1" applyAlignment="1">
      <alignment horizontal="left" vertical="center" wrapText="1"/>
    </xf>
    <xf numFmtId="0" fontId="27" fillId="0" borderId="6" xfId="1" applyFont="1" applyBorder="1" applyAlignment="1">
      <alignment horizontal="left" vertical="center" wrapText="1"/>
    </xf>
    <xf numFmtId="0" fontId="32" fillId="0" borderId="0" xfId="1" applyFont="1" applyAlignment="1">
      <alignment horizontal="center" vertical="center" wrapText="1"/>
    </xf>
    <xf numFmtId="0" fontId="32" fillId="0" borderId="0" xfId="1" applyFont="1" applyAlignment="1">
      <alignment horizontal="left" vertical="center" wrapText="1"/>
    </xf>
    <xf numFmtId="0" fontId="27" fillId="0" borderId="1" xfId="1" applyFont="1" applyBorder="1" applyAlignment="1">
      <alignment vertical="center" wrapText="1"/>
    </xf>
    <xf numFmtId="0" fontId="27" fillId="0" borderId="2" xfId="1" applyFont="1" applyBorder="1" applyAlignment="1">
      <alignment horizontal="right" vertical="center"/>
    </xf>
    <xf numFmtId="0" fontId="6" fillId="0" borderId="0" xfId="1" applyFont="1" applyAlignment="1">
      <alignment horizontal="center" vertical="center" readingOrder="1"/>
    </xf>
    <xf numFmtId="0" fontId="15" fillId="0" borderId="0" xfId="1" applyFont="1">
      <alignment vertical="center"/>
    </xf>
    <xf numFmtId="0" fontId="8" fillId="0" borderId="0" xfId="1" applyFont="1">
      <alignment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0" xfId="1" applyFont="1" applyAlignment="1">
      <alignment horizontal="right" vertical="center"/>
    </xf>
    <xf numFmtId="0" fontId="7" fillId="0" borderId="0" xfId="1" applyAlignment="1">
      <alignment horizontal="right" vertical="center"/>
    </xf>
    <xf numFmtId="0" fontId="7" fillId="0" borderId="0" xfId="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0" fillId="0" borderId="0" xfId="1" applyFont="1">
      <alignment vertical="center"/>
    </xf>
    <xf numFmtId="176" fontId="15" fillId="0" borderId="0" xfId="1" applyNumberFormat="1" applyFont="1" applyAlignment="1">
      <alignment horizontal="center" vertical="center"/>
    </xf>
    <xf numFmtId="0" fontId="15" fillId="0" borderId="0" xfId="2" applyFont="1" applyAlignment="1">
      <alignment horizontal="left" vertical="center"/>
    </xf>
    <xf numFmtId="0" fontId="15" fillId="3" borderId="3"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0" borderId="6" xfId="1" applyFont="1" applyBorder="1" applyAlignment="1">
      <alignment horizontal="center" vertical="center" wrapText="1"/>
    </xf>
    <xf numFmtId="0" fontId="15" fillId="0" borderId="1" xfId="1" applyFont="1" applyBorder="1" applyAlignment="1">
      <alignment horizontal="left" vertical="center" wrapText="1"/>
    </xf>
    <xf numFmtId="0" fontId="15" fillId="0" borderId="7" xfId="1" applyFont="1" applyBorder="1" applyAlignment="1">
      <alignment vertical="center" wrapText="1"/>
    </xf>
    <xf numFmtId="0" fontId="10" fillId="0" borderId="0" xfId="1" applyFont="1" applyAlignment="1">
      <alignment horizontal="center" vertical="center" wrapText="1"/>
    </xf>
    <xf numFmtId="0" fontId="10" fillId="0" borderId="0" xfId="1" applyFont="1" applyAlignment="1">
      <alignment horizontal="left" vertical="center" wrapText="1"/>
    </xf>
    <xf numFmtId="0" fontId="10" fillId="0" borderId="0" xfId="1" applyFont="1" applyAlignment="1">
      <alignment horizontal="left" vertical="top"/>
    </xf>
    <xf numFmtId="0" fontId="10" fillId="0" borderId="0" xfId="1" applyFont="1" applyAlignment="1">
      <alignment vertical="center" wrapText="1"/>
    </xf>
    <xf numFmtId="0" fontId="10" fillId="0" borderId="0" xfId="1" applyFont="1" applyAlignment="1">
      <alignment horizontal="left" vertical="center"/>
    </xf>
    <xf numFmtId="0" fontId="10" fillId="0" borderId="0" xfId="1" applyFont="1" applyAlignment="1">
      <alignment horizontal="center" vertical="center"/>
    </xf>
    <xf numFmtId="0" fontId="10" fillId="0" borderId="0" xfId="1" applyFont="1" applyAlignment="1">
      <alignment horizontal="right" vertical="center"/>
    </xf>
    <xf numFmtId="0" fontId="29" fillId="0" borderId="0" xfId="2" applyFont="1" applyAlignment="1">
      <alignment horizontal="left" vertical="center"/>
    </xf>
    <xf numFmtId="0" fontId="27" fillId="0" borderId="7" xfId="0" applyFont="1" applyBorder="1" applyAlignment="1">
      <alignment vertical="center" wrapText="1"/>
    </xf>
    <xf numFmtId="3" fontId="27" fillId="0" borderId="7" xfId="1" applyNumberFormat="1" applyFont="1" applyBorder="1" applyAlignment="1">
      <alignment horizontal="right" vertical="center" wrapText="1"/>
    </xf>
    <xf numFmtId="0" fontId="27" fillId="0" borderId="6" xfId="0" applyFont="1" applyBorder="1" applyAlignment="1">
      <alignment horizontal="left" vertical="center" wrapText="1"/>
    </xf>
    <xf numFmtId="0" fontId="22" fillId="0" borderId="0" xfId="1" applyFont="1" applyAlignment="1">
      <alignment horizontal="centerContinuous" vertical="center"/>
    </xf>
    <xf numFmtId="0" fontId="17" fillId="0" borderId="0" xfId="1" applyFont="1" applyAlignment="1">
      <alignment horizontal="centerContinuous" vertical="center"/>
    </xf>
    <xf numFmtId="0" fontId="14" fillId="0" borderId="0" xfId="1" applyFont="1" applyAlignment="1">
      <alignment horizontal="center" vertical="center"/>
    </xf>
    <xf numFmtId="0" fontId="14" fillId="3" borderId="3"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3" borderId="5" xfId="1" applyFont="1" applyFill="1" applyBorder="1" applyAlignment="1">
      <alignment horizontal="center" vertical="center" wrapText="1"/>
    </xf>
    <xf numFmtId="0" fontId="14" fillId="0" borderId="6" xfId="1" applyFont="1" applyBorder="1" applyAlignment="1">
      <alignment horizontal="center" vertical="center" wrapText="1"/>
    </xf>
    <xf numFmtId="0" fontId="21" fillId="0" borderId="1" xfId="0" applyFont="1" applyBorder="1" applyAlignment="1">
      <alignment vertical="center" wrapText="1"/>
    </xf>
    <xf numFmtId="0" fontId="11" fillId="0" borderId="0" xfId="1" applyFont="1" applyAlignment="1">
      <alignment horizontal="center" vertical="center" wrapText="1"/>
    </xf>
    <xf numFmtId="0" fontId="6" fillId="11" borderId="0" xfId="1" applyFont="1" applyFill="1" applyAlignment="1">
      <alignment horizontal="center" vertical="center" wrapText="1" readingOrder="1"/>
    </xf>
    <xf numFmtId="0" fontId="29" fillId="11" borderId="0" xfId="1" applyFont="1" applyFill="1" applyAlignment="1">
      <alignment vertical="top" wrapText="1"/>
    </xf>
    <xf numFmtId="0" fontId="34" fillId="0" borderId="0" xfId="1" applyFont="1" applyAlignment="1">
      <alignment horizontal="centerContinuous" vertical="center"/>
    </xf>
    <xf numFmtId="0" fontId="28" fillId="0" borderId="6" xfId="1" applyFont="1" applyBorder="1" applyAlignment="1">
      <alignment horizontal="center" vertical="center" wrapText="1"/>
    </xf>
    <xf numFmtId="0" fontId="27" fillId="0" borderId="1" xfId="0" applyFont="1" applyBorder="1" applyAlignment="1">
      <alignment vertical="center" wrapText="1"/>
    </xf>
    <xf numFmtId="0" fontId="27" fillId="0" borderId="12" xfId="1" applyFont="1" applyBorder="1">
      <alignment vertical="center"/>
    </xf>
    <xf numFmtId="0" fontId="27" fillId="3" borderId="1" xfId="1" applyFont="1" applyFill="1" applyBorder="1" applyAlignment="1">
      <alignment horizontal="center" vertical="center"/>
    </xf>
    <xf numFmtId="0" fontId="27" fillId="0" borderId="1" xfId="1" applyFont="1" applyBorder="1">
      <alignment vertical="center"/>
    </xf>
    <xf numFmtId="0" fontId="27" fillId="0" borderId="1" xfId="1" applyFont="1" applyBorder="1" applyAlignment="1">
      <alignment horizontal="left" vertical="center"/>
    </xf>
    <xf numFmtId="3" fontId="27" fillId="0" borderId="1" xfId="1" applyNumberFormat="1" applyFont="1" applyBorder="1">
      <alignment vertical="center"/>
    </xf>
    <xf numFmtId="3" fontId="27" fillId="0" borderId="1" xfId="1" applyNumberFormat="1" applyFont="1" applyBorder="1" applyAlignment="1">
      <alignment vertical="center" wrapText="1"/>
    </xf>
    <xf numFmtId="0" fontId="4" fillId="0" borderId="9" xfId="0" applyFont="1" applyBorder="1" applyAlignment="1">
      <alignment vertical="center" wrapText="1"/>
    </xf>
    <xf numFmtId="0" fontId="45" fillId="0" borderId="0" xfId="1" applyFont="1">
      <alignment vertical="center"/>
    </xf>
    <xf numFmtId="0" fontId="46" fillId="0" borderId="0" xfId="1" applyFont="1">
      <alignment vertical="center"/>
    </xf>
    <xf numFmtId="0" fontId="45" fillId="0" borderId="0" xfId="1" applyFont="1" applyAlignment="1">
      <alignment horizontal="left" vertical="center"/>
    </xf>
    <xf numFmtId="0" fontId="45" fillId="0" borderId="0" xfId="1" applyFont="1" applyAlignment="1">
      <alignment horizontal="center" vertical="center"/>
    </xf>
    <xf numFmtId="0" fontId="45" fillId="0" borderId="0" xfId="1" applyFont="1" applyAlignment="1">
      <alignment horizontal="right" vertical="center"/>
    </xf>
    <xf numFmtId="0" fontId="42" fillId="0" borderId="0" xfId="1" applyFont="1">
      <alignment vertical="center"/>
    </xf>
    <xf numFmtId="0" fontId="42" fillId="0" borderId="0" xfId="1" applyFont="1" applyAlignment="1">
      <alignment horizontal="center" vertical="center"/>
    </xf>
    <xf numFmtId="0" fontId="42" fillId="0" borderId="0" xfId="1" applyFont="1" applyAlignment="1">
      <alignment horizontal="right" vertical="center"/>
    </xf>
    <xf numFmtId="0" fontId="42" fillId="0" borderId="0" xfId="2" applyFont="1" applyAlignment="1">
      <alignment horizontal="left" vertical="center"/>
    </xf>
    <xf numFmtId="0" fontId="42" fillId="3" borderId="3" xfId="1" applyFont="1" applyFill="1" applyBorder="1" applyAlignment="1">
      <alignment horizontal="center" vertical="center" wrapText="1"/>
    </xf>
    <xf numFmtId="0" fontId="42" fillId="3" borderId="4" xfId="1" applyFont="1" applyFill="1" applyBorder="1" applyAlignment="1">
      <alignment horizontal="center" vertical="center" wrapText="1"/>
    </xf>
    <xf numFmtId="0" fontId="42" fillId="3" borderId="5" xfId="1" applyFont="1" applyFill="1" applyBorder="1" applyAlignment="1">
      <alignment horizontal="center" vertical="center" wrapText="1"/>
    </xf>
    <xf numFmtId="0" fontId="42" fillId="0" borderId="6" xfId="1" applyFont="1" applyBorder="1" applyAlignment="1">
      <alignment horizontal="center" vertical="center" wrapText="1"/>
    </xf>
    <xf numFmtId="0" fontId="42" fillId="0" borderId="1" xfId="1" applyFont="1" applyBorder="1" applyAlignment="1">
      <alignment horizontal="left" vertical="center" wrapText="1"/>
    </xf>
    <xf numFmtId="0" fontId="42" fillId="0" borderId="7" xfId="1" applyFont="1" applyBorder="1" applyAlignment="1">
      <alignment vertical="center" wrapText="1"/>
    </xf>
    <xf numFmtId="38" fontId="42" fillId="0" borderId="7" xfId="10" applyFont="1" applyBorder="1" applyAlignment="1">
      <alignment horizontal="right" vertical="center" wrapText="1"/>
    </xf>
    <xf numFmtId="0" fontId="42" fillId="0" borderId="1" xfId="1" applyFont="1" applyBorder="1" applyAlignment="1">
      <alignment vertical="center" wrapText="1"/>
    </xf>
    <xf numFmtId="0" fontId="46" fillId="0" borderId="0" xfId="1" applyFont="1" applyAlignment="1">
      <alignment horizontal="left" vertical="center"/>
    </xf>
    <xf numFmtId="0" fontId="46" fillId="0" borderId="0" xfId="1" applyFont="1" applyAlignment="1">
      <alignment horizontal="center" vertical="center"/>
    </xf>
    <xf numFmtId="0" fontId="46" fillId="0" borderId="0" xfId="1" applyFont="1" applyAlignment="1">
      <alignment horizontal="right" vertical="center"/>
    </xf>
    <xf numFmtId="0" fontId="48" fillId="0" borderId="0" xfId="1" applyFont="1">
      <alignment vertical="center"/>
    </xf>
    <xf numFmtId="176" fontId="27" fillId="0" borderId="0" xfId="1" applyNumberFormat="1" applyFont="1">
      <alignment vertical="center"/>
    </xf>
    <xf numFmtId="0" fontId="33" fillId="0" borderId="0" xfId="1" applyFont="1" applyAlignment="1">
      <alignment horizontal="left" vertical="center"/>
    </xf>
    <xf numFmtId="0" fontId="27" fillId="0" borderId="8" xfId="1" applyFont="1" applyBorder="1" applyAlignment="1">
      <alignment horizontal="center" vertical="center" wrapText="1"/>
    </xf>
    <xf numFmtId="0" fontId="27" fillId="0" borderId="9" xfId="1" applyFont="1" applyBorder="1" applyAlignment="1">
      <alignment horizontal="left" vertical="center" wrapText="1"/>
    </xf>
    <xf numFmtId="38" fontId="27" fillId="0" borderId="9" xfId="10" applyFont="1" applyBorder="1" applyAlignment="1" applyProtection="1">
      <alignment horizontal="left" vertical="center" wrapText="1"/>
    </xf>
    <xf numFmtId="0" fontId="27" fillId="0" borderId="10" xfId="1" applyFont="1" applyBorder="1" applyAlignment="1">
      <alignment vertical="center" wrapText="1"/>
    </xf>
    <xf numFmtId="38" fontId="27" fillId="0" borderId="10" xfId="10" applyFont="1" applyBorder="1" applyAlignment="1" applyProtection="1">
      <alignment horizontal="right" vertical="center" wrapText="1"/>
    </xf>
    <xf numFmtId="0" fontId="27" fillId="0" borderId="8" xfId="1" applyFont="1" applyBorder="1" applyAlignment="1">
      <alignment horizontal="left" vertical="center" wrapText="1"/>
    </xf>
    <xf numFmtId="0" fontId="47" fillId="0" borderId="2" xfId="2" applyFont="1" applyBorder="1" applyAlignment="1">
      <alignment horizontal="left" vertical="center"/>
    </xf>
    <xf numFmtId="0" fontId="6" fillId="4" borderId="1" xfId="1" applyFont="1" applyFill="1" applyBorder="1" applyAlignment="1">
      <alignment horizontal="center" vertical="center" wrapText="1" readingOrder="1"/>
    </xf>
    <xf numFmtId="0" fontId="6" fillId="0" borderId="1" xfId="1" applyFont="1" applyBorder="1" applyAlignment="1">
      <alignment horizontal="left" vertical="center" wrapText="1" readingOrder="1"/>
    </xf>
    <xf numFmtId="38" fontId="6" fillId="0" borderId="1" xfId="3" applyFont="1" applyBorder="1" applyAlignment="1" applyProtection="1">
      <alignment horizontal="right" vertical="center" wrapText="1" readingOrder="1"/>
    </xf>
    <xf numFmtId="0" fontId="27" fillId="5" borderId="1" xfId="1" applyFont="1" applyFill="1" applyBorder="1">
      <alignment vertical="center"/>
    </xf>
    <xf numFmtId="0" fontId="6" fillId="6" borderId="1" xfId="1" applyFont="1" applyFill="1" applyBorder="1" applyAlignment="1">
      <alignment horizontal="right" vertical="center" wrapText="1" readingOrder="1"/>
    </xf>
    <xf numFmtId="38" fontId="6" fillId="7" borderId="1" xfId="3" applyFont="1" applyFill="1" applyBorder="1" applyAlignment="1" applyProtection="1">
      <alignment horizontal="right" vertical="center" wrapText="1" readingOrder="1"/>
    </xf>
    <xf numFmtId="0" fontId="27" fillId="5" borderId="1" xfId="1" applyFont="1" applyFill="1" applyBorder="1" applyAlignment="1">
      <alignment horizontal="right" vertical="center"/>
    </xf>
    <xf numFmtId="38" fontId="6" fillId="0" borderId="1" xfId="3" applyFont="1" applyBorder="1" applyAlignment="1">
      <alignment horizontal="right" vertical="center" wrapText="1" readingOrder="1"/>
    </xf>
    <xf numFmtId="0" fontId="29" fillId="0" borderId="1" xfId="1" applyFont="1" applyBorder="1" applyAlignment="1">
      <alignment horizontal="center" vertical="top" wrapText="1"/>
    </xf>
    <xf numFmtId="38" fontId="29" fillId="0" borderId="1" xfId="3" applyFont="1" applyBorder="1" applyAlignment="1">
      <alignment horizontal="right" vertical="center" wrapText="1"/>
    </xf>
    <xf numFmtId="0" fontId="29" fillId="0" borderId="1" xfId="1" applyFont="1" applyBorder="1" applyAlignment="1">
      <alignment vertical="center" wrapText="1"/>
    </xf>
    <xf numFmtId="0" fontId="29" fillId="0" borderId="1" xfId="1" applyFont="1" applyBorder="1" applyAlignment="1">
      <alignment vertical="top" wrapText="1"/>
    </xf>
    <xf numFmtId="0" fontId="29" fillId="0" borderId="1" xfId="1" applyFont="1" applyBorder="1" applyAlignment="1">
      <alignment horizontal="right" vertical="center" wrapText="1"/>
    </xf>
    <xf numFmtId="0" fontId="27" fillId="5" borderId="1" xfId="1" applyFont="1" applyFill="1" applyBorder="1" applyAlignment="1">
      <alignment horizontal="left" vertical="center"/>
    </xf>
    <xf numFmtId="38" fontId="6" fillId="7" borderId="1" xfId="1" applyNumberFormat="1" applyFont="1" applyFill="1" applyBorder="1" applyAlignment="1">
      <alignment horizontal="right" vertical="center" wrapText="1" readingOrder="1"/>
    </xf>
    <xf numFmtId="0" fontId="6" fillId="0" borderId="1" xfId="1" applyFont="1" applyBorder="1" applyAlignment="1">
      <alignment horizontal="center" vertical="top" wrapText="1" readingOrder="1"/>
    </xf>
    <xf numFmtId="0" fontId="27" fillId="0" borderId="2" xfId="1" applyFont="1" applyBorder="1">
      <alignment vertical="center"/>
    </xf>
    <xf numFmtId="0" fontId="27" fillId="0" borderId="2" xfId="1" applyFont="1" applyBorder="1" applyAlignment="1">
      <alignment vertical="center"/>
    </xf>
    <xf numFmtId="0" fontId="35" fillId="0" borderId="0" xfId="1" applyFont="1" applyAlignment="1">
      <alignment horizontal="centerContinuous" vertical="center"/>
    </xf>
    <xf numFmtId="0" fontId="53" fillId="0" borderId="0" xfId="1" applyFont="1" applyAlignment="1">
      <alignment horizontal="centerContinuous" vertical="center"/>
    </xf>
    <xf numFmtId="0" fontId="16" fillId="0" borderId="2" xfId="2" applyFont="1" applyBorder="1" applyAlignment="1">
      <alignment horizontal="left" vertical="center"/>
    </xf>
    <xf numFmtId="0" fontId="52" fillId="0" borderId="0" xfId="1" applyFont="1" applyAlignment="1">
      <alignment horizontal="centerContinuous" vertical="center"/>
    </xf>
    <xf numFmtId="0" fontId="15" fillId="0" borderId="0" xfId="1" applyFont="1" applyBorder="1" applyAlignment="1">
      <alignment horizontal="right" vertical="center"/>
    </xf>
    <xf numFmtId="38" fontId="29" fillId="0" borderId="1" xfId="3" applyFont="1" applyBorder="1" applyAlignment="1" applyProtection="1">
      <alignment horizontal="right" vertical="center" wrapText="1"/>
    </xf>
    <xf numFmtId="0" fontId="29" fillId="0" borderId="1" xfId="1" applyFont="1" applyBorder="1" applyAlignment="1">
      <alignment horizontal="center" vertical="center" wrapText="1"/>
    </xf>
    <xf numFmtId="0" fontId="27" fillId="5" borderId="1" xfId="1" applyFont="1" applyFill="1" applyBorder="1" applyAlignment="1">
      <alignment vertical="center"/>
    </xf>
    <xf numFmtId="0" fontId="27" fillId="0" borderId="0" xfId="1" applyFont="1" applyAlignment="1">
      <alignment vertical="center"/>
    </xf>
    <xf numFmtId="0" fontId="27" fillId="0" borderId="1" xfId="1" applyFont="1" applyBorder="1" applyAlignment="1">
      <alignment horizontal="left" vertical="top" wrapText="1"/>
    </xf>
    <xf numFmtId="0" fontId="6" fillId="0" borderId="1" xfId="1" applyFont="1" applyBorder="1" applyAlignment="1">
      <alignment horizontal="left" vertical="top" wrapText="1" readingOrder="1"/>
    </xf>
    <xf numFmtId="0" fontId="29" fillId="0" borderId="1" xfId="1" applyFont="1" applyBorder="1" applyAlignment="1">
      <alignment horizontal="left" vertical="top" wrapText="1"/>
    </xf>
    <xf numFmtId="0" fontId="27" fillId="0" borderId="0" xfId="1" applyFont="1" applyBorder="1" applyAlignment="1">
      <alignment horizontal="right" vertical="center"/>
    </xf>
    <xf numFmtId="0" fontId="32" fillId="0" borderId="0" xfId="1" applyFont="1" applyAlignment="1">
      <alignment horizontal="centerContinuous" vertical="center"/>
    </xf>
    <xf numFmtId="0" fontId="55" fillId="3" borderId="5" xfId="1" applyFont="1" applyFill="1" applyBorder="1" applyAlignment="1">
      <alignment horizontal="center" vertical="center" wrapText="1"/>
    </xf>
    <xf numFmtId="0" fontId="56" fillId="0" borderId="1" xfId="0" applyFont="1" applyBorder="1" applyAlignment="1">
      <alignment horizontal="center" vertical="center"/>
    </xf>
    <xf numFmtId="0" fontId="29" fillId="4" borderId="1" xfId="1" applyFont="1" applyFill="1" applyBorder="1" applyAlignment="1">
      <alignment horizontal="center" vertical="center" wrapText="1" readingOrder="1"/>
    </xf>
    <xf numFmtId="0" fontId="29" fillId="0" borderId="1" xfId="1" applyFont="1" applyBorder="1" applyAlignment="1">
      <alignment horizontal="left" vertical="center" wrapText="1" readingOrder="1"/>
    </xf>
    <xf numFmtId="38" fontId="29" fillId="0" borderId="1" xfId="3" applyFont="1" applyBorder="1" applyAlignment="1" applyProtection="1">
      <alignment horizontal="right" vertical="center" wrapText="1" readingOrder="1"/>
    </xf>
    <xf numFmtId="0" fontId="29" fillId="0" borderId="1" xfId="1" applyFont="1" applyBorder="1" applyAlignment="1">
      <alignment horizontal="left" vertical="top" wrapText="1" readingOrder="1"/>
    </xf>
    <xf numFmtId="0" fontId="4" fillId="0" borderId="9" xfId="0" applyFont="1" applyBorder="1" applyAlignment="1">
      <alignment horizontal="left" vertical="center" wrapText="1"/>
    </xf>
    <xf numFmtId="0" fontId="3" fillId="0" borderId="1" xfId="0" applyFont="1" applyBorder="1" applyAlignment="1">
      <alignment horizontal="center" vertical="center"/>
    </xf>
    <xf numFmtId="0" fontId="3" fillId="9" borderId="1" xfId="0" applyFont="1" applyFill="1" applyBorder="1" applyAlignment="1">
      <alignment vertical="center" wrapText="1"/>
    </xf>
    <xf numFmtId="0" fontId="4" fillId="0" borderId="1" xfId="0" applyFont="1" applyBorder="1" applyAlignment="1">
      <alignment horizontal="left" vertical="center" wrapText="1"/>
    </xf>
    <xf numFmtId="0" fontId="3" fillId="0" borderId="9" xfId="0" applyFont="1" applyBorder="1" applyAlignment="1">
      <alignment horizontal="center" vertical="center"/>
    </xf>
    <xf numFmtId="0" fontId="3" fillId="10" borderId="9" xfId="0" applyFont="1" applyFill="1" applyBorder="1" applyAlignment="1">
      <alignment horizontal="left" vertical="center" wrapText="1"/>
    </xf>
    <xf numFmtId="0" fontId="27" fillId="0" borderId="0" xfId="1" applyFont="1" applyAlignment="1">
      <alignment horizontal="left" vertical="center"/>
    </xf>
    <xf numFmtId="0" fontId="29" fillId="0" borderId="2" xfId="2" applyFont="1" applyBorder="1" applyAlignment="1">
      <alignment horizontal="left" vertical="center" wrapText="1"/>
    </xf>
    <xf numFmtId="0" fontId="42" fillId="0" borderId="0" xfId="1" applyFont="1" applyAlignment="1">
      <alignment horizontal="left" vertical="center"/>
    </xf>
    <xf numFmtId="0" fontId="32" fillId="0" borderId="0" xfId="1" applyFont="1" applyAlignment="1">
      <alignment horizontal="center" vertical="center"/>
    </xf>
    <xf numFmtId="0" fontId="27" fillId="0" borderId="2" xfId="1" applyFont="1" applyBorder="1" applyAlignment="1">
      <alignment horizontal="left" vertical="center"/>
    </xf>
    <xf numFmtId="0" fontId="27" fillId="0" borderId="1" xfId="1" applyFont="1" applyBorder="1" applyAlignment="1">
      <alignment horizontal="center" vertical="center"/>
    </xf>
    <xf numFmtId="0" fontId="6" fillId="0" borderId="1" xfId="1" applyFont="1" applyBorder="1" applyAlignment="1">
      <alignment horizontal="center" vertical="center" wrapText="1" readingOrder="1"/>
    </xf>
    <xf numFmtId="0" fontId="29" fillId="0" borderId="0" xfId="1" applyFont="1" applyAlignment="1">
      <alignment horizontal="left" vertical="center"/>
    </xf>
    <xf numFmtId="0" fontId="15" fillId="0" borderId="0" xfId="1" applyFont="1" applyAlignment="1">
      <alignment horizontal="left" vertical="center"/>
    </xf>
    <xf numFmtId="0" fontId="28" fillId="0" borderId="0" xfId="1" applyFont="1" applyAlignment="1">
      <alignment horizontal="left" vertical="center"/>
    </xf>
    <xf numFmtId="0" fontId="3" fillId="0" borderId="1" xfId="0" applyFont="1" applyBorder="1" applyAlignment="1">
      <alignment horizontal="center" vertical="center"/>
    </xf>
    <xf numFmtId="0" fontId="3" fillId="9"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10" borderId="9" xfId="0" applyFont="1" applyFill="1" applyBorder="1" applyAlignment="1">
      <alignment horizontal="left" vertical="center" wrapText="1"/>
    </xf>
    <xf numFmtId="0" fontId="3" fillId="10" borderId="11"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27" fillId="0" borderId="0" xfId="1" applyFont="1" applyAlignment="1">
      <alignment horizontal="left" vertical="center"/>
    </xf>
    <xf numFmtId="0" fontId="52" fillId="0" borderId="0" xfId="1" applyFont="1" applyAlignment="1">
      <alignment horizontal="center" vertical="center"/>
    </xf>
    <xf numFmtId="0" fontId="29" fillId="0" borderId="2" xfId="2" applyFont="1" applyBorder="1" applyAlignment="1">
      <alignment horizontal="left" vertical="center" wrapText="1"/>
    </xf>
    <xf numFmtId="0" fontId="42" fillId="0" borderId="0" xfId="1" applyFont="1" applyAlignment="1">
      <alignment horizontal="left" vertical="center"/>
    </xf>
    <xf numFmtId="0" fontId="47" fillId="0" borderId="2" xfId="2" applyFont="1" applyBorder="1" applyAlignment="1">
      <alignment horizontal="center" vertical="center" wrapText="1"/>
    </xf>
    <xf numFmtId="0" fontId="45" fillId="0" borderId="0" xfId="1" applyFont="1" applyAlignment="1">
      <alignment horizontal="center" vertical="center" wrapText="1"/>
    </xf>
    <xf numFmtId="0" fontId="47" fillId="0" borderId="2" xfId="2" applyFont="1" applyBorder="1" applyAlignment="1">
      <alignment horizontal="left" vertical="center" wrapText="1"/>
    </xf>
    <xf numFmtId="0" fontId="27" fillId="0" borderId="2" xfId="1" applyFont="1" applyBorder="1" applyAlignment="1">
      <alignment horizontal="left" vertical="center" wrapText="1"/>
    </xf>
    <xf numFmtId="0" fontId="32" fillId="0" borderId="0" xfId="1" applyFont="1" applyAlignment="1">
      <alignment horizontal="center" vertical="center"/>
    </xf>
    <xf numFmtId="0" fontId="27" fillId="0" borderId="2" xfId="1" applyFont="1" applyBorder="1" applyAlignment="1">
      <alignment horizontal="left" vertical="center"/>
    </xf>
    <xf numFmtId="0" fontId="27" fillId="8" borderId="1" xfId="1" applyFont="1" applyFill="1" applyBorder="1" applyAlignment="1">
      <alignment horizontal="center" vertical="center"/>
    </xf>
    <xf numFmtId="0" fontId="27" fillId="0" borderId="1" xfId="1" applyFont="1" applyBorder="1" applyAlignment="1">
      <alignment horizontal="center" vertical="center"/>
    </xf>
    <xf numFmtId="0" fontId="6" fillId="0" borderId="1" xfId="1" applyFont="1" applyBorder="1" applyAlignment="1">
      <alignment horizontal="center" vertical="center" wrapText="1" readingOrder="1"/>
    </xf>
    <xf numFmtId="0" fontId="29" fillId="0" borderId="0" xfId="1" applyFont="1" applyAlignment="1">
      <alignment vertical="center"/>
    </xf>
    <xf numFmtId="0" fontId="30" fillId="0" borderId="0" xfId="1" applyFont="1" applyAlignment="1">
      <alignment horizontal="left" vertical="center"/>
    </xf>
    <xf numFmtId="0" fontId="29" fillId="0" borderId="0" xfId="1" applyFont="1" applyAlignment="1">
      <alignment horizontal="left" vertical="center"/>
    </xf>
    <xf numFmtId="0" fontId="54" fillId="0" borderId="0" xfId="1" applyFont="1" applyAlignment="1">
      <alignment horizontal="center" vertical="center"/>
    </xf>
    <xf numFmtId="0" fontId="15" fillId="0" borderId="0" xfId="1" applyFont="1" applyAlignment="1">
      <alignment horizontal="left" vertical="center"/>
    </xf>
    <xf numFmtId="0" fontId="16" fillId="0" borderId="2" xfId="2" applyFont="1" applyBorder="1" applyAlignment="1">
      <alignment horizontal="left" vertical="center" wrapText="1"/>
    </xf>
    <xf numFmtId="0" fontId="14" fillId="0" borderId="0" xfId="1" applyFont="1" applyAlignment="1">
      <alignment horizontal="left" vertical="center"/>
    </xf>
    <xf numFmtId="0" fontId="28" fillId="0" borderId="0" xfId="1" applyFont="1" applyAlignment="1">
      <alignment horizontal="left" vertical="center"/>
    </xf>
    <xf numFmtId="0" fontId="27" fillId="0" borderId="12" xfId="1" applyFont="1" applyBorder="1" applyAlignment="1">
      <alignment horizontal="left" vertical="center"/>
    </xf>
    <xf numFmtId="0" fontId="29" fillId="0" borderId="0" xfId="2" applyFont="1" applyBorder="1" applyAlignment="1">
      <alignment horizontal="left" vertical="center" wrapText="1"/>
    </xf>
  </cellXfs>
  <cellStyles count="11">
    <cellStyle name="ハイパーリンク" xfId="9" builtinId="8"/>
    <cellStyle name="桁区切り" xfId="10" builtinId="6"/>
    <cellStyle name="桁区切り 2" xfId="3" xr:uid="{7C59BF7A-86CD-45D6-B270-944483372EF7}"/>
    <cellStyle name="桁区切り 3" xfId="8" xr:uid="{275C9D4E-23F7-4AC9-B047-955759F6FB8F}"/>
    <cellStyle name="通貨 2" xfId="7" xr:uid="{C2A505CC-CACC-4A99-B250-D894AE449AC1}"/>
    <cellStyle name="標準" xfId="0" builtinId="0"/>
    <cellStyle name="標準 2" xfId="1" xr:uid="{39F183B1-8F64-4247-A884-D2CD55388FA9}"/>
    <cellStyle name="標準 2 2" xfId="2" xr:uid="{E911644C-6687-4589-8E28-24A1BBD665E2}"/>
    <cellStyle name="標準 2 3" xfId="6" xr:uid="{EE19A9CE-75D2-484B-92F8-501ED8721AC6}"/>
    <cellStyle name="標準 3" xfId="4" xr:uid="{8D09965C-FA5D-4F9C-B942-2A0A96D20700}"/>
    <cellStyle name="標準 4" xfId="5" xr:uid="{F1AE5CAD-6E51-4E1A-BBB2-BC814E1C585C}"/>
  </cellStyles>
  <dxfs count="230">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HG丸ｺﾞｼｯｸM-PRO"/>
        <family val="3"/>
        <charset val="128"/>
        <scheme val="none"/>
      </font>
      <protection locked="1" hidden="0"/>
    </dxf>
    <dxf>
      <border>
        <bottom style="thin">
          <color rgb="FF000000"/>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BIZ UDゴシック"/>
        <family val="3"/>
        <charset val="128"/>
        <scheme val="none"/>
      </font>
      <protection locked="1" hidden="0"/>
    </dxf>
    <dxf>
      <border>
        <bottom style="thin">
          <color rgb="FF000000"/>
        </bottom>
      </border>
    </dxf>
    <dxf>
      <font>
        <b/>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BIZ UDゴシック"/>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BIZ UDゴシック"/>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name val="HG丸ｺﾞｼｯｸM-PRO"/>
        <family val="3"/>
        <charset val="128"/>
        <scheme val="none"/>
      </font>
      <protection locked="1" hidden="0"/>
    </dxf>
    <dxf>
      <border>
        <bottom style="thin">
          <color indexed="64"/>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104777</xdr:colOff>
      <xdr:row>13</xdr:row>
      <xdr:rowOff>116416</xdr:rowOff>
    </xdr:from>
    <xdr:to>
      <xdr:col>2</xdr:col>
      <xdr:colOff>2543176</xdr:colOff>
      <xdr:row>36</xdr:row>
      <xdr:rowOff>152400</xdr:rowOff>
    </xdr:to>
    <xdr:sp macro="" textlink="">
      <xdr:nvSpPr>
        <xdr:cNvPr id="3" name="正方形/長方形 3">
          <a:extLst>
            <a:ext uri="{FF2B5EF4-FFF2-40B4-BE49-F238E27FC236}">
              <a16:creationId xmlns:a16="http://schemas.microsoft.com/office/drawing/2014/main" id="{ACBF0CA6-964A-46C4-836B-FEB4E9B5275B}"/>
            </a:ext>
          </a:extLst>
        </xdr:cNvPr>
        <xdr:cNvSpPr/>
      </xdr:nvSpPr>
      <xdr:spPr>
        <a:xfrm>
          <a:off x="104777" y="4755091"/>
          <a:ext cx="4105274" cy="4255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契約締結時の合意事項及び業務計画書等の確認（０号打合簿）</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２．支払計画書は、契約ガイドラインの「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別添資料４　支払計画書の様式</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」を参照してください。様式は、「履行期間が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か月を超えるか否か」「部分払の後に前金払があるか否か」によって</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種類ありますので、該当する様式を選んでください。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３．業務開始時の合意事項は右の事例を参照してください。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４．監督職員と契約担当課長の確認・承諾事項は以下のとおり。</a:t>
          </a: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①業務計画書（監督職員のみ）</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②契約金額詳細内訳書（監督職員＋契約担当課長）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③業務従事者名簿</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（格付：監督職員、所属：契約担当課長）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④支払計画書（監督職員＋契約担当課長）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⑤契約開示時の合意事項（監督職員＋契約担当課長）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⑥提出計画表</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⑦</a:t>
          </a:r>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「個人情報取扱い安全管理措置並びに情報セキュリティ対策」及び「個人情報保護及び情報セキュリティに関する情報」（監督職員）</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3016250</xdr:colOff>
      <xdr:row>13</xdr:row>
      <xdr:rowOff>95251</xdr:rowOff>
    </xdr:from>
    <xdr:to>
      <xdr:col>6</xdr:col>
      <xdr:colOff>441211</xdr:colOff>
      <xdr:row>34</xdr:row>
      <xdr:rowOff>63501</xdr:rowOff>
    </xdr:to>
    <xdr:pic>
      <xdr:nvPicPr>
        <xdr:cNvPr id="2" name="図 1">
          <a:extLst>
            <a:ext uri="{FF2B5EF4-FFF2-40B4-BE49-F238E27FC236}">
              <a16:creationId xmlns:a16="http://schemas.microsoft.com/office/drawing/2014/main" id="{CBD0A15C-6781-8206-1AB0-A35CE0D76E59}"/>
            </a:ext>
          </a:extLst>
        </xdr:cNvPr>
        <xdr:cNvPicPr>
          <a:picLocks noChangeAspect="1"/>
        </xdr:cNvPicPr>
      </xdr:nvPicPr>
      <xdr:blipFill>
        <a:blip xmlns:r="http://schemas.openxmlformats.org/officeDocument/2006/relationships" r:embed="rId1"/>
        <a:stretch>
          <a:fillRect/>
        </a:stretch>
      </xdr:blipFill>
      <xdr:spPr>
        <a:xfrm>
          <a:off x="4683125" y="4629151"/>
          <a:ext cx="3971811" cy="3829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112432</xdr:colOff>
      <xdr:row>16</xdr:row>
      <xdr:rowOff>134469</xdr:rowOff>
    </xdr:from>
    <xdr:to>
      <xdr:col>2</xdr:col>
      <xdr:colOff>2883647</xdr:colOff>
      <xdr:row>52</xdr:row>
      <xdr:rowOff>66674</xdr:rowOff>
    </xdr:to>
    <xdr:sp macro="" textlink="">
      <xdr:nvSpPr>
        <xdr:cNvPr id="13" name="正方形/長方形 2">
          <a:extLst>
            <a:ext uri="{FF2B5EF4-FFF2-40B4-BE49-F238E27FC236}">
              <a16:creationId xmlns:a16="http://schemas.microsoft.com/office/drawing/2014/main" id="{CDE9A146-F182-4242-86F8-EABF2C5B76B4}"/>
            </a:ext>
          </a:extLst>
        </xdr:cNvPr>
        <xdr:cNvSpPr/>
      </xdr:nvSpPr>
      <xdr:spPr>
        <a:xfrm>
          <a:off x="112432" y="6078069"/>
          <a:ext cx="4466665" cy="65044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」の項目を参照してください。また、再委託に該当する場合は「再委託」の項目</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も参照してください。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、金額を確定できる</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場合は</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ランプサム方式</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を適用し精算不要とすることが可能です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。その場合、「予算額の確定」は「確定金額の確認」を意味します。「予算額の確定（確定金額の確認）」以降、残額を他の定額計上費目・実費精算費目へ流用することは認められません。</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その場合は、事例６～９を参照してください。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事例３、４参照）。</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５．再委託契約で、例えば、特命随意契約で行うような場合には、見積書を以て金額を確定できるため、未確定業務の業務内容の確定と確定金額の確認を同時に行うことができます（同時確定型）。調達経緯説明書（現地再委託）も併せて提出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６．国内業務の場合は、直接原価分に加え、その他原価及び一般管理費等の金額を加えてください。</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７．</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2988235</xdr:colOff>
      <xdr:row>16</xdr:row>
      <xdr:rowOff>130860</xdr:rowOff>
    </xdr:from>
    <xdr:to>
      <xdr:col>6</xdr:col>
      <xdr:colOff>1616823</xdr:colOff>
      <xdr:row>30</xdr:row>
      <xdr:rowOff>156759</xdr:rowOff>
    </xdr:to>
    <xdr:sp macro="" textlink="">
      <xdr:nvSpPr>
        <xdr:cNvPr id="4" name="正方形/長方形 3">
          <a:extLst>
            <a:ext uri="{FF2B5EF4-FFF2-40B4-BE49-F238E27FC236}">
              <a16:creationId xmlns:a16="http://schemas.microsoft.com/office/drawing/2014/main" id="{1E1FD7B7-143A-4F23-918A-83EA029D6547}"/>
            </a:ext>
          </a:extLst>
        </xdr:cNvPr>
        <xdr:cNvSpPr/>
      </xdr:nvSpPr>
      <xdr:spPr>
        <a:xfrm>
          <a:off x="5543176" y="5674036"/>
          <a:ext cx="5284882" cy="27153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調達経緯説明書（現地再委託）</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１．再委託契約名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２．再委託業者名（担当者、住所、電話番号、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３．再委託契約履行期間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４．再委託契約金額（支払条件を含む）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５．再委託業務の概要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2698750</xdr:colOff>
      <xdr:row>15</xdr:row>
      <xdr:rowOff>160890</xdr:rowOff>
    </xdr:from>
    <xdr:to>
      <xdr:col>12</xdr:col>
      <xdr:colOff>242719</xdr:colOff>
      <xdr:row>32</xdr:row>
      <xdr:rowOff>38776</xdr:rowOff>
    </xdr:to>
    <xdr:pic>
      <xdr:nvPicPr>
        <xdr:cNvPr id="4" name="図 3">
          <a:extLst>
            <a:ext uri="{FF2B5EF4-FFF2-40B4-BE49-F238E27FC236}">
              <a16:creationId xmlns:a16="http://schemas.microsoft.com/office/drawing/2014/main" id="{30054C1D-B540-414A-9644-FA327E7A8271}"/>
            </a:ext>
          </a:extLst>
        </xdr:cNvPr>
        <xdr:cNvPicPr>
          <a:picLocks noChangeAspect="1"/>
        </xdr:cNvPicPr>
      </xdr:nvPicPr>
      <xdr:blipFill>
        <a:blip xmlns:r="http://schemas.openxmlformats.org/officeDocument/2006/relationships" r:embed="rId1"/>
        <a:stretch>
          <a:fillRect/>
        </a:stretch>
      </xdr:blipFill>
      <xdr:spPr>
        <a:xfrm>
          <a:off x="5251450" y="5056740"/>
          <a:ext cx="5564019" cy="3046536"/>
        </a:xfrm>
        <a:prstGeom prst="rect">
          <a:avLst/>
        </a:prstGeom>
      </xdr:spPr>
    </xdr:pic>
    <xdr:clientData/>
  </xdr:twoCellAnchor>
  <xdr:twoCellAnchor>
    <xdr:from>
      <xdr:col>0</xdr:col>
      <xdr:colOff>107949</xdr:colOff>
      <xdr:row>15</xdr:row>
      <xdr:rowOff>209549</xdr:rowOff>
    </xdr:from>
    <xdr:to>
      <xdr:col>2</xdr:col>
      <xdr:colOff>2533650</xdr:colOff>
      <xdr:row>61</xdr:row>
      <xdr:rowOff>57150</xdr:rowOff>
    </xdr:to>
    <xdr:sp macro="" textlink="">
      <xdr:nvSpPr>
        <xdr:cNvPr id="3" name="正方形/長方形 4">
          <a:extLst>
            <a:ext uri="{FF2B5EF4-FFF2-40B4-BE49-F238E27FC236}">
              <a16:creationId xmlns:a16="http://schemas.microsoft.com/office/drawing/2014/main" id="{5A6AB59F-032B-40C0-9C28-6E48054CEB8C}"/>
            </a:ext>
          </a:extLst>
        </xdr:cNvPr>
        <xdr:cNvSpPr/>
      </xdr:nvSpPr>
      <xdr:spPr>
        <a:xfrm>
          <a:off x="107949" y="5314949"/>
          <a:ext cx="4216401" cy="8201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」の項目を参照してください。また、「機材調達」に該当する場合は「機材調達」の項目を参照してください。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金額を確定できる場合は「ランプサム方式」を適用し精算不要とすることが可能です。その場合、「予算額の確定」は「確定金額の確認」を意味します。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残額をランプサム費目へ流用することは認められません（定額計上間での流用は可能）。</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事例３、４参照）。</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５．機材調達では、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契約金額</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が</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160</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万円を超える機材を調達する場合であって入札等を行う場合には、</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「未確定業務の業務内容の確定」を先に行い、金額が確定後に「予算額の確定（確定金額の確認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」を行います（</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事例３、４参照）。</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契約金額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160</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万円以下で見積合わせで機材を調達する場合には「</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未確定業務の業務内容の確定</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」と同時に</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予算額を確定（確定</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確認）することができます（同時確定型）。</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７</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８．</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120650</xdr:colOff>
      <xdr:row>14</xdr:row>
      <xdr:rowOff>174623</xdr:rowOff>
    </xdr:from>
    <xdr:to>
      <xdr:col>2</xdr:col>
      <xdr:colOff>2959100</xdr:colOff>
      <xdr:row>58</xdr:row>
      <xdr:rowOff>76199</xdr:rowOff>
    </xdr:to>
    <xdr:sp macro="" textlink="">
      <xdr:nvSpPr>
        <xdr:cNvPr id="4" name="正方形/長方形 4">
          <a:extLst>
            <a:ext uri="{FF2B5EF4-FFF2-40B4-BE49-F238E27FC236}">
              <a16:creationId xmlns:a16="http://schemas.microsoft.com/office/drawing/2014/main" id="{15A26CF4-ECE8-4EA6-BB2F-727EF5F4A35A}"/>
            </a:ext>
          </a:extLst>
        </xdr:cNvPr>
        <xdr:cNvSpPr/>
      </xdr:nvSpPr>
      <xdr:spPr>
        <a:xfrm>
          <a:off x="120650" y="5051423"/>
          <a:ext cx="4524375" cy="78930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入札や複数見積等により価格の妥当性を確認でき、金額を確定できる場合は「ランプサム方式」を適用し精算不要とすること</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が</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可能</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です</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「予算額の確定（確定金額の確認）」以降、残額をランプサム費目へ流用することは認められません（定額計上間での流用は可能）。</a:t>
          </a: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事例３、４参照）。</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６．日当・宿泊料・交通費を渡切にする場合には、その単価設定について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を添付してください（①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在外事務所ＮＳ（ナショナルスタッフ）の旅費規程、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Ｃ／Ｐ機関の旅費規程、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実勢価格</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等。①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及び②については旅費規程の該当部分の写しを添付し、③については、価格表、見積書、ヒアリング結果等を添付または記載してください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７．この打合簿では、現地セミナーに関し、開催内容と金額を同時に確定できる場合（同時確定型）を想定しています。なお、参加者等の変動により金額が変動するなど金額をあらかじめ確定することが難しい場合には、精算を必要とする実費精算方式を適用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８</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９．</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117475</xdr:colOff>
      <xdr:row>13</xdr:row>
      <xdr:rowOff>168276</xdr:rowOff>
    </xdr:from>
    <xdr:to>
      <xdr:col>2</xdr:col>
      <xdr:colOff>2908300</xdr:colOff>
      <xdr:row>39</xdr:row>
      <xdr:rowOff>63500</xdr:rowOff>
    </xdr:to>
    <xdr:sp macro="" textlink="">
      <xdr:nvSpPr>
        <xdr:cNvPr id="7" name="正方形/長方形 3">
          <a:extLst>
            <a:ext uri="{FF2B5EF4-FFF2-40B4-BE49-F238E27FC236}">
              <a16:creationId xmlns:a16="http://schemas.microsoft.com/office/drawing/2014/main" id="{845A4382-D8E4-46DF-B223-4E0723EEA65B}"/>
            </a:ext>
          </a:extLst>
        </xdr:cNvPr>
        <xdr:cNvSpPr/>
      </xdr:nvSpPr>
      <xdr:spPr>
        <a:xfrm>
          <a:off x="117475" y="4244976"/>
          <a:ext cx="4568825" cy="45815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要とすることも可能とします。その場合、「予算額の確定」は「確定金額の確認」を意味します。</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「予算額の確定（確定金額の確認）」以降、残額をランプサム費目へ流用することは認められません（定額計上間での流用は可能）。</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同時確定型）と、確定できない場合があります。後者は入札等のように、未確定業務を確定する際に設定する見込額と実際の価格に乖離が生じるような場合で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５．本事例では、再委託契約で入札をする場合の二段階型を想定しています。この場合には、「未確定業務の業務内容の確定」のみを先ず行います。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15</xdr:row>
      <xdr:rowOff>171449</xdr:rowOff>
    </xdr:from>
    <xdr:to>
      <xdr:col>2</xdr:col>
      <xdr:colOff>3092450</xdr:colOff>
      <xdr:row>46</xdr:row>
      <xdr:rowOff>85724</xdr:rowOff>
    </xdr:to>
    <xdr:sp macro="" textlink="">
      <xdr:nvSpPr>
        <xdr:cNvPr id="2" name="正方形/長方形 3">
          <a:extLst>
            <a:ext uri="{FF2B5EF4-FFF2-40B4-BE49-F238E27FC236}">
              <a16:creationId xmlns:a16="http://schemas.microsoft.com/office/drawing/2014/main" id="{F55DC0D8-6F9B-4266-AFDE-86253E285551}"/>
            </a:ext>
          </a:extLst>
        </xdr:cNvPr>
        <xdr:cNvSpPr/>
      </xdr:nvSpPr>
      <xdr:spPr>
        <a:xfrm>
          <a:off x="190500" y="5705474"/>
          <a:ext cx="4826000" cy="55530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入札や複数見積等により価格の妥当性を確認でき、金額を確定できる場合は「ランプサム方式」を適用し精算不要とすること</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が可能です</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「予算額の確定（確定金額の確認）」以降、残額をランプサム費目へ流用することは認められません（定額計上間での流用は可能）。</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同時確定型）と、確定できない場合があります。後者は入札等のように、未確定業務を確定する際に設定する見込額と実際の価格に乖離が生じるような場合で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本事例では、再委託で入札をする場合の二段階型を想定しています。「未確定業務の業務内容の確定」を既にしている再委託に対し、入札終了後に、調達経緯報告の提出と併せて「定額計上の予算額の確定（確定金額の確認）」を行い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６</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７．</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3311525</xdr:colOff>
      <xdr:row>15</xdr:row>
      <xdr:rowOff>187325</xdr:rowOff>
    </xdr:from>
    <xdr:to>
      <xdr:col>4</xdr:col>
      <xdr:colOff>1619250</xdr:colOff>
      <xdr:row>29</xdr:row>
      <xdr:rowOff>95250</xdr:rowOff>
    </xdr:to>
    <xdr:sp macro="" textlink="">
      <xdr:nvSpPr>
        <xdr:cNvPr id="3" name="正方形/長方形 2">
          <a:extLst>
            <a:ext uri="{FF2B5EF4-FFF2-40B4-BE49-F238E27FC236}">
              <a16:creationId xmlns:a16="http://schemas.microsoft.com/office/drawing/2014/main" id="{B495B2E6-DB60-4D74-ADAA-A1883753EBE4}"/>
            </a:ext>
          </a:extLst>
        </xdr:cNvPr>
        <xdr:cNvSpPr/>
      </xdr:nvSpPr>
      <xdr:spPr>
        <a:xfrm>
          <a:off x="5864225" y="4899025"/>
          <a:ext cx="4956175" cy="2524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調達経緯説明書（現地再委託）</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１．再委託契約名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２．再委託業者名（担当者、住所、電話番号、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３．再委託契約履行期間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４．再委託契約金額（支払条件を含む）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５．再委託業務の概要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130175</xdr:colOff>
      <xdr:row>15</xdr:row>
      <xdr:rowOff>177799</xdr:rowOff>
    </xdr:from>
    <xdr:to>
      <xdr:col>2</xdr:col>
      <xdr:colOff>1946275</xdr:colOff>
      <xdr:row>32</xdr:row>
      <xdr:rowOff>60324</xdr:rowOff>
    </xdr:to>
    <xdr:sp macro="" textlink="">
      <xdr:nvSpPr>
        <xdr:cNvPr id="3" name="正方形/長方形 2">
          <a:extLst>
            <a:ext uri="{FF2B5EF4-FFF2-40B4-BE49-F238E27FC236}">
              <a16:creationId xmlns:a16="http://schemas.microsoft.com/office/drawing/2014/main" id="{3C28FBF1-31E7-422C-833B-9D533E38DDCD}"/>
            </a:ext>
          </a:extLst>
        </xdr:cNvPr>
        <xdr:cNvSpPr/>
      </xdr:nvSpPr>
      <xdr:spPr>
        <a:xfrm>
          <a:off x="130175" y="4565649"/>
          <a:ext cx="4368800" cy="30130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b="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２．使途が明確な定額計上の予算額の確定</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にあたって、</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価格の妥当性を確認でき、その金額を確定できる場合は「ランプサム方式」を適用し精算不要とすること</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が</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可能</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です</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「予算額の確定（確定金額の確認）」以降、残額をランプサム費目へ流用することは認められません（定額計上間での流用は可能）。</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196850</xdr:colOff>
      <xdr:row>14</xdr:row>
      <xdr:rowOff>190501</xdr:rowOff>
    </xdr:from>
    <xdr:to>
      <xdr:col>2</xdr:col>
      <xdr:colOff>2016125</xdr:colOff>
      <xdr:row>31</xdr:row>
      <xdr:rowOff>123826</xdr:rowOff>
    </xdr:to>
    <xdr:sp macro="" textlink="">
      <xdr:nvSpPr>
        <xdr:cNvPr id="6" name="正方形/長方形 2">
          <a:extLst>
            <a:ext uri="{FF2B5EF4-FFF2-40B4-BE49-F238E27FC236}">
              <a16:creationId xmlns:a16="http://schemas.microsoft.com/office/drawing/2014/main" id="{00000000-0008-0000-0600-000003000000}"/>
            </a:ext>
          </a:extLst>
        </xdr:cNvPr>
        <xdr:cNvSpPr/>
      </xdr:nvSpPr>
      <xdr:spPr>
        <a:xfrm>
          <a:off x="196850" y="4400551"/>
          <a:ext cx="4371975" cy="3067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」の項目を参照してください。また、再委託に該当する場合は「再委託」の項目を参照してください。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３．再委託契約では、競争で選定する場合には</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過去の契約実績を参考したり複数の業者から下見積を徴取するなどして見込額を検討し、予算額（上限額）を設定します。併せて、見積根拠資料を添付してください。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４</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228600</xdr:colOff>
      <xdr:row>14</xdr:row>
      <xdr:rowOff>177800</xdr:rowOff>
    </xdr:from>
    <xdr:to>
      <xdr:col>2</xdr:col>
      <xdr:colOff>2044700</xdr:colOff>
      <xdr:row>30</xdr:row>
      <xdr:rowOff>66675</xdr:rowOff>
    </xdr:to>
    <xdr:sp macro="" textlink="">
      <xdr:nvSpPr>
        <xdr:cNvPr id="6" name="正方形/長方形 2">
          <a:extLst>
            <a:ext uri="{FF2B5EF4-FFF2-40B4-BE49-F238E27FC236}">
              <a16:creationId xmlns:a16="http://schemas.microsoft.com/office/drawing/2014/main" id="{00000000-0008-0000-0700-000003000000}"/>
            </a:ext>
          </a:extLst>
        </xdr:cNvPr>
        <xdr:cNvSpPr/>
      </xdr:nvSpPr>
      <xdr:spPr>
        <a:xfrm>
          <a:off x="228600" y="4721225"/>
          <a:ext cx="3692525" cy="28416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」の項目を参照してください。また、機材調達に該当する場合は「機材調達・管理」の項目も参照してください。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３．見積根拠資料については</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４．国内業務の場合は、直接原価分に加え、その他原価及び一般管理費等の金額を加えてください。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2295525</xdr:colOff>
      <xdr:row>14</xdr:row>
      <xdr:rowOff>141840</xdr:rowOff>
    </xdr:from>
    <xdr:to>
      <xdr:col>12</xdr:col>
      <xdr:colOff>191919</xdr:colOff>
      <xdr:row>31</xdr:row>
      <xdr:rowOff>676</xdr:rowOff>
    </xdr:to>
    <xdr:pic>
      <xdr:nvPicPr>
        <xdr:cNvPr id="8" name="図 7">
          <a:extLst>
            <a:ext uri="{FF2B5EF4-FFF2-40B4-BE49-F238E27FC236}">
              <a16:creationId xmlns:a16="http://schemas.microsoft.com/office/drawing/2014/main" id="{D36CA5E5-95BB-3001-3F22-7ED7441EBB55}"/>
            </a:ext>
          </a:extLst>
        </xdr:cNvPr>
        <xdr:cNvPicPr>
          <a:picLocks noChangeAspect="1"/>
        </xdr:cNvPicPr>
      </xdr:nvPicPr>
      <xdr:blipFill>
        <a:blip xmlns:r="http://schemas.openxmlformats.org/officeDocument/2006/relationships" r:embed="rId1"/>
        <a:stretch>
          <a:fillRect/>
        </a:stretch>
      </xdr:blipFill>
      <xdr:spPr>
        <a:xfrm>
          <a:off x="4848225" y="4351890"/>
          <a:ext cx="5541794" cy="2983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228600</xdr:colOff>
      <xdr:row>14</xdr:row>
      <xdr:rowOff>184150</xdr:rowOff>
    </xdr:from>
    <xdr:to>
      <xdr:col>2</xdr:col>
      <xdr:colOff>2051050</xdr:colOff>
      <xdr:row>35</xdr:row>
      <xdr:rowOff>42334</xdr:rowOff>
    </xdr:to>
    <xdr:sp macro="" textlink="">
      <xdr:nvSpPr>
        <xdr:cNvPr id="5" name="正方形/長方形 2">
          <a:extLst>
            <a:ext uri="{FF2B5EF4-FFF2-40B4-BE49-F238E27FC236}">
              <a16:creationId xmlns:a16="http://schemas.microsoft.com/office/drawing/2014/main" id="{5D516A98-0124-4A51-918A-313CEF55F2C5}"/>
            </a:ext>
          </a:extLst>
        </xdr:cNvPr>
        <xdr:cNvSpPr/>
      </xdr:nvSpPr>
      <xdr:spPr>
        <a:xfrm>
          <a:off x="228600" y="4428067"/>
          <a:ext cx="4373033" cy="3721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４</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．日当・宿泊料・交通費を渡切にする場合には、</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業務主任者と契約担当課長との間で別途確認します（事例２５参照）。</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５</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187325</xdr:colOff>
      <xdr:row>13</xdr:row>
      <xdr:rowOff>196849</xdr:rowOff>
    </xdr:from>
    <xdr:to>
      <xdr:col>2</xdr:col>
      <xdr:colOff>2006600</xdr:colOff>
      <xdr:row>26</xdr:row>
      <xdr:rowOff>57149</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87325" y="4149724"/>
          <a:ext cx="3781425" cy="2270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使途が明確な定額計上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については、予算の見込額が判明したところで、</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実費精算方式で</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あれば</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予算額（</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上限額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）を設定します</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292100</xdr:colOff>
      <xdr:row>14</xdr:row>
      <xdr:rowOff>6350</xdr:rowOff>
    </xdr:from>
    <xdr:to>
      <xdr:col>2</xdr:col>
      <xdr:colOff>2101850</xdr:colOff>
      <xdr:row>28</xdr:row>
      <xdr:rowOff>47625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292100" y="4540250"/>
          <a:ext cx="3648075" cy="2603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２．実施途中で予算額（上限額）が増額になる場合には、予算額（上限額）を再設定します。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３．予算額（上限額）が定額計上額を超える場合は、増額の変更契約を行います。</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４</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116416</xdr:colOff>
      <xdr:row>13</xdr:row>
      <xdr:rowOff>106892</xdr:rowOff>
    </xdr:from>
    <xdr:to>
      <xdr:col>2</xdr:col>
      <xdr:colOff>2943225</xdr:colOff>
      <xdr:row>27</xdr:row>
      <xdr:rowOff>0</xdr:rowOff>
    </xdr:to>
    <xdr:sp macro="" textlink="">
      <xdr:nvSpPr>
        <xdr:cNvPr id="2" name="正方形/長方形 1">
          <a:extLst>
            <a:ext uri="{FF2B5EF4-FFF2-40B4-BE49-F238E27FC236}">
              <a16:creationId xmlns:a16="http://schemas.microsoft.com/office/drawing/2014/main" id="{AF5D4984-7733-451E-8EC0-C20329B091D6}"/>
            </a:ext>
          </a:extLst>
        </xdr:cNvPr>
        <xdr:cNvSpPr/>
      </xdr:nvSpPr>
      <xdr:spPr>
        <a:xfrm>
          <a:off x="116416" y="3497792"/>
          <a:ext cx="4360334" cy="2455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２．残額の確定にあたっては、予算額</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実績額対比表を下の事例を参考に添付してください（打合簿に</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証憑書類の添付は不要です。本体契約精算時に提出してください）。なお、精算を必要とする再委託契約の場合「実績額」に精算金額を記載してください。</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確定した残額をランプサム費目へ流用することは認められません。</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3197226</xdr:colOff>
      <xdr:row>13</xdr:row>
      <xdr:rowOff>127961</xdr:rowOff>
    </xdr:from>
    <xdr:to>
      <xdr:col>11</xdr:col>
      <xdr:colOff>442875</xdr:colOff>
      <xdr:row>27</xdr:row>
      <xdr:rowOff>25400</xdr:rowOff>
    </xdr:to>
    <xdr:pic>
      <xdr:nvPicPr>
        <xdr:cNvPr id="3" name="図 2">
          <a:extLst>
            <a:ext uri="{FF2B5EF4-FFF2-40B4-BE49-F238E27FC236}">
              <a16:creationId xmlns:a16="http://schemas.microsoft.com/office/drawing/2014/main" id="{B5A5D731-C7A9-4A2A-9C9F-1A3EFEA0C5EE}"/>
            </a:ext>
          </a:extLst>
        </xdr:cNvPr>
        <xdr:cNvPicPr>
          <a:picLocks noChangeAspect="1"/>
        </xdr:cNvPicPr>
      </xdr:nvPicPr>
      <xdr:blipFill>
        <a:blip xmlns:r="http://schemas.openxmlformats.org/officeDocument/2006/relationships" r:embed="rId1"/>
        <a:stretch>
          <a:fillRect/>
        </a:stretch>
      </xdr:blipFill>
      <xdr:spPr>
        <a:xfrm>
          <a:off x="5749926" y="2820361"/>
          <a:ext cx="5075199" cy="2513639"/>
        </a:xfrm>
        <a:prstGeom prst="rect">
          <a:avLst/>
        </a:prstGeom>
      </xdr:spPr>
    </xdr:pic>
    <xdr:clientData/>
  </xdr:twoCellAnchor>
  <xdr:twoCellAnchor editAs="oneCell">
    <xdr:from>
      <xdr:col>0</xdr:col>
      <xdr:colOff>19050</xdr:colOff>
      <xdr:row>28</xdr:row>
      <xdr:rowOff>73025</xdr:rowOff>
    </xdr:from>
    <xdr:to>
      <xdr:col>2</xdr:col>
      <xdr:colOff>3076618</xdr:colOff>
      <xdr:row>44</xdr:row>
      <xdr:rowOff>76200</xdr:rowOff>
    </xdr:to>
    <xdr:pic>
      <xdr:nvPicPr>
        <xdr:cNvPr id="4" name="図 3">
          <a:extLst>
            <a:ext uri="{FF2B5EF4-FFF2-40B4-BE49-F238E27FC236}">
              <a16:creationId xmlns:a16="http://schemas.microsoft.com/office/drawing/2014/main" id="{F70F818F-11AA-4703-925A-061C453D106D}"/>
            </a:ext>
          </a:extLst>
        </xdr:cNvPr>
        <xdr:cNvPicPr>
          <a:picLocks noChangeAspect="1"/>
        </xdr:cNvPicPr>
      </xdr:nvPicPr>
      <xdr:blipFill>
        <a:blip xmlns:r="http://schemas.openxmlformats.org/officeDocument/2006/relationships" r:embed="rId2"/>
        <a:stretch>
          <a:fillRect/>
        </a:stretch>
      </xdr:blipFill>
      <xdr:spPr>
        <a:xfrm>
          <a:off x="19050" y="6207125"/>
          <a:ext cx="4591093" cy="2898775"/>
        </a:xfrm>
        <a:prstGeom prst="rect">
          <a:avLst/>
        </a:prstGeom>
      </xdr:spPr>
    </xdr:pic>
    <xdr:clientData/>
  </xdr:twoCellAnchor>
  <xdr:twoCellAnchor editAs="oneCell">
    <xdr:from>
      <xdr:col>2</xdr:col>
      <xdr:colOff>3197224</xdr:colOff>
      <xdr:row>28</xdr:row>
      <xdr:rowOff>9525</xdr:rowOff>
    </xdr:from>
    <xdr:to>
      <xdr:col>11</xdr:col>
      <xdr:colOff>451666</xdr:colOff>
      <xdr:row>36</xdr:row>
      <xdr:rowOff>34924</xdr:rowOff>
    </xdr:to>
    <xdr:pic>
      <xdr:nvPicPr>
        <xdr:cNvPr id="5" name="図 4">
          <a:extLst>
            <a:ext uri="{FF2B5EF4-FFF2-40B4-BE49-F238E27FC236}">
              <a16:creationId xmlns:a16="http://schemas.microsoft.com/office/drawing/2014/main" id="{EE2AE2B1-CE83-4AE2-A0A6-7F6676C60A6F}"/>
            </a:ext>
          </a:extLst>
        </xdr:cNvPr>
        <xdr:cNvPicPr>
          <a:picLocks noChangeAspect="1"/>
        </xdr:cNvPicPr>
      </xdr:nvPicPr>
      <xdr:blipFill>
        <a:blip xmlns:r="http://schemas.openxmlformats.org/officeDocument/2006/relationships" r:embed="rId3"/>
        <a:stretch>
          <a:fillRect/>
        </a:stretch>
      </xdr:blipFill>
      <xdr:spPr>
        <a:xfrm>
          <a:off x="5749924" y="5502275"/>
          <a:ext cx="5087167" cy="14985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167216</xdr:colOff>
      <xdr:row>14</xdr:row>
      <xdr:rowOff>0</xdr:rowOff>
    </xdr:from>
    <xdr:to>
      <xdr:col>2</xdr:col>
      <xdr:colOff>3063240</xdr:colOff>
      <xdr:row>29</xdr:row>
      <xdr:rowOff>175259</xdr:rowOff>
    </xdr:to>
    <xdr:sp macro="" textlink="">
      <xdr:nvSpPr>
        <xdr:cNvPr id="2" name="正方形/長方形 2">
          <a:extLst>
            <a:ext uri="{FF2B5EF4-FFF2-40B4-BE49-F238E27FC236}">
              <a16:creationId xmlns:a16="http://schemas.microsoft.com/office/drawing/2014/main" id="{EBE90E8D-D420-4371-AB09-585E09F2DFEF}"/>
            </a:ext>
          </a:extLst>
        </xdr:cNvPr>
        <xdr:cNvSpPr/>
      </xdr:nvSpPr>
      <xdr:spPr>
        <a:xfrm>
          <a:off x="167216" y="4540250"/>
          <a:ext cx="4318424" cy="28422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再委託（現地再委託）</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再委託の場合は、</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契約相手先を選定後、</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業務主任者は在外事務所担当者に本打合簿（調達経緯説明書）を送付します。再委託契約相手方について、在外事務所担当者は実存及び契約の内容を再委託先業者へ確認します。（電話などで可）</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業務主任者は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在外事務所の「実存及び契約内容を再委託先へ確認後」に</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監督職員</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へ</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調達経緯説明書を提出します。</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４</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．定額計上の予算額の確定（ランプサム方式）において、既に調達経緯説明書を報告している場合には、再度の提出は不要です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a:effectLst/>
              <a:latin typeface="HG丸ｺﾞｼｯｸM-PRO" panose="020F0600000000000000" pitchFamily="50" charset="-128"/>
              <a:ea typeface="HG丸ｺﾞｼｯｸM-PRO" panose="020F0600000000000000" pitchFamily="50" charset="-128"/>
            </a:rPr>
            <a:t>５．報告済の契約に変更が発生した場合には、必要に応じて予算額</a:t>
          </a:r>
          <a:r>
            <a:rPr lang="en-US" altLang="ja-JP">
              <a:effectLst/>
              <a:latin typeface="HG丸ｺﾞｼｯｸM-PRO" panose="020F0600000000000000" pitchFamily="50" charset="-128"/>
              <a:ea typeface="HG丸ｺﾞｼｯｸM-PRO" panose="020F0600000000000000" pitchFamily="50" charset="-128"/>
            </a:rPr>
            <a:t>/</a:t>
          </a:r>
          <a:r>
            <a:rPr lang="ja-JP" altLang="en-US">
              <a:effectLst/>
              <a:latin typeface="HG丸ｺﾞｼｯｸM-PRO" panose="020F0600000000000000" pitchFamily="50" charset="-128"/>
              <a:ea typeface="HG丸ｺﾞｼｯｸM-PRO" panose="020F0600000000000000" pitchFamily="50" charset="-128"/>
            </a:rPr>
            <a:t>業務内容の変更を打合簿で合意のうえ、調達経緯説明書を再度提出します。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3213099</xdr:colOff>
      <xdr:row>13</xdr:row>
      <xdr:rowOff>177801</xdr:rowOff>
    </xdr:from>
    <xdr:to>
      <xdr:col>11</xdr:col>
      <xdr:colOff>495299</xdr:colOff>
      <xdr:row>30</xdr:row>
      <xdr:rowOff>57150</xdr:rowOff>
    </xdr:to>
    <xdr:sp macro="" textlink="">
      <xdr:nvSpPr>
        <xdr:cNvPr id="4" name="テキスト ボックス 3">
          <a:extLst>
            <a:ext uri="{FF2B5EF4-FFF2-40B4-BE49-F238E27FC236}">
              <a16:creationId xmlns:a16="http://schemas.microsoft.com/office/drawing/2014/main" id="{67EA6AE6-4535-BB18-3779-7D141BC66A33}"/>
            </a:ext>
          </a:extLst>
        </xdr:cNvPr>
        <xdr:cNvSpPr txBox="1"/>
      </xdr:nvSpPr>
      <xdr:spPr>
        <a:xfrm>
          <a:off x="4641849" y="4521201"/>
          <a:ext cx="5245100" cy="2984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PｺﾞｼｯｸM" panose="020B0600000000000000" pitchFamily="50" charset="-128"/>
              <a:ea typeface="HGPｺﾞｼｯｸM" panose="020B0600000000000000" pitchFamily="50" charset="-128"/>
            </a:rPr>
            <a:t>   </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                           調達経緯説明書（現地再委託）</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案件名</a:t>
          </a: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再委託契約名</a:t>
          </a: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３</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再委託業者名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連絡先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（担当者名、住所、電話番号、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等）</a:t>
          </a: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４</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再委託契約履行期間</a:t>
          </a: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５</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再委託契約金額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（支払条件を含む）</a:t>
          </a: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６</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再委託業務の概要</a:t>
          </a: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７</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選定方法</a:t>
          </a: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８</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特定業者との随意契約を行った場合、その理由</a:t>
          </a:r>
        </a:p>
        <a:p>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９</a:t>
          </a:r>
          <a:r>
            <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 JICA</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在外事務所担当者名及び事実確認日</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別添：契約書（英語以外の契約書にうついては、英文又は和文に仮訳を添付してください。）</a:t>
          </a: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p>
        <a:p>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167216</xdr:colOff>
      <xdr:row>14</xdr:row>
      <xdr:rowOff>1</xdr:rowOff>
    </xdr:from>
    <xdr:to>
      <xdr:col>2</xdr:col>
      <xdr:colOff>2980266</xdr:colOff>
      <xdr:row>21</xdr:row>
      <xdr:rowOff>152400</xdr:rowOff>
    </xdr:to>
    <xdr:sp macro="" textlink="">
      <xdr:nvSpPr>
        <xdr:cNvPr id="2" name="正方形/長方形 2">
          <a:extLst>
            <a:ext uri="{FF2B5EF4-FFF2-40B4-BE49-F238E27FC236}">
              <a16:creationId xmlns:a16="http://schemas.microsoft.com/office/drawing/2014/main" id="{60FA9AC7-D52A-4895-B7B2-0DE1DF64C942}"/>
            </a:ext>
          </a:extLst>
        </xdr:cNvPr>
        <xdr:cNvSpPr/>
      </xdr:nvSpPr>
      <xdr:spPr>
        <a:xfrm>
          <a:off x="167216" y="4375151"/>
          <a:ext cx="4387850" cy="1396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１．契約相手方を決定後、業務主任者は在外事務所担当者に本打合簿を送付します。該当する現地傭人について、在外事務所担当者は実存及び契約の概要を本人に確認します（電話などで可）。</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業務主任者は在外事務所の「実存及び契約概要の本人確認後」に監督職員へ提出します。</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3122083</xdr:colOff>
      <xdr:row>14</xdr:row>
      <xdr:rowOff>10583</xdr:rowOff>
    </xdr:from>
    <xdr:to>
      <xdr:col>10</xdr:col>
      <xdr:colOff>466726</xdr:colOff>
      <xdr:row>27</xdr:row>
      <xdr:rowOff>146261</xdr:rowOff>
    </xdr:to>
    <xdr:sp macro="" textlink="">
      <xdr:nvSpPr>
        <xdr:cNvPr id="4" name="正方形/長方形 3">
          <a:extLst>
            <a:ext uri="{FF2B5EF4-FFF2-40B4-BE49-F238E27FC236}">
              <a16:creationId xmlns:a16="http://schemas.microsoft.com/office/drawing/2014/main" id="{4C945382-F57C-46D0-AF69-E71E530C5BDB}"/>
            </a:ext>
          </a:extLst>
        </xdr:cNvPr>
        <xdr:cNvSpPr/>
      </xdr:nvSpPr>
      <xdr:spPr>
        <a:xfrm>
          <a:off x="4699000" y="4423833"/>
          <a:ext cx="4689476" cy="24745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契約概要（１契約</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200</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万円以上の現地傭人）</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１．案件名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２．契約相手方名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３．契約相手方連絡先（電話番号、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４．契約期間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５．契約金額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６．契約業務の概要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７．在外事務所担当者名及び事実確認日：</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別添：業務内容が記載された雇用契約書（又は契約書を代替する文書）</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b="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168274</xdr:colOff>
      <xdr:row>13</xdr:row>
      <xdr:rowOff>149225</xdr:rowOff>
    </xdr:from>
    <xdr:to>
      <xdr:col>2</xdr:col>
      <xdr:colOff>2698749</xdr:colOff>
      <xdr:row>31</xdr:row>
      <xdr:rowOff>0</xdr:rowOff>
    </xdr:to>
    <xdr:sp macro="" textlink="">
      <xdr:nvSpPr>
        <xdr:cNvPr id="5" name="正方形/長方形 2">
          <a:extLst>
            <a:ext uri="{FF2B5EF4-FFF2-40B4-BE49-F238E27FC236}">
              <a16:creationId xmlns:a16="http://schemas.microsoft.com/office/drawing/2014/main" id="{00000000-0008-0000-0E00-000003000000}"/>
            </a:ext>
          </a:extLst>
        </xdr:cNvPr>
        <xdr:cNvSpPr/>
      </xdr:nvSpPr>
      <xdr:spPr>
        <a:xfrm>
          <a:off x="168274" y="3889375"/>
          <a:ext cx="5083175" cy="32035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機材調達・管理</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契約金額</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160</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万円を超える機材を調達する場合は、</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契約相手先を選定後、業務主任者は監督職員に調達経緯説明書を提出します。なお、</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契約金額</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160</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万円を超えない場合は不要です。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３．定額計上の予算額の確定（ランプサム方式）において、既に調達経緯説明書を報告している場合には、再度の提出は不要です</a:t>
          </a:r>
          <a:endParaRPr lang="ja-JP" altLang="ja-JP">
            <a:effectLst/>
            <a:latin typeface="HG丸ｺﾞｼｯｸM-PRO" panose="020F0600000000000000" pitchFamily="50" charset="-128"/>
            <a:ea typeface="HG丸ｺﾞｼｯｸM-PRO" panose="020F0600000000000000" pitchFamily="50" charset="-128"/>
          </a:endParaRPr>
        </a:p>
        <a:p>
          <a:pPr rtl="0" eaLnBrk="1" fontAlgn="auto" latinLnBrk="0" hangingPunct="1"/>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rtl="0"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４．報告済の契約に変更が発生した場合には、必要に応じて</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予算</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額</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業務内容の変更を打合簿で合意のうえ、調達経緯説明書を再度提出します。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2908299</xdr:colOff>
      <xdr:row>13</xdr:row>
      <xdr:rowOff>174624</xdr:rowOff>
    </xdr:from>
    <xdr:to>
      <xdr:col>4</xdr:col>
      <xdr:colOff>1616074</xdr:colOff>
      <xdr:row>28</xdr:row>
      <xdr:rowOff>53975</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460999" y="3914774"/>
          <a:ext cx="5356225" cy="2679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調達経緯説明書（機材調達）</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１．機材調達内容</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２．契約相手方（担当者、住所、電話番号、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４．納入期限</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174625</xdr:colOff>
      <xdr:row>1</xdr:row>
      <xdr:rowOff>206375</xdr:rowOff>
    </xdr:from>
    <xdr:to>
      <xdr:col>16</xdr:col>
      <xdr:colOff>38100</xdr:colOff>
      <xdr:row>16</xdr:row>
      <xdr:rowOff>238125</xdr:rowOff>
    </xdr:to>
    <xdr:sp macro="" textlink="">
      <xdr:nvSpPr>
        <xdr:cNvPr id="4" name="正方形/長方形 3">
          <a:extLst>
            <a:ext uri="{FF2B5EF4-FFF2-40B4-BE49-F238E27FC236}">
              <a16:creationId xmlns:a16="http://schemas.microsoft.com/office/drawing/2014/main" id="{2D877575-EFB9-4147-B745-3C327D363732}"/>
            </a:ext>
          </a:extLst>
        </xdr:cNvPr>
        <xdr:cNvSpPr/>
      </xdr:nvSpPr>
      <xdr:spPr>
        <a:xfrm>
          <a:off x="9861550" y="358775"/>
          <a:ext cx="4378325" cy="29178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lvl="0"/>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内容」を変更する場合には、公示時点で前提としていた状況が大幅に変更になったなど、真にやむを得ない場合であるかを判断する必要があります。また、「監督職員」と「業務主任者」が取り交わす「業務開始時の合意事項」（</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号打合簿）に記載された業務実施上の条件や想定されるリスク等は、契約内容の変更の判断の根拠になります。</a:t>
          </a: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契約金額」については、「ランプサム契約」は精算がないため、わずかな減額であっても、すべからく契約変更が必要になります。「業務内容」の変更に伴い経費が増減する場合は、「実費精算契約」のように打合簿による合意はできず、契約変更が必要になります。</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111125</xdr:colOff>
      <xdr:row>1</xdr:row>
      <xdr:rowOff>3175</xdr:rowOff>
    </xdr:from>
    <xdr:to>
      <xdr:col>15</xdr:col>
      <xdr:colOff>654050</xdr:colOff>
      <xdr:row>15</xdr:row>
      <xdr:rowOff>107950</xdr:rowOff>
    </xdr:to>
    <xdr:sp macro="" textlink="">
      <xdr:nvSpPr>
        <xdr:cNvPr id="8" name="正方形/長方形 3">
          <a:extLst>
            <a:ext uri="{FF2B5EF4-FFF2-40B4-BE49-F238E27FC236}">
              <a16:creationId xmlns:a16="http://schemas.microsoft.com/office/drawing/2014/main" id="{24ECCFE5-1C4D-4416-8C9D-2AF5EA8AD011}"/>
            </a:ext>
          </a:extLst>
        </xdr:cNvPr>
        <xdr:cNvSpPr/>
      </xdr:nvSpPr>
      <xdr:spPr>
        <a:xfrm>
          <a:off x="9874250" y="155575"/>
          <a:ext cx="4371975" cy="2828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lvl="0"/>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内容」を変更する場合には、公示時点で前提としていた状況が大幅に変更になったなど、真にやむを得ない場合であるかを判断する必要があります。また、「監督職員」と「業務主任者」が取り交わす「業務開始時の合意事項」（</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号打合簿）に記載された業務実施上の条件や想定されるリスク等は、契約内容の変更の判断の根拠になります。</a:t>
          </a: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契約金額」については、「ランプサム契約」は精算がないため、わずかな減額であっても、すべからく契約変更が必要になります。「業務内容」の変更に伴い経費が増減する場合は、「実費精算契約」のように打合簿による合意はできず、契約変更が必要になります。</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190500</xdr:colOff>
      <xdr:row>13</xdr:row>
      <xdr:rowOff>200024</xdr:rowOff>
    </xdr:from>
    <xdr:to>
      <xdr:col>2</xdr:col>
      <xdr:colOff>2009775</xdr:colOff>
      <xdr:row>30</xdr:row>
      <xdr:rowOff>50800</xdr:rowOff>
    </xdr:to>
    <xdr:sp macro="" textlink="">
      <xdr:nvSpPr>
        <xdr:cNvPr id="3" name="正方形/長方形 2">
          <a:extLst>
            <a:ext uri="{FF2B5EF4-FFF2-40B4-BE49-F238E27FC236}">
              <a16:creationId xmlns:a16="http://schemas.microsoft.com/office/drawing/2014/main" id="{5C736716-0F4D-4E06-9FE2-C0A390B2993D}"/>
            </a:ext>
          </a:extLst>
        </xdr:cNvPr>
        <xdr:cNvSpPr/>
      </xdr:nvSpPr>
      <xdr:spPr>
        <a:xfrm>
          <a:off x="190500" y="4244974"/>
          <a:ext cx="3654425" cy="29241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lvl="0"/>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内容」を変更する場合には、公示時点で前提としていた状況が大幅に変更になったなど、真にやむを得ない場合であるかを判断する必要があります。また、「監督職員」と「業務主任者」が取り交わす「業務開始時の合意事項」（</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号打合簿）に記載された業務実施上の条件や想定されるリスク等は、契約内容の変更の判断の根拠になります。</a:t>
          </a: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「契約金額」については、「ランプサム契約」は精算がないため、わずかな</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金額の増減</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であっても、すべからく契約変更が必要になります。「業務内容」の変更に伴い経費が増減する場合は、「実費精算契約」のように打合簿による合意はできず、契約変更が必要になります。</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2067860</xdr:colOff>
      <xdr:row>7</xdr:row>
      <xdr:rowOff>1473</xdr:rowOff>
    </xdr:from>
    <xdr:to>
      <xdr:col>2</xdr:col>
      <xdr:colOff>2056351</xdr:colOff>
      <xdr:row>7</xdr:row>
      <xdr:rowOff>1473</xdr:rowOff>
    </xdr:to>
    <xdr:cxnSp macro="">
      <xdr:nvCxnSpPr>
        <xdr:cNvPr id="2" name="直線コネクタ 2">
          <a:extLst>
            <a:ext uri="{FF2B5EF4-FFF2-40B4-BE49-F238E27FC236}">
              <a16:creationId xmlns:a16="http://schemas.microsoft.com/office/drawing/2014/main" id="{00000000-0008-0000-1A00-000002000000}"/>
            </a:ext>
          </a:extLst>
        </xdr:cNvPr>
        <xdr:cNvCxnSpPr/>
      </xdr:nvCxnSpPr>
      <xdr:spPr>
        <a:xfrm>
          <a:off x="2544110" y="1512773"/>
          <a:ext cx="20649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2067860</xdr:colOff>
      <xdr:row>7</xdr:row>
      <xdr:rowOff>1473</xdr:rowOff>
    </xdr:from>
    <xdr:to>
      <xdr:col>2</xdr:col>
      <xdr:colOff>2056351</xdr:colOff>
      <xdr:row>7</xdr:row>
      <xdr:rowOff>1473</xdr:rowOff>
    </xdr:to>
    <xdr:cxnSp macro="">
      <xdr:nvCxnSpPr>
        <xdr:cNvPr id="2" name="直線コネクタ 2">
          <a:extLst>
            <a:ext uri="{FF2B5EF4-FFF2-40B4-BE49-F238E27FC236}">
              <a16:creationId xmlns:a16="http://schemas.microsoft.com/office/drawing/2014/main" id="{9C282459-2B13-4432-92AF-B9C4E9294149}"/>
            </a:ext>
          </a:extLst>
        </xdr:cNvPr>
        <xdr:cNvCxnSpPr/>
      </xdr:nvCxnSpPr>
      <xdr:spPr>
        <a:xfrm>
          <a:off x="2544110" y="1512773"/>
          <a:ext cx="20649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196850</xdr:colOff>
      <xdr:row>13</xdr:row>
      <xdr:rowOff>133350</xdr:rowOff>
    </xdr:from>
    <xdr:to>
      <xdr:col>2</xdr:col>
      <xdr:colOff>2019300</xdr:colOff>
      <xdr:row>24</xdr:row>
      <xdr:rowOff>76200</xdr:rowOff>
    </xdr:to>
    <xdr:sp macro="" textlink="">
      <xdr:nvSpPr>
        <xdr:cNvPr id="3" name="正方形/長方形 2">
          <a:extLst>
            <a:ext uri="{FF2B5EF4-FFF2-40B4-BE49-F238E27FC236}">
              <a16:creationId xmlns:a16="http://schemas.microsoft.com/office/drawing/2014/main" id="{5B739E65-C4D3-4FFB-A140-742B2790D56B}"/>
            </a:ext>
          </a:extLst>
        </xdr:cNvPr>
        <xdr:cNvSpPr/>
      </xdr:nvSpPr>
      <xdr:spPr>
        <a:xfrm>
          <a:off x="196850" y="3644900"/>
          <a:ext cx="4375150" cy="1962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支払計画書は、契約</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ガイドラインの「別添資料４　支払計画書の様式」を参照してください。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様式は、「履行期間が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か月を超えるか否か」「部分払の後に前金払があるか否か」によって</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種類ありますので、該当する様式を選んでください。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168275</xdr:colOff>
      <xdr:row>14</xdr:row>
      <xdr:rowOff>187325</xdr:rowOff>
    </xdr:from>
    <xdr:to>
      <xdr:col>2</xdr:col>
      <xdr:colOff>3048000</xdr:colOff>
      <xdr:row>32</xdr:row>
      <xdr:rowOff>38101</xdr:rowOff>
    </xdr:to>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168275" y="4479925"/>
          <a:ext cx="5432425" cy="32035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endParaRPr lang="ja-JP" altLang="ja-JP">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副業務主任者の変更（交代）」の項目を参照してください。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２．受注者は、次の書類を提出します。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業務従事者名簿</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格付認定</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依頼</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書</a:t>
          </a:r>
          <a:endPar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交代理由及び代替を予定する候補者の経歴書（</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受注者名による発注者宛文書としてください。打合簿には添付しません。）</a:t>
          </a:r>
          <a:endParaRPr lang="en-US" altLang="ja-JP" sz="105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３．合意内容において、変更理由を以下から選択します。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□業務従事者個人のやむを得ざる理由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□所属先のやむを得ざる理由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□その他やむを得ざる理由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４．「新規配置業務従事者の報告</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確認」については事例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20</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152400</xdr:colOff>
      <xdr:row>13</xdr:row>
      <xdr:rowOff>187324</xdr:rowOff>
    </xdr:from>
    <xdr:to>
      <xdr:col>2</xdr:col>
      <xdr:colOff>3121025</xdr:colOff>
      <xdr:row>33</xdr:row>
      <xdr:rowOff>101599</xdr:rowOff>
    </xdr:to>
    <xdr:sp macro="" textlink="">
      <xdr:nvSpPr>
        <xdr:cNvPr id="7" name="正方形/長方形 2">
          <a:extLst>
            <a:ext uri="{FF2B5EF4-FFF2-40B4-BE49-F238E27FC236}">
              <a16:creationId xmlns:a16="http://schemas.microsoft.com/office/drawing/2014/main" id="{4A3EEDDD-C805-4BEA-A353-19D395414C5C}"/>
            </a:ext>
          </a:extLst>
        </xdr:cNvPr>
        <xdr:cNvSpPr/>
      </xdr:nvSpPr>
      <xdr:spPr>
        <a:xfrm>
          <a:off x="152400" y="3819524"/>
          <a:ext cx="5521325" cy="35210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a:latin typeface="HG丸ｺﾞｼｯｸM-PRO" panose="020F0600000000000000" pitchFamily="50" charset="-128"/>
              <a:ea typeface="HG丸ｺﾞｼｯｸM-PRO" panose="020F0600000000000000" pitchFamily="50" charset="-128"/>
            </a:rPr>
            <a:t>１．</a:t>
          </a:r>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新規配置業務従事予定者の報告</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確認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２．受注者（業務主任者）は、以下の書類を監督職員に提出します。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u="none" strike="noStrike">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100" u="none" strike="noStrike">
              <a:solidFill>
                <a:schemeClr val="dk1"/>
              </a:solidFill>
              <a:effectLst>
                <a:outerShdw sx="0" sy="0">
                  <a:srgbClr val="000000"/>
                </a:outerShdw>
              </a:effectLst>
              <a:latin typeface="HG丸ｺﾞｼｯｸM-PRO" panose="020F0600000000000000" pitchFamily="50" charset="-128"/>
              <a:ea typeface="HG丸ｺﾞｼｯｸM-PRO" panose="020F0600000000000000" pitchFamily="50" charset="-128"/>
              <a:cs typeface="+mn-cs"/>
            </a:rPr>
            <a:t>業務従事者名簿</a:t>
          </a:r>
          <a:endParaRPr lang="ja-JP" altLang="ja-JP" sz="1000" u="none" strike="noStrike">
            <a:solidFill>
              <a:schemeClr val="dk1"/>
            </a:solidFill>
            <a:effectLst>
              <a:outerShdw sx="0" sy="0">
                <a:srgbClr val="000000"/>
              </a:outerShdw>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候補者の経歴書（打合簿には添付しません）</a:t>
          </a:r>
          <a:endParaRPr lang="en-US" altLang="ja-JP" sz="105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３．業務従事者名簿では、変更がわかるように、</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①未確定の業務従事者の予定者は氏名の後ろに（確定）</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②業務従事者の交代の場合は（前任）（後任）</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③業務従事者の追加の場合は（追加）</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を氏名の後ろに記載してください。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契約担当課長</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は所属（専任技術者か否か）のみを確認します。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５．既に配置済みの業務従事者を業務主任者</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副業務主任者とする場合は、所属の確認の必要がないため、</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者打合簿となります。</a:t>
          </a: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3187701</xdr:colOff>
      <xdr:row>13</xdr:row>
      <xdr:rowOff>88900</xdr:rowOff>
    </xdr:from>
    <xdr:to>
      <xdr:col>12</xdr:col>
      <xdr:colOff>554671</xdr:colOff>
      <xdr:row>28</xdr:row>
      <xdr:rowOff>69850</xdr:rowOff>
    </xdr:to>
    <xdr:pic>
      <xdr:nvPicPr>
        <xdr:cNvPr id="3" name="図 2">
          <a:extLst>
            <a:ext uri="{FF2B5EF4-FFF2-40B4-BE49-F238E27FC236}">
              <a16:creationId xmlns:a16="http://schemas.microsoft.com/office/drawing/2014/main" id="{9E6020D1-EB02-C129-1AB9-A3C1AA152692}"/>
            </a:ext>
          </a:extLst>
        </xdr:cNvPr>
        <xdr:cNvPicPr>
          <a:picLocks noChangeAspect="1"/>
        </xdr:cNvPicPr>
      </xdr:nvPicPr>
      <xdr:blipFill rotWithShape="1">
        <a:blip xmlns:r="http://schemas.openxmlformats.org/officeDocument/2006/relationships" r:embed="rId1"/>
        <a:srcRect l="-1" r="-9391"/>
        <a:stretch/>
      </xdr:blipFill>
      <xdr:spPr>
        <a:xfrm>
          <a:off x="5022851" y="3987800"/>
          <a:ext cx="5825170" cy="2698750"/>
        </a:xfrm>
        <a:prstGeom prst="rect">
          <a:avLst/>
        </a:prstGeom>
      </xdr:spPr>
    </xdr:pic>
    <xdr:clientData/>
  </xdr:twoCellAnchor>
  <xdr:twoCellAnchor>
    <xdr:from>
      <xdr:col>9</xdr:col>
      <xdr:colOff>69850</xdr:colOff>
      <xdr:row>15</xdr:row>
      <xdr:rowOff>146050</xdr:rowOff>
    </xdr:from>
    <xdr:to>
      <xdr:col>10</xdr:col>
      <xdr:colOff>450850</xdr:colOff>
      <xdr:row>28</xdr:row>
      <xdr:rowOff>88900</xdr:rowOff>
    </xdr:to>
    <xdr:sp macro="" textlink="">
      <xdr:nvSpPr>
        <xdr:cNvPr id="2" name="楕円 1">
          <a:extLst>
            <a:ext uri="{FF2B5EF4-FFF2-40B4-BE49-F238E27FC236}">
              <a16:creationId xmlns:a16="http://schemas.microsoft.com/office/drawing/2014/main" id="{6E9A3C0E-0F67-20F1-E8B7-9FE05DA72FCC}"/>
            </a:ext>
          </a:extLst>
        </xdr:cNvPr>
        <xdr:cNvSpPr/>
      </xdr:nvSpPr>
      <xdr:spPr>
        <a:xfrm>
          <a:off x="8305800" y="4451350"/>
          <a:ext cx="1066800" cy="2254250"/>
        </a:xfrm>
        <a:prstGeom prst="ellipse">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184150</xdr:colOff>
      <xdr:row>14</xdr:row>
      <xdr:rowOff>25400</xdr:rowOff>
    </xdr:from>
    <xdr:to>
      <xdr:col>2</xdr:col>
      <xdr:colOff>2006600</xdr:colOff>
      <xdr:row>18</xdr:row>
      <xdr:rowOff>0</xdr:rowOff>
    </xdr:to>
    <xdr:sp macro="" textlink="">
      <xdr:nvSpPr>
        <xdr:cNvPr id="3" name="正方形/長方形 2">
          <a:extLst>
            <a:ext uri="{FF2B5EF4-FFF2-40B4-BE49-F238E27FC236}">
              <a16:creationId xmlns:a16="http://schemas.microsoft.com/office/drawing/2014/main" id="{00000000-0008-0000-2000-000003000000}"/>
            </a:ext>
          </a:extLst>
        </xdr:cNvPr>
        <xdr:cNvSpPr/>
      </xdr:nvSpPr>
      <xdr:spPr>
        <a:xfrm>
          <a:off x="184150" y="4222750"/>
          <a:ext cx="3543300" cy="711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177800</xdr:colOff>
      <xdr:row>18</xdr:row>
      <xdr:rowOff>154516</xdr:rowOff>
    </xdr:from>
    <xdr:to>
      <xdr:col>4</xdr:col>
      <xdr:colOff>1168400</xdr:colOff>
      <xdr:row>35</xdr:row>
      <xdr:rowOff>165100</xdr:rowOff>
    </xdr:to>
    <xdr:sp macro="" textlink="">
      <xdr:nvSpPr>
        <xdr:cNvPr id="4" name="正方形/長方形 3">
          <a:extLst>
            <a:ext uri="{FF2B5EF4-FFF2-40B4-BE49-F238E27FC236}">
              <a16:creationId xmlns:a16="http://schemas.microsoft.com/office/drawing/2014/main" id="{00000000-0008-0000-2000-000004000000}"/>
            </a:ext>
          </a:extLst>
        </xdr:cNvPr>
        <xdr:cNvSpPr/>
      </xdr:nvSpPr>
      <xdr:spPr>
        <a:xfrm>
          <a:off x="177800" y="5088466"/>
          <a:ext cx="7118350" cy="30331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業務復帰計画</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１．現地調査報告概要</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24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日に▼▼▼▼▼▼州△△△△△市への陸路が復旧し、物流が機能し始めており、現地滞在に特に問題はないと判断される。 調査対象としている農村部においては、洪水被害の影響に濃淡があることから、プロジェクト候補地の選定をやり直しする必要があると判断される。州政府も同様の判断であった。 現地は今後厳冬期に入ることから、農村部での調査は困難であり、調査の再開は来年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月以降とすることが適当である。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２．調査再開の方向性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（１）調査再開時期 厳冬期の調査を避けるため、調査の再開を来年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（２）調査再開に当たっての追加業務 以下を追加業務として認める。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・調査再開に当たっての事務所の再開や人員の再雇用等に係る業務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・プロジェクト候補地選定のやり直しに必要な業務（ベースライン調査の追加等）</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・インフラ（交通、電力、社会サービス（学校等）、灌漑等）に対する洪水被害のベースライン調査に必要な業務</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以上</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203200</xdr:colOff>
      <xdr:row>40</xdr:row>
      <xdr:rowOff>146050</xdr:rowOff>
    </xdr:from>
    <xdr:to>
      <xdr:col>4</xdr:col>
      <xdr:colOff>3149600</xdr:colOff>
      <xdr:row>56</xdr:row>
      <xdr:rowOff>19050</xdr:rowOff>
    </xdr:to>
    <xdr:sp macro="" textlink="">
      <xdr:nvSpPr>
        <xdr:cNvPr id="4" name="正方形/長方形 3">
          <a:extLst>
            <a:ext uri="{FF2B5EF4-FFF2-40B4-BE49-F238E27FC236}">
              <a16:creationId xmlns:a16="http://schemas.microsoft.com/office/drawing/2014/main" id="{00000000-0008-0000-2100-000004000000}"/>
            </a:ext>
          </a:extLst>
        </xdr:cNvPr>
        <xdr:cNvSpPr/>
      </xdr:nvSpPr>
      <xdr:spPr>
        <a:xfrm>
          <a:off x="203200" y="9023350"/>
          <a:ext cx="4375150" cy="2311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r>
            <a:rPr lang="ja-JP" altLang="ja-JP" sz="1100" b="0">
              <a:solidFill>
                <a:schemeClr val="dk1"/>
              </a:solidFill>
              <a:effectLst/>
              <a:latin typeface="+mn-lt"/>
              <a:ea typeface="+mn-ea"/>
              <a:cs typeface="+mn-cs"/>
            </a:rPr>
            <a:t>。</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184150</xdr:colOff>
      <xdr:row>14</xdr:row>
      <xdr:rowOff>25400</xdr:rowOff>
    </xdr:from>
    <xdr:to>
      <xdr:col>2</xdr:col>
      <xdr:colOff>2006600</xdr:colOff>
      <xdr:row>27</xdr:row>
      <xdr:rowOff>0</xdr:rowOff>
    </xdr:to>
    <xdr:sp macro="" textlink="">
      <xdr:nvSpPr>
        <xdr:cNvPr id="3" name="正方形/長方形 2">
          <a:extLst>
            <a:ext uri="{FF2B5EF4-FFF2-40B4-BE49-F238E27FC236}">
              <a16:creationId xmlns:a16="http://schemas.microsoft.com/office/drawing/2014/main" id="{1A6BB084-19C6-4A67-B383-63FD25173EB0}"/>
            </a:ext>
          </a:extLst>
        </xdr:cNvPr>
        <xdr:cNvSpPr/>
      </xdr:nvSpPr>
      <xdr:spPr>
        <a:xfrm>
          <a:off x="180975" y="3771900"/>
          <a:ext cx="4381500" cy="2343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監督職員と業務主任者は、必要であれば、業務管理上必要な事項を打合簿として記録に残します。簡易な内容であれば、合意内容に簡潔に記載し、そうでない場合は、合意内容は「別添のとおり」とし、別添として文書を添付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180975</xdr:colOff>
      <xdr:row>17</xdr:row>
      <xdr:rowOff>28575</xdr:rowOff>
    </xdr:from>
    <xdr:to>
      <xdr:col>2</xdr:col>
      <xdr:colOff>2009775</xdr:colOff>
      <xdr:row>34</xdr:row>
      <xdr:rowOff>74084</xdr:rowOff>
    </xdr:to>
    <xdr:sp macro="" textlink="">
      <xdr:nvSpPr>
        <xdr:cNvPr id="3" name="正方形/長方形 2">
          <a:extLst>
            <a:ext uri="{FF2B5EF4-FFF2-40B4-BE49-F238E27FC236}">
              <a16:creationId xmlns:a16="http://schemas.microsoft.com/office/drawing/2014/main" id="{90212C79-2ECC-4C8A-BF9F-6C1DB6ACF472}"/>
            </a:ext>
          </a:extLst>
        </xdr:cNvPr>
        <xdr:cNvSpPr/>
      </xdr:nvSpPr>
      <xdr:spPr>
        <a:xfrm>
          <a:off x="180975" y="3105150"/>
          <a:ext cx="1876425" cy="3122084"/>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１．業務主任者は、現地セミナー等で日当・宿泊料・交通費等を渡切にする場合には、契約担当課長の確認を取ります。</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本確認書は精算報告書と一緒に提出ください。</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a:effectLst/>
              <a:latin typeface="HG丸ｺﾞｼｯｸM-PRO" panose="020F0600000000000000" pitchFamily="50" charset="-128"/>
              <a:ea typeface="HG丸ｺﾞｼｯｸM-PRO" panose="020F0600000000000000" pitchFamily="50" charset="-128"/>
            </a:rPr>
            <a:t>２．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ja-JP" altLang="ja-JP">
            <a:effectLst/>
            <a:latin typeface="HG丸ｺﾞｼｯｸM-PRO" panose="020F0600000000000000" pitchFamily="50" charset="-128"/>
            <a:ea typeface="HG丸ｺﾞｼｯｸM-PRO" panose="020F0600000000000000" pitchFamily="50" charset="-128"/>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177800</xdr:colOff>
      <xdr:row>18</xdr:row>
      <xdr:rowOff>25400</xdr:rowOff>
    </xdr:from>
    <xdr:to>
      <xdr:col>2</xdr:col>
      <xdr:colOff>2006600</xdr:colOff>
      <xdr:row>37</xdr:row>
      <xdr:rowOff>76201</xdr:rowOff>
    </xdr:to>
    <xdr:sp macro="" textlink="">
      <xdr:nvSpPr>
        <xdr:cNvPr id="5" name="正方形/長方形 2">
          <a:extLst>
            <a:ext uri="{FF2B5EF4-FFF2-40B4-BE49-F238E27FC236}">
              <a16:creationId xmlns:a16="http://schemas.microsoft.com/office/drawing/2014/main" id="{6C613137-07AD-4537-9414-E13D7114A5DD}"/>
            </a:ext>
          </a:extLst>
        </xdr:cNvPr>
        <xdr:cNvSpPr/>
      </xdr:nvSpPr>
      <xdr:spPr>
        <a:xfrm>
          <a:off x="177800" y="4264025"/>
          <a:ext cx="3248025" cy="352742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業務主任者は、現地セミナー等で日当・宿泊料・交通費等を渡切にする場合には、契約担当課長の確認を取ります。</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本確認書は精算書類と一緒に提出ください。</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180975</xdr:colOff>
      <xdr:row>18</xdr:row>
      <xdr:rowOff>28575</xdr:rowOff>
    </xdr:from>
    <xdr:to>
      <xdr:col>2</xdr:col>
      <xdr:colOff>2009775</xdr:colOff>
      <xdr:row>35</xdr:row>
      <xdr:rowOff>28575</xdr:rowOff>
    </xdr:to>
    <xdr:sp macro="" textlink="">
      <xdr:nvSpPr>
        <xdr:cNvPr id="4" name="正方形/長方形 2">
          <a:extLst>
            <a:ext uri="{FF2B5EF4-FFF2-40B4-BE49-F238E27FC236}">
              <a16:creationId xmlns:a16="http://schemas.microsoft.com/office/drawing/2014/main" id="{6FA2254A-BDF0-4B04-AE8C-CE20E6859648}"/>
            </a:ext>
          </a:extLst>
        </xdr:cNvPr>
        <xdr:cNvSpPr/>
      </xdr:nvSpPr>
      <xdr:spPr>
        <a:xfrm>
          <a:off x="180975" y="4838700"/>
          <a:ext cx="3286125" cy="31146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業務主任者は、現地セミナー等で日当・宿泊料・交通費等を渡切にする場合には、契約担当課長の確認を取ります。</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本確認書は精算書類と一緒に提出ください。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zo-svr\svr-mpd\&#31934;&#31639;&#26360;&#39006;\&#36554;&#36620;&#36939;&#34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ンタカー"/>
      <sheetName val="全体カバー"/>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CB7A5A7-32F4-4CCC-AD2B-96A125CB205D}" name="テーブル33419" displayName="テーブル33419" ref="A12:E13" totalsRowShown="0" headerRowDxfId="229" dataDxfId="227" headerRowBorderDxfId="228" tableBorderDxfId="226" totalsRowBorderDxfId="225">
  <tableColumns count="5">
    <tableColumn id="1" xr3:uid="{E62F67D0-236A-450F-9C24-D1256E192584}" name="番号" dataDxfId="224"/>
    <tableColumn id="2" xr3:uid="{12DF0ED3-E50C-4116-8179-1C143C7B67C8}" name="内容区分" dataDxfId="223"/>
    <tableColumn id="3" xr3:uid="{420F0131-BAE9-4C14-9476-6D92C32DE32F}" name="合意内容" dataDxfId="222"/>
    <tableColumn id="4" xr3:uid="{AE15A261-07C3-41FB-A9D6-849A032E8D04}" name="金額の増減（円）" dataDxfId="221" dataCellStyle="桁区切り"/>
    <tableColumn id="6" xr3:uid="{BDB24C9D-A7BE-4151-8A77-ABE6E3C4D2B5}" name="備　考" dataDxfId="2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7F3550A-EAE8-4FD0-A97A-0F71BE4A0A99}" name="テーブル3345612" displayName="テーブル3345612" ref="A12:E16" totalsRowShown="0" headerRowDxfId="219" dataDxfId="217" headerRowBorderDxfId="218" tableBorderDxfId="216" totalsRowBorderDxfId="215">
  <tableColumns count="5">
    <tableColumn id="1" xr3:uid="{F17E36BF-8750-4052-A211-3B94AD92F707}" name="番号" dataDxfId="214"/>
    <tableColumn id="2" xr3:uid="{4C2EAC1D-5303-4CDB-80DD-D3F6C8EBE5E5}" name="内容区分" dataDxfId="213"/>
    <tableColumn id="3" xr3:uid="{6A6D700C-07DF-454E-9B0E-7604F587A054}" name="合意内容" dataDxfId="212"/>
    <tableColumn id="4" xr3:uid="{F7ECECF7-6371-497C-A449-53CC4BE3C18F}" name="金額の増減（円）" dataDxfId="211"/>
    <tableColumn id="6" xr3:uid="{55BBDEEE-C747-4684-BFA2-8A841B4EC4C9}" name="備　考" dataDxfId="21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E23DCBD-8061-4AD8-88AB-625CA521F8E4}" name="テーブル334562513" displayName="テーブル334562513" ref="A12:E15" totalsRowShown="0" headerRowDxfId="209" dataDxfId="207" headerRowBorderDxfId="208" tableBorderDxfId="206" totalsRowBorderDxfId="205">
  <tableColumns count="5">
    <tableColumn id="1" xr3:uid="{7D41E661-2D64-4196-B4A4-B43B3F4BCBB8}" name="番号" dataDxfId="204"/>
    <tableColumn id="2" xr3:uid="{C1A51DE5-4FFA-4B4A-B828-9EBD32FBA160}" name="内容区分" dataDxfId="203"/>
    <tableColumn id="3" xr3:uid="{CD6C2011-B1F5-4838-9D36-C8BC771BE114}" name="合意内容" dataDxfId="202"/>
    <tableColumn id="4" xr3:uid="{3C2EB6A3-8325-4F2E-9ADD-2D2202E6E558}" name="金額の増減（円）" dataDxfId="201"/>
    <tableColumn id="6" xr3:uid="{C963B168-F1AC-4444-B204-E9F43B41D375}" name="備　考" dataDxfId="20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F70874-C882-40F8-ACBE-5B3BD0DEAC11}" name="テーブル3345625814" displayName="テーブル3345625814" ref="A11:E14" totalsRowShown="0" headerRowDxfId="199" dataDxfId="197" headerRowBorderDxfId="198" tableBorderDxfId="196" totalsRowBorderDxfId="195">
  <tableColumns count="5">
    <tableColumn id="1" xr3:uid="{0D7E2A22-85F5-4F91-BEC9-11485B6BF6A6}" name="番号" dataDxfId="194"/>
    <tableColumn id="2" xr3:uid="{044B5730-60AE-483E-BF67-F97CCE908530}" name="内容区分" dataDxfId="193"/>
    <tableColumn id="3" xr3:uid="{0F1D7D57-8E23-47AE-BACF-21037FE779DF}" name="合意内容" dataDxfId="192"/>
    <tableColumn id="4" xr3:uid="{8339AF02-62DF-4354-92CC-5382377B6F07}" name="金額の増減（円）" dataDxfId="191"/>
    <tableColumn id="6" xr3:uid="{878F6AFD-D8D5-468A-84DB-0DBA99802E29}" name="備　考" dataDxfId="19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36A8BEF-4976-49A6-B975-C4906C5CBFD6}" name="テーブル334561215" displayName="テーブル334561215" ref="A12:E13" totalsRowShown="0" headerRowDxfId="189" dataDxfId="187" headerRowBorderDxfId="188" tableBorderDxfId="186" totalsRowBorderDxfId="185">
  <tableColumns count="5">
    <tableColumn id="1" xr3:uid="{F87BB11E-C4E9-428A-BFE0-3E9712006D27}" name="番号" dataDxfId="184"/>
    <tableColumn id="2" xr3:uid="{ABF61D08-0B9E-403F-B684-5026F74B4BE5}" name="内容区分" dataDxfId="183"/>
    <tableColumn id="3" xr3:uid="{144E84CD-49FC-4B00-A81A-A9873C18497F}" name="合意内容" dataDxfId="182"/>
    <tableColumn id="4" xr3:uid="{F9791453-8F4C-4CCB-AFB1-8266CBE58543}" name="金額の増減（円）" dataDxfId="181" dataCellStyle="桁区切り"/>
    <tableColumn id="6" xr3:uid="{4E72F5E9-77FD-49F0-8065-CFACD0FAA33B}" name="備　考" dataDxfId="18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02278CF-3581-4FE6-82EC-64F6FC146AF9}" name="テーブル33456121516" displayName="テーブル33456121516" ref="A12:E15" totalsRowShown="0" headerRowDxfId="179" dataDxfId="177" headerRowBorderDxfId="178" tableBorderDxfId="176" totalsRowBorderDxfId="175">
  <tableColumns count="5">
    <tableColumn id="1" xr3:uid="{67CB2F62-3C90-4407-A746-47ACA182545F}" name="番号" dataDxfId="174"/>
    <tableColumn id="2" xr3:uid="{63B2223D-6CF4-4D6A-A604-A435D33243B5}" name="内容区分" dataDxfId="173"/>
    <tableColumn id="3" xr3:uid="{09AE4A05-13EB-4A7E-B749-84B207BAF7F6}" name="合意内容" dataDxfId="172"/>
    <tableColumn id="4" xr3:uid="{BA3F4CC2-2D7A-4D69-A49E-F707884DF646}" name="金額の増減（円）" dataDxfId="171"/>
    <tableColumn id="6" xr3:uid="{0EDFDD86-5572-4D7E-BF5F-5A2DE345ABB2}" name="備　考" dataDxfId="17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AE61D29-0BD7-4992-A9E3-5703F977BF30}" name="テーブル3345675" displayName="テーブル3345675" ref="A12:E14" totalsRowShown="0" headerRowDxfId="169" dataDxfId="167" headerRowBorderDxfId="168" tableBorderDxfId="166" totalsRowBorderDxfId="165">
  <tableColumns count="5">
    <tableColumn id="1" xr3:uid="{C4AB8FEF-4F7C-4619-BB58-B49A3327FAF7}" name="番号" dataDxfId="164"/>
    <tableColumn id="2" xr3:uid="{F89AAC07-5E48-4543-BA9F-D0377CCE4F5F}" name="内容区分" dataDxfId="163"/>
    <tableColumn id="3" xr3:uid="{D41E976D-A423-49D5-8BBC-081B3465529F}" name="合意内容" dataDxfId="162"/>
    <tableColumn id="4" xr3:uid="{49DA637A-B2C1-4BAD-947A-22D69134B8B3}" name="金額の増減（円）" dataDxfId="161" dataCellStyle="桁区切り"/>
    <tableColumn id="6" xr3:uid="{4C689145-3BA5-4187-8814-489B0BC9F928}" name="備　考" dataDxfId="16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C13AD30-A672-4B1E-989B-A3F30DEB95E7}" name="テーブル33456" displayName="テーブル33456" ref="A12:E14" totalsRowShown="0" headerRowDxfId="159" dataDxfId="157" headerRowBorderDxfId="158" tableBorderDxfId="156" totalsRowBorderDxfId="155">
  <tableColumns count="5">
    <tableColumn id="1" xr3:uid="{0DEC707A-D63E-4567-B6BC-B0B136BA7921}" name="番号" dataDxfId="154"/>
    <tableColumn id="2" xr3:uid="{AB7F332B-CC14-4C20-AFA5-07796D16FAD3}" name="内容区分" dataDxfId="153"/>
    <tableColumn id="3" xr3:uid="{9CACF480-15E2-4302-8A02-9106AA5C7C4A}" name="合意内容" dataDxfId="152"/>
    <tableColumn id="4" xr3:uid="{B72C418F-90FF-45F5-9C80-905E422930D4}" name="金額の増減（円）" dataDxfId="151"/>
    <tableColumn id="6" xr3:uid="{7E96FCA1-F9D4-45F6-A7CB-C0CD60695792}" name="備　考" dataDxfId="15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44D0449-07BE-4723-A72C-15D2B5CBFAEC}" name="テーブル3345625" displayName="テーブル3345625" ref="A12:E14" totalsRowShown="0" headerRowDxfId="149" dataDxfId="147" headerRowBorderDxfId="148" tableBorderDxfId="146" totalsRowBorderDxfId="145">
  <tableColumns count="5">
    <tableColumn id="1" xr3:uid="{59A1FBFE-78F7-4E58-8221-9679C28D6030}" name="番号" dataDxfId="144"/>
    <tableColumn id="2" xr3:uid="{3EF05604-4C4E-4313-A6D1-B999D55C9A53}" name="内容区分" dataDxfId="143"/>
    <tableColumn id="3" xr3:uid="{14AA6368-A2DB-4105-862D-7E1DD65D6734}" name="合意内容" dataDxfId="142"/>
    <tableColumn id="4" xr3:uid="{DF076C7B-E120-4FB4-9315-B467D94BA6FF}" name="金額の増減（円）" dataDxfId="141" dataCellStyle="桁区切り"/>
    <tableColumn id="6" xr3:uid="{BC0E8CFB-207F-468D-97AF-4986F6B35CC0}" name="備　考" dataDxfId="14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C0D5061-38C0-4359-8924-1F74F655BC01}" name="テーブル33456258" displayName="テーブル33456258" ref="A12:E14" totalsRowShown="0" headerRowDxfId="139" dataDxfId="137" headerRowBorderDxfId="138" tableBorderDxfId="136" totalsRowBorderDxfId="135">
  <tableColumns count="5">
    <tableColumn id="1" xr3:uid="{3D02A8A5-F589-430E-9E59-FEEE26C5082B}" name="番号" dataDxfId="134"/>
    <tableColumn id="2" xr3:uid="{BDD40951-CE18-4DBE-829B-DA62F04EDECB}" name="内容区分" dataDxfId="133"/>
    <tableColumn id="3" xr3:uid="{844379E6-75D4-4DB7-92C5-7EF133256E8F}" name="合意内容" dataDxfId="132"/>
    <tableColumn id="4" xr3:uid="{9359CCAC-2DEC-4AD2-9363-B490E9645508}" name="金額の増減（円）" dataDxfId="131" dataCellStyle="桁区切り"/>
    <tableColumn id="6" xr3:uid="{78F68C08-7408-495B-980A-E834C813B9BF}" name="備　考" dataDxfId="13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0699BC-338F-4BE3-BDE6-843FFDE88E86}" name="テーブル334567" displayName="テーブル334567" ref="A12:E13" totalsRowShown="0" headerRowDxfId="129" dataDxfId="127" headerRowBorderDxfId="128" tableBorderDxfId="126" totalsRowBorderDxfId="125">
  <tableColumns count="5">
    <tableColumn id="1" xr3:uid="{6FF171F6-3FA9-4770-817D-989C9A76DA5E}" name="番号" dataDxfId="124"/>
    <tableColumn id="2" xr3:uid="{602299D8-69D1-443B-B571-304679D28C03}" name="内容区分" dataDxfId="123"/>
    <tableColumn id="3" xr3:uid="{5C3F7922-1014-4244-87F7-27DE42BDE604}" name="合意内容" dataDxfId="122"/>
    <tableColumn id="4" xr3:uid="{783F76F6-4526-477F-B8C7-0979749163C1}" name="金額の増減（円）" dataDxfId="121" dataCellStyle="桁区切り"/>
    <tableColumn id="6" xr3:uid="{E8B4BBE6-025C-4A68-8EC3-D89B595F238F}" name="備　考" dataDxfId="12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9E48D35-A667-492B-B24D-5BB87760E310}" name="テーブル33456726" displayName="テーブル33456726" ref="A12:E13" totalsRowShown="0" headerRowDxfId="119" dataDxfId="117" headerRowBorderDxfId="118" tableBorderDxfId="116" totalsRowBorderDxfId="115">
  <tableColumns count="5">
    <tableColumn id="1" xr3:uid="{90EAF279-7DE4-4230-9701-A8884744AE52}" name="番号" dataDxfId="114"/>
    <tableColumn id="2" xr3:uid="{ED8E327F-8C35-4471-AAF4-40699A6BC438}" name="内容区分" dataDxfId="113"/>
    <tableColumn id="3" xr3:uid="{DEAEC037-E010-4009-B728-FD63F74C60D6}" name="合意内容" dataDxfId="112"/>
    <tableColumn id="4" xr3:uid="{FF0B2847-6035-4719-BD8B-83C0A43C774B}" name="金額の増減（円）" dataDxfId="111" dataCellStyle="桁区切り"/>
    <tableColumn id="6" xr3:uid="{7160E495-13DF-4C47-9D1F-9652FB77AC8F}" name="備　考" dataDxfId="11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BD2DD9-D639-4384-BB72-E3CC047553EF}" name="テーブル33456726272944" displayName="テーブル33456726272944" ref="A12:E13" totalsRowShown="0" headerRowDxfId="109" dataDxfId="107" headerRowBorderDxfId="108" tableBorderDxfId="106" totalsRowBorderDxfId="105">
  <tableColumns count="5">
    <tableColumn id="1" xr3:uid="{69326F41-97A3-424B-9690-2D8652710317}" name="番号" dataDxfId="104" dataCellStyle="標準 2"/>
    <tableColumn id="2" xr3:uid="{C467DD08-2C32-4F8C-9A62-ED66F6F6D1CB}" name="内容区分" dataDxfId="103" dataCellStyle="標準 2"/>
    <tableColumn id="3" xr3:uid="{214FB9DB-3EAC-4782-B45B-8AC82BE83912}" name="合意内容" dataDxfId="102" dataCellStyle="標準 2"/>
    <tableColumn id="4" xr3:uid="{73AAA1D3-5D89-46B4-94D9-2C30F36F7287}" name="金額の増減（円）" dataDxfId="101" dataCellStyle="桁区切り"/>
    <tableColumn id="6" xr3:uid="{A7ACB705-6838-479F-ACDE-E9B671B1CD02}" name="備　考" dataDxfId="100" dataCellStyle="標準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B38890-F1E1-4E42-BE14-2B2356BAF330}" name="テーブル3345672627324" displayName="テーブル3345672627324" ref="A12:E13" totalsRowShown="0" headerRowDxfId="99" dataDxfId="97" headerRowBorderDxfId="98" tableBorderDxfId="96" totalsRowBorderDxfId="95">
  <tableColumns count="5">
    <tableColumn id="1" xr3:uid="{0E1709FC-AA6D-4049-A32A-6D892271FD42}" name="番号" dataDxfId="94"/>
    <tableColumn id="2" xr3:uid="{1A03EDAC-AB58-477D-9858-31F22D0AE680}" name="内容区分" dataDxfId="93"/>
    <tableColumn id="3" xr3:uid="{6BEF00F2-FC7A-4395-A54B-DB5EE022DC80}" name="合意内容" dataDxfId="92"/>
    <tableColumn id="4" xr3:uid="{1E48C8D3-75FE-467E-99C0-E208E55BC554}" name="金額の増減（円）" dataDxfId="91" dataCellStyle="桁区切り"/>
    <tableColumn id="6" xr3:uid="{6573766F-0DC5-46B3-886C-E466ED316E68}" name="備　考" dataDxfId="90"/>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6599B5-5CC2-4505-B28C-F010A787A135}" name="テーブル334567262732417" displayName="テーブル334567262732417" ref="A12:E13" totalsRowShown="0" headerRowDxfId="89" dataDxfId="87" headerRowBorderDxfId="88" tableBorderDxfId="86" totalsRowBorderDxfId="85">
  <tableColumns count="5">
    <tableColumn id="1" xr3:uid="{E65AB1AF-B3DD-4D0E-BD83-929674334572}" name="番号" dataDxfId="84"/>
    <tableColumn id="2" xr3:uid="{F693FFCF-300B-4A32-AACE-B704AD71AE69}" name="内容区分" dataDxfId="83"/>
    <tableColumn id="3" xr3:uid="{635CCE90-269C-49B5-B0EB-6C51ABE43125}" name="合意内容" dataDxfId="82"/>
    <tableColumn id="4" xr3:uid="{113AA67B-0930-4493-AC1C-A094CDF4B300}" name="金額の増減（円）" dataDxfId="81" dataCellStyle="桁区切り"/>
    <tableColumn id="6" xr3:uid="{163DABD5-BB41-49FB-ACAF-EC172944E00B}" name="備　考" dataDxfId="8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82080AB-46D7-4F55-A72F-420FB1BE287F}" name="テーブル334567262728" displayName="テーブル334567262728" ref="A12:E13" totalsRowShown="0" headerRowDxfId="79" dataDxfId="77" headerRowBorderDxfId="78" tableBorderDxfId="76" totalsRowBorderDxfId="75">
  <tableColumns count="5">
    <tableColumn id="1" xr3:uid="{DBA840AB-24DD-4049-A768-A865CAB60D6F}" name="番号" dataDxfId="74"/>
    <tableColumn id="2" xr3:uid="{AA562DFB-F2DF-4135-94BB-36F2F51E58A9}" name="内容区分" dataDxfId="73"/>
    <tableColumn id="3" xr3:uid="{6ACC50E5-B499-4702-9B15-FEAB0555892A}" name="合意内容" dataDxfId="72"/>
    <tableColumn id="4" xr3:uid="{DAB4A004-0431-458A-A632-D6C88A924396}" name="金額の増減（円）" dataDxfId="71" dataCellStyle="桁区切り"/>
    <tableColumn id="6" xr3:uid="{FC1DCC36-BCCB-448C-81A8-94D2DFB7B7F1}" name="備　考" dataDxfId="7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ED0B270-328E-4BC8-9EF1-FE5E34F8751E}" name="テーブル33456728" displayName="テーブル33456728" ref="A12:E13" totalsRowShown="0" headerRowDxfId="69" dataDxfId="67" headerRowBorderDxfId="68" tableBorderDxfId="66" totalsRowBorderDxfId="65">
  <tableColumns count="5">
    <tableColumn id="1" xr3:uid="{0AEACAAA-8843-4DB7-BAD8-2328E6360ACB}" name="番号" dataDxfId="64"/>
    <tableColumn id="2" xr3:uid="{4C00B10F-7E48-45D2-BE0E-8B9A3827292D}" name="内容区分" dataDxfId="63"/>
    <tableColumn id="3" xr3:uid="{46C11C57-A10D-40A2-83C1-3723883EBD76}" name="合意内容" dataDxfId="62"/>
    <tableColumn id="4" xr3:uid="{CBB32249-C98E-4BB5-AF19-4CD662B745D4}" name="金額の増減（円）" dataDxfId="61" dataCellStyle="桁区切り"/>
    <tableColumn id="6" xr3:uid="{23DCE8C5-58A8-49C7-B52F-FB642993314A}" name="備　考" dataDxfId="60"/>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B6D1CD0-3A29-4747-A3E1-FE3C463FEF3B}" name="テーブル33456723334" displayName="テーブル33456723334" ref="A12:E13" totalsRowShown="0" headerRowDxfId="59" dataDxfId="57" headerRowBorderDxfId="58" tableBorderDxfId="56" totalsRowBorderDxfId="55">
  <tableColumns count="5">
    <tableColumn id="1" xr3:uid="{DCBE0901-9445-4868-A33A-224391AF4EFD}" name="番号" dataDxfId="54"/>
    <tableColumn id="2" xr3:uid="{514E7639-195D-4E26-BB26-CA9EF08AA17F}" name="内容区分" dataDxfId="53"/>
    <tableColumn id="3" xr3:uid="{21B6DB04-DC81-43BE-AD1E-03FB40DD844C}" name="合意内容" dataDxfId="52"/>
    <tableColumn id="4" xr3:uid="{ADC699A5-A98D-4D0B-B57A-0F439C083240}" name="金額の増減（円）" dataDxfId="51" dataCellStyle="桁区切り"/>
    <tableColumn id="6" xr3:uid="{836EB8ED-10AD-48CA-9895-4CA42F708E17}" name="備　考" dataDxfId="5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11176DF-E2EA-402C-9652-8F7E0C8DC91F}" name="テーブル3345672333435" displayName="テーブル3345672333435" ref="A12:E13" totalsRowShown="0" headerRowDxfId="49" dataDxfId="47" headerRowBorderDxfId="48" tableBorderDxfId="46" totalsRowBorderDxfId="45">
  <tableColumns count="5">
    <tableColumn id="1" xr3:uid="{E38DDC97-9DF2-40B5-A842-B3985EAA4727}" name="番号" dataDxfId="44"/>
    <tableColumn id="2" xr3:uid="{43DA7047-94A7-43DF-B080-277259998F58}" name="内容区分" dataDxfId="43"/>
    <tableColumn id="3" xr3:uid="{74381E51-B162-4002-AC27-F202734FD1AD}" name="合意内容" dataDxfId="42"/>
    <tableColumn id="4" xr3:uid="{603BC7E8-5A22-4906-97CB-BD889756531E}" name="金額の増減（円）" dataDxfId="41" dataCellStyle="標準 2"/>
    <tableColumn id="6" xr3:uid="{1CA7DDCE-D9A1-4B53-935B-62D147DE8673}" name="備　考" dataDxfId="4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A6CC40F-8AFD-4DEE-8C48-FF472ECF0863}" name="テーブル334567233343536" displayName="テーブル334567233343536" ref="A12:E14" totalsRowShown="0" headerRowDxfId="39" dataDxfId="37" headerRowBorderDxfId="38" tableBorderDxfId="36" totalsRowBorderDxfId="35">
  <tableColumns count="5">
    <tableColumn id="1" xr3:uid="{F9040DF3-49B6-42F1-83A5-386587C9E1ED}" name="番号" dataDxfId="34"/>
    <tableColumn id="2" xr3:uid="{99B6302E-4A6F-4B52-BFDC-DFFE9B3DDB30}" name="内容区分" dataDxfId="33"/>
    <tableColumn id="3" xr3:uid="{73B7238E-C81C-4943-A8F9-A03FF5A509CD}" name="合意内容" dataDxfId="32"/>
    <tableColumn id="4" xr3:uid="{BC3C5602-3ECF-434E-BDBD-B1D9E38D1A3D}" name="金額の増減（円）" dataDxfId="31"/>
    <tableColumn id="6" xr3:uid="{191EB820-99CD-4D11-AEFA-EC12B6074CD1}" name="備　考" dataDxfId="3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3C6447A-C854-48D4-82CD-4472A3FAE30C}" name="テーブル33452412" displayName="テーブル33452412" ref="A12:E13" totalsRowShown="0" headerRowDxfId="29" dataDxfId="27" headerRowBorderDxfId="28" tableBorderDxfId="26" totalsRowBorderDxfId="25">
  <tableColumns count="5">
    <tableColumn id="1" xr3:uid="{37DDE0C2-F6EB-4272-B60B-B15EEB11AAE2}" name="番号" dataDxfId="24"/>
    <tableColumn id="2" xr3:uid="{4F943740-4968-4EC8-9873-AFDDD50A3F5D}" name="内容区分" dataDxfId="23" dataCellStyle="標準 2"/>
    <tableColumn id="3" xr3:uid="{9AE0411D-818E-4BD7-99FC-A283E1FAD604}" name="合意内容" dataDxfId="22"/>
    <tableColumn id="4" xr3:uid="{511857F0-C912-455F-8C08-49994AA83AC9}" name="金額の増減（円）" dataDxfId="21" dataCellStyle="桁区切り"/>
    <tableColumn id="6" xr3:uid="{8262824F-8103-4CE4-95D6-07CF0FB007FB}" name="備　考" dataDxfId="2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6BCE2B9-ACEA-46A6-8C15-6C67BA35BB45}" name="テーブル3345672891011121617181920" displayName="テーブル3345672891011121617181920" ref="A12:E13" totalsRowShown="0" headerRowDxfId="19" dataDxfId="17" headerRowBorderDxfId="18" tableBorderDxfId="16" totalsRowBorderDxfId="15">
  <tableColumns count="5">
    <tableColumn id="1" xr3:uid="{B7E26F40-E1C2-4CA8-832B-6C3F12046739}" name="番号" dataDxfId="14"/>
    <tableColumn id="2" xr3:uid="{953895A9-A892-468D-916B-CF96F8CE739B}" name="内容区分" dataDxfId="13"/>
    <tableColumn id="3" xr3:uid="{981A3AC7-ED9D-4925-A94E-9C306C767659}" name="合意内容" dataDxfId="12"/>
    <tableColumn id="4" xr3:uid="{DAD33FC6-C5CD-4590-9387-173B7E768A54}" name="金額の増減（円）" dataDxfId="11" dataCellStyle="桁区切り"/>
    <tableColumn id="6" xr3:uid="{CD84C34B-8836-4832-B827-564F6B7DCE2E}" name="備　考" dataDxfId="1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1C849DF-D3C5-4862-A3D0-0E7EC575DFB9}" name="テーブル33456728910111216171819209" displayName="テーブル33456728910111216171819209" ref="A12:E13" totalsRowShown="0" headerRowDxfId="9" dataDxfId="7" headerRowBorderDxfId="8" tableBorderDxfId="6" totalsRowBorderDxfId="5">
  <tableColumns count="5">
    <tableColumn id="1" xr3:uid="{8F048DC9-B629-42FF-8437-DC2447504631}" name="番号" dataDxfId="4"/>
    <tableColumn id="2" xr3:uid="{22508691-4FD3-4979-BA1B-0119246E3C6D}" name="内容区分" dataDxfId="3"/>
    <tableColumn id="3" xr3:uid="{158B86BB-147B-4EEA-B36C-5117DAF8014D}" name="合意内容" dataDxfId="2"/>
    <tableColumn id="4" xr3:uid="{1B880C51-3DD2-4CA0-A886-ADFDE929F8BD}" name="金額の増減（円）" dataDxfId="1" dataCellStyle="桁区切り"/>
    <tableColumn id="6" xr3:uid="{722EB549-D362-4A43-A4B5-40EAF672DF75}" name="備　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7C5C-59D4-48F8-B3D5-37BBDF2E2556}">
  <sheetPr codeName="Sheet4">
    <tabColor rgb="FFFFFF00"/>
  </sheetPr>
  <dimension ref="B2:H40"/>
  <sheetViews>
    <sheetView showGridLines="0" topLeftCell="A17" zoomScaleNormal="100" workbookViewId="0">
      <selection activeCell="D29" sqref="D29"/>
    </sheetView>
  </sheetViews>
  <sheetFormatPr defaultColWidth="8.58203125" defaultRowHeight="13"/>
  <cols>
    <col min="1" max="1" width="8.58203125" style="1"/>
    <col min="2" max="2" width="5.08203125" style="27" customWidth="1"/>
    <col min="3" max="3" width="21.5" style="3" customWidth="1"/>
    <col min="4" max="4" width="36.08203125" style="1" customWidth="1"/>
    <col min="5" max="5" width="34.08203125" style="3" customWidth="1"/>
    <col min="6" max="6" width="24.33203125" style="27" customWidth="1"/>
    <col min="7" max="8" width="11.5" style="1" customWidth="1"/>
    <col min="9" max="16384" width="8.58203125" style="1"/>
  </cols>
  <sheetData>
    <row r="2" spans="2:8" ht="14">
      <c r="B2" s="40" t="s">
        <v>0</v>
      </c>
      <c r="C2" s="40"/>
      <c r="D2" s="40"/>
      <c r="E2" s="40"/>
      <c r="F2" s="40"/>
    </row>
    <row r="3" spans="2:8">
      <c r="B3" s="28" t="s">
        <v>1</v>
      </c>
      <c r="F3" s="32" t="s">
        <v>2</v>
      </c>
    </row>
    <row r="4" spans="2:8">
      <c r="B4" s="26" t="s">
        <v>3</v>
      </c>
      <c r="C4" s="30" t="s">
        <v>4</v>
      </c>
      <c r="D4" s="4" t="s">
        <v>5</v>
      </c>
      <c r="E4" s="4" t="s">
        <v>6</v>
      </c>
      <c r="F4" s="31" t="s">
        <v>7</v>
      </c>
    </row>
    <row r="5" spans="2:8" ht="46.5" customHeight="1">
      <c r="B5" s="211">
        <v>1</v>
      </c>
      <c r="C5" s="212" t="s">
        <v>8</v>
      </c>
      <c r="D5" s="2" t="s">
        <v>9</v>
      </c>
      <c r="E5" s="2" t="s">
        <v>10</v>
      </c>
      <c r="F5" s="43" t="s">
        <v>11</v>
      </c>
    </row>
    <row r="6" spans="2:8" ht="25">
      <c r="B6" s="226">
        <v>2</v>
      </c>
      <c r="C6" s="227" t="s">
        <v>12</v>
      </c>
      <c r="D6" s="228" t="s">
        <v>13</v>
      </c>
      <c r="E6" s="228" t="s">
        <v>14</v>
      </c>
      <c r="F6" s="44" t="s">
        <v>15</v>
      </c>
      <c r="G6" s="3"/>
    </row>
    <row r="7" spans="2:8" ht="25">
      <c r="B7" s="226"/>
      <c r="C7" s="227"/>
      <c r="D7" s="228"/>
      <c r="E7" s="228"/>
      <c r="F7" s="44" t="s">
        <v>16</v>
      </c>
    </row>
    <row r="8" spans="2:8" ht="33.65" customHeight="1">
      <c r="B8" s="226"/>
      <c r="C8" s="227"/>
      <c r="D8" s="228"/>
      <c r="E8" s="228"/>
      <c r="F8" s="44" t="s">
        <v>17</v>
      </c>
    </row>
    <row r="9" spans="2:8" ht="60" customHeight="1">
      <c r="B9" s="211">
        <v>3</v>
      </c>
      <c r="C9" s="212" t="s">
        <v>18</v>
      </c>
      <c r="D9" s="213" t="s">
        <v>19</v>
      </c>
      <c r="E9" s="213" t="s">
        <v>20</v>
      </c>
      <c r="F9" s="44" t="s">
        <v>21</v>
      </c>
    </row>
    <row r="10" spans="2:8" ht="60" customHeight="1">
      <c r="B10" s="211">
        <v>4</v>
      </c>
      <c r="C10" s="212" t="s">
        <v>18</v>
      </c>
      <c r="D10" s="213" t="s">
        <v>22</v>
      </c>
      <c r="E10" s="213" t="s">
        <v>23</v>
      </c>
      <c r="F10" s="44" t="s">
        <v>24</v>
      </c>
    </row>
    <row r="11" spans="2:8" ht="46.5" customHeight="1">
      <c r="B11" s="214">
        <v>5</v>
      </c>
      <c r="C11" s="33" t="s">
        <v>25</v>
      </c>
      <c r="D11" s="2" t="s">
        <v>26</v>
      </c>
      <c r="E11" s="213" t="s">
        <v>23</v>
      </c>
      <c r="F11" s="45" t="s">
        <v>27</v>
      </c>
    </row>
    <row r="12" spans="2:8" ht="30.75" customHeight="1">
      <c r="B12" s="226">
        <v>6</v>
      </c>
      <c r="C12" s="227" t="s">
        <v>28</v>
      </c>
      <c r="D12" s="228" t="s">
        <v>29</v>
      </c>
      <c r="E12" s="228" t="s">
        <v>30</v>
      </c>
      <c r="F12" s="44" t="s">
        <v>31</v>
      </c>
      <c r="H12" s="3"/>
    </row>
    <row r="13" spans="2:8" ht="35.25" customHeight="1">
      <c r="B13" s="226"/>
      <c r="C13" s="227"/>
      <c r="D13" s="228"/>
      <c r="E13" s="228"/>
      <c r="F13" s="44" t="s">
        <v>32</v>
      </c>
      <c r="H13" s="3"/>
    </row>
    <row r="14" spans="2:8" ht="35.25" customHeight="1">
      <c r="B14" s="226"/>
      <c r="C14" s="227"/>
      <c r="D14" s="228"/>
      <c r="E14" s="228"/>
      <c r="F14" s="44" t="s">
        <v>33</v>
      </c>
      <c r="H14" s="3"/>
    </row>
    <row r="15" spans="2:8" ht="46.5" customHeight="1">
      <c r="B15" s="214">
        <v>7</v>
      </c>
      <c r="C15" s="33" t="s">
        <v>34</v>
      </c>
      <c r="D15" s="2" t="s">
        <v>35</v>
      </c>
      <c r="E15" s="2" t="s">
        <v>36</v>
      </c>
      <c r="F15" s="44" t="s">
        <v>37</v>
      </c>
    </row>
    <row r="16" spans="2:8" ht="45" customHeight="1">
      <c r="B16" s="214">
        <v>8</v>
      </c>
      <c r="C16" s="33" t="s">
        <v>38</v>
      </c>
      <c r="D16" s="2" t="s">
        <v>39</v>
      </c>
      <c r="E16" s="2" t="s">
        <v>36</v>
      </c>
      <c r="F16" s="44" t="s">
        <v>40</v>
      </c>
    </row>
    <row r="17" spans="2:8" ht="46.5" customHeight="1">
      <c r="B17" s="214">
        <v>9</v>
      </c>
      <c r="C17" s="33" t="s">
        <v>28</v>
      </c>
      <c r="D17" s="141" t="s">
        <v>41</v>
      </c>
      <c r="E17" s="141" t="s">
        <v>42</v>
      </c>
      <c r="F17" s="44" t="s">
        <v>43</v>
      </c>
      <c r="G17" s="3"/>
    </row>
    <row r="18" spans="2:8" ht="39.75" customHeight="1">
      <c r="B18" s="211">
        <v>10</v>
      </c>
      <c r="C18" s="212" t="s">
        <v>44</v>
      </c>
      <c r="D18" s="2" t="s">
        <v>45</v>
      </c>
      <c r="E18" s="2" t="s">
        <v>46</v>
      </c>
      <c r="F18" s="45" t="s">
        <v>47</v>
      </c>
    </row>
    <row r="19" spans="2:8" ht="39" customHeight="1">
      <c r="B19" s="205" t="s">
        <v>48</v>
      </c>
      <c r="C19" s="212" t="s">
        <v>49</v>
      </c>
      <c r="D19" s="2" t="s">
        <v>50</v>
      </c>
      <c r="E19" s="2" t="s">
        <v>51</v>
      </c>
      <c r="F19" s="45" t="s">
        <v>52</v>
      </c>
    </row>
    <row r="20" spans="2:8" ht="52.5" customHeight="1">
      <c r="B20" s="211">
        <v>11</v>
      </c>
      <c r="C20" s="212" t="s">
        <v>53</v>
      </c>
      <c r="D20" s="2" t="s">
        <v>54</v>
      </c>
      <c r="E20" s="2" t="s">
        <v>46</v>
      </c>
      <c r="F20" s="45" t="s">
        <v>55</v>
      </c>
    </row>
    <row r="21" spans="2:8" ht="46.5" customHeight="1">
      <c r="B21" s="211">
        <v>12</v>
      </c>
      <c r="C21" s="212" t="s">
        <v>56</v>
      </c>
      <c r="D21" s="2" t="s">
        <v>57</v>
      </c>
      <c r="E21" s="2" t="s">
        <v>58</v>
      </c>
      <c r="F21" s="45" t="s">
        <v>59</v>
      </c>
    </row>
    <row r="22" spans="2:8" ht="46.5" customHeight="1">
      <c r="B22" s="48">
        <v>13</v>
      </c>
      <c r="C22" s="29" t="s">
        <v>60</v>
      </c>
      <c r="D22" s="2" t="s">
        <v>61</v>
      </c>
      <c r="E22" s="2" t="s">
        <v>62</v>
      </c>
      <c r="F22" s="45" t="s">
        <v>63</v>
      </c>
      <c r="H22" s="3"/>
    </row>
    <row r="23" spans="2:8" ht="46.5" customHeight="1">
      <c r="B23" s="211">
        <v>14</v>
      </c>
      <c r="C23" s="29" t="s">
        <v>64</v>
      </c>
      <c r="D23" s="2" t="s">
        <v>65</v>
      </c>
      <c r="E23" s="2" t="s">
        <v>62</v>
      </c>
      <c r="F23" s="45" t="s">
        <v>66</v>
      </c>
      <c r="H23" s="3"/>
    </row>
    <row r="24" spans="2:8" ht="46.5" customHeight="1">
      <c r="B24" s="231">
        <v>15</v>
      </c>
      <c r="C24" s="234" t="s">
        <v>67</v>
      </c>
      <c r="D24" s="229" t="s">
        <v>68</v>
      </c>
      <c r="E24" s="229" t="s">
        <v>62</v>
      </c>
      <c r="F24" s="46" t="s">
        <v>69</v>
      </c>
      <c r="G24" s="3"/>
      <c r="H24" s="3"/>
    </row>
    <row r="25" spans="2:8" ht="46.5" customHeight="1">
      <c r="B25" s="233"/>
      <c r="C25" s="235"/>
      <c r="D25" s="230"/>
      <c r="E25" s="230"/>
      <c r="F25" s="46" t="s">
        <v>70</v>
      </c>
      <c r="H25" s="3"/>
    </row>
    <row r="26" spans="2:8" ht="46.5" customHeight="1">
      <c r="B26" s="214">
        <v>16</v>
      </c>
      <c r="C26" s="29" t="s">
        <v>64</v>
      </c>
      <c r="D26" s="2" t="s">
        <v>71</v>
      </c>
      <c r="E26" s="2" t="s">
        <v>72</v>
      </c>
      <c r="F26" s="45" t="s">
        <v>73</v>
      </c>
    </row>
    <row r="27" spans="2:8" ht="46.5" customHeight="1">
      <c r="B27" s="211">
        <v>17</v>
      </c>
      <c r="C27" s="29" t="s">
        <v>64</v>
      </c>
      <c r="D27" s="2" t="s">
        <v>74</v>
      </c>
      <c r="E27" s="2" t="s">
        <v>75</v>
      </c>
      <c r="F27" s="45" t="s">
        <v>76</v>
      </c>
    </row>
    <row r="28" spans="2:8" ht="46.5" customHeight="1">
      <c r="B28" s="211">
        <v>18</v>
      </c>
      <c r="C28" s="29" t="s">
        <v>67</v>
      </c>
      <c r="D28" s="2" t="s">
        <v>77</v>
      </c>
      <c r="E28" s="2" t="s">
        <v>78</v>
      </c>
      <c r="F28" s="45" t="s">
        <v>79</v>
      </c>
    </row>
    <row r="29" spans="2:8" ht="64" customHeight="1">
      <c r="B29" s="211">
        <v>19</v>
      </c>
      <c r="C29" s="29" t="s">
        <v>80</v>
      </c>
      <c r="D29" s="2" t="s">
        <v>81</v>
      </c>
      <c r="E29" s="2" t="s">
        <v>82</v>
      </c>
      <c r="F29" s="45" t="s">
        <v>83</v>
      </c>
    </row>
    <row r="30" spans="2:8" ht="58" customHeight="1">
      <c r="B30" s="211">
        <v>20</v>
      </c>
      <c r="C30" s="215" t="s">
        <v>80</v>
      </c>
      <c r="D30" s="210" t="s">
        <v>84</v>
      </c>
      <c r="E30" s="210" t="s">
        <v>85</v>
      </c>
      <c r="F30" s="45" t="s">
        <v>86</v>
      </c>
    </row>
    <row r="31" spans="2:8" ht="46.5" customHeight="1">
      <c r="B31" s="214">
        <v>21</v>
      </c>
      <c r="C31" s="29" t="s">
        <v>87</v>
      </c>
      <c r="D31" s="2" t="s">
        <v>88</v>
      </c>
      <c r="E31" s="2" t="s">
        <v>62</v>
      </c>
      <c r="F31" s="45" t="s">
        <v>89</v>
      </c>
    </row>
    <row r="32" spans="2:8" ht="46.5" customHeight="1">
      <c r="B32" s="211">
        <v>22</v>
      </c>
      <c r="C32" s="29" t="s">
        <v>87</v>
      </c>
      <c r="D32" s="2" t="s">
        <v>90</v>
      </c>
      <c r="E32" s="2" t="s">
        <v>91</v>
      </c>
      <c r="F32" s="45" t="s">
        <v>92</v>
      </c>
    </row>
    <row r="33" spans="2:6" ht="39" customHeight="1">
      <c r="B33" s="211">
        <v>23</v>
      </c>
      <c r="C33" s="29" t="s">
        <v>87</v>
      </c>
      <c r="D33" s="2" t="s">
        <v>93</v>
      </c>
      <c r="E33" s="2" t="s">
        <v>62</v>
      </c>
      <c r="F33" s="45" t="s">
        <v>94</v>
      </c>
    </row>
    <row r="34" spans="2:6" ht="45" customHeight="1">
      <c r="B34" s="211">
        <v>24</v>
      </c>
      <c r="C34" s="29" t="s">
        <v>95</v>
      </c>
      <c r="D34" s="2" t="s">
        <v>96</v>
      </c>
      <c r="E34" s="2" t="s">
        <v>97</v>
      </c>
      <c r="F34" s="45" t="s">
        <v>98</v>
      </c>
    </row>
    <row r="36" spans="2:6">
      <c r="B36" s="28" t="s">
        <v>99</v>
      </c>
    </row>
    <row r="37" spans="2:6">
      <c r="B37" s="26"/>
      <c r="C37" s="30" t="s">
        <v>4</v>
      </c>
      <c r="D37" s="4" t="s">
        <v>100</v>
      </c>
      <c r="E37" s="41"/>
      <c r="F37" s="31" t="s">
        <v>7</v>
      </c>
    </row>
    <row r="38" spans="2:6" ht="26">
      <c r="B38" s="231">
        <v>25</v>
      </c>
      <c r="C38" s="234" t="s">
        <v>101</v>
      </c>
      <c r="D38" s="2" t="s">
        <v>102</v>
      </c>
      <c r="E38" s="42" t="s">
        <v>103</v>
      </c>
      <c r="F38" s="47" t="s">
        <v>104</v>
      </c>
    </row>
    <row r="39" spans="2:6" ht="26">
      <c r="B39" s="232"/>
      <c r="C39" s="235"/>
      <c r="D39" s="2" t="s">
        <v>105</v>
      </c>
      <c r="E39" s="42" t="s">
        <v>103</v>
      </c>
      <c r="F39" s="46" t="s">
        <v>106</v>
      </c>
    </row>
    <row r="40" spans="2:6" ht="26">
      <c r="B40" s="233"/>
      <c r="C40" s="236"/>
      <c r="D40" s="2" t="s">
        <v>107</v>
      </c>
      <c r="E40" s="42" t="s">
        <v>103</v>
      </c>
      <c r="F40" s="46" t="s">
        <v>108</v>
      </c>
    </row>
  </sheetData>
  <sheetProtection formatCells="0" formatColumns="0" formatRows="0" insertColumns="0" insertRows="0" insertHyperlinks="0" deleteColumns="0" deleteRows="0" sort="0" autoFilter="0" pivotTables="0"/>
  <mergeCells count="14">
    <mergeCell ref="E24:E25"/>
    <mergeCell ref="B12:B14"/>
    <mergeCell ref="C12:C14"/>
    <mergeCell ref="D12:D14"/>
    <mergeCell ref="B38:B40"/>
    <mergeCell ref="C38:C40"/>
    <mergeCell ref="C24:C25"/>
    <mergeCell ref="B24:B25"/>
    <mergeCell ref="D24:D25"/>
    <mergeCell ref="B6:B8"/>
    <mergeCell ref="C6:C8"/>
    <mergeCell ref="D6:D8"/>
    <mergeCell ref="E6:E8"/>
    <mergeCell ref="E12:E14"/>
  </mergeCells>
  <phoneticPr fontId="1"/>
  <hyperlinks>
    <hyperlink ref="F5" location="事例１!A1" display="事例１" xr:uid="{72CE565A-B216-4D7B-A5A0-8F5AFBC87216}"/>
    <hyperlink ref="F18" location="'事例10 -1'!Print_Area" display="事例１０" xr:uid="{9D08788B-BE62-471E-A167-24C25C807A5C}"/>
    <hyperlink ref="F20" location="事例11!A1" display="事例１１" xr:uid="{D96C177F-998B-4A1E-9159-6AACAA675C2F}"/>
    <hyperlink ref="F21" location="事例12!A1" display="事例１２" xr:uid="{2928BB43-F996-401F-A4B9-3EE8232DF755}"/>
    <hyperlink ref="F22" location="事例13!A1" display="事例１３" xr:uid="{CE6A3A25-44F1-4A23-B466-82538994ECA0}"/>
    <hyperlink ref="F23" location="事例14!A1" display="事例１４" xr:uid="{BEC3124C-276A-41CD-8C28-24802C36B8EA}"/>
    <hyperlink ref="F16" location="事例８!A1" display="事例８" xr:uid="{6D0AEBB0-CB71-4BD1-8460-717AF8D8B0DA}"/>
    <hyperlink ref="F6" location="'事例2-1'!A1" display="'事例2-1'!A1" xr:uid="{70CDC05C-192A-45A8-BA3A-7E3DFD467B85}"/>
    <hyperlink ref="F7" location="'事例2-2'!A1" display="'事例2-2'!A1" xr:uid="{812C78EB-5255-49EB-A8B5-0FC40D20055D}"/>
    <hyperlink ref="F8" location="'事例2-3'!A1" display="'事例2-3'!A1" xr:uid="{A241A99D-B1C1-4FB8-968E-0D042462687A}"/>
    <hyperlink ref="F9" location="事例3!A1" display="事例３" xr:uid="{68D37B10-C96A-42AB-AAE9-D8A9B0D79531}"/>
    <hyperlink ref="F10" location="事例4!A1" display="事例４" xr:uid="{B00E4F9A-8AC2-4745-A38A-09810C433A61}"/>
    <hyperlink ref="F26" location="事例16!A1" display="事例１６" xr:uid="{15D54DCC-0A4C-4325-B18C-0644FC695CA6}"/>
    <hyperlink ref="F11" location="事例5!A1" display="事例５" xr:uid="{12E20C04-6901-426C-B672-90A873D8C0BC}"/>
    <hyperlink ref="F12" location="'事例6-1'!A1" display="'事例6-1'!A1" xr:uid="{5C27390D-3C12-4054-A729-D006D47C8D60}"/>
    <hyperlink ref="F13" location="'事例6-2'!A1" display="'事例6-2'!A1" xr:uid="{3D397941-EEC6-4BDF-8CBC-6D2369909605}"/>
    <hyperlink ref="F14" location="'事例6-3'!A1" display="'事例6-3'!A1" xr:uid="{63844690-9CC5-4E13-A0BA-0C87F1B7EDFD}"/>
    <hyperlink ref="F15" location="事例７!A1" display="事例７" xr:uid="{9D683855-4C50-43E5-838A-048922940842}"/>
    <hyperlink ref="F17" location="事例9!A1" display="事例９" xr:uid="{B81EE6E5-C411-44C6-9D78-0F300EAB82F8}"/>
    <hyperlink ref="F28" location="事例18!A1" display="事例１８" xr:uid="{9E892C8B-208B-4DD2-82B1-45FE1C133717}"/>
    <hyperlink ref="F29" location="事例19!A1" display="事例１９" xr:uid="{75E75E89-3F37-4753-ABE4-B557572E5756}"/>
    <hyperlink ref="F30" location="事例20!A1" display="事例２０" xr:uid="{D9645012-86FE-4C8E-8109-88726DC0F7CE}"/>
    <hyperlink ref="F31" location="事例21!A1" display="事例２１" xr:uid="{0147F460-DAD1-46AD-BBD5-311AB187962A}"/>
    <hyperlink ref="F32" location="事例22!A1" display="事例２２" xr:uid="{331BA3CE-53D8-4090-B164-AA629F3B4E02}"/>
    <hyperlink ref="F33" location="事例23!A1" display="事例２３" xr:uid="{BAF477EE-E267-42E5-BFE4-1DC9F90CA197}"/>
    <hyperlink ref="F34" location="事例24!A1" display="事例２４" xr:uid="{D4A660DD-DB0C-4974-A5A8-F52F9F93A544}"/>
    <hyperlink ref="F27" location="事例17!A1" display="事例１７" xr:uid="{82C388C4-8419-4E85-A961-8353D2E44BDF}"/>
    <hyperlink ref="F24" location="'事例15-1'!A1" display="'事例15-1'!A1" xr:uid="{BE617030-AB7C-48F9-91AF-BFF49A464068}"/>
    <hyperlink ref="F25" location="'事例15-2'!A1" display="'事例15-2'!A1" xr:uid="{BE2DBAAB-D400-4734-9858-D72C20FB20EB}"/>
    <hyperlink ref="F38" location="'事例25-1'!A1" display="'事例25-1'!A1" xr:uid="{6E826ECC-0DD2-4D56-A946-86BC13FC9612}"/>
    <hyperlink ref="F39" location="'事例25-2'!A1" display="'事例25-2'!A1" xr:uid="{1B9D1CD1-3B9E-4CD1-B079-23F080A36402}"/>
    <hyperlink ref="F40" location="'事例25-3'!A1" display="'事例25-3'!A1" xr:uid="{668E847C-1A18-416C-88D6-CAF66069BF1C}"/>
    <hyperlink ref="F19" location="'事例10 -1'!Print_Area" display="事例１０－１" xr:uid="{CA606E50-E7DF-4096-B94D-CDD11F1B50AC}"/>
  </hyperlinks>
  <pageMargins left="0.7" right="0.7" top="0.75" bottom="0.75" header="0.3" footer="0.3"/>
  <pageSetup paperSize="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74E18-98D5-42BE-8BA8-DB1ACA5B5099}">
  <sheetPr codeName="Sheet5">
    <tabColor rgb="FFFFFFCC"/>
    <pageSetUpPr fitToPage="1"/>
  </sheetPr>
  <dimension ref="A1:N15"/>
  <sheetViews>
    <sheetView showGridLines="0" tabSelected="1" topLeftCell="A12" workbookViewId="0">
      <selection activeCell="C12" sqref="C1:C1048576"/>
    </sheetView>
  </sheetViews>
  <sheetFormatPr defaultColWidth="9" defaultRowHeight="14"/>
  <cols>
    <col min="1" max="1" width="6.25" style="54" customWidth="1"/>
    <col min="2" max="2" width="15.58203125" style="54" customWidth="1"/>
    <col min="3" max="3" width="42.08203125" style="55" customWidth="1"/>
    <col min="4" max="4" width="14.25" style="56" customWidth="1"/>
    <col min="5" max="5" width="25.25" style="53" customWidth="1"/>
    <col min="6" max="6" width="4.25" style="54" bestFit="1" customWidth="1"/>
    <col min="7" max="7" width="9" style="54" customWidth="1"/>
    <col min="8" max="9" width="0" style="54" hidden="1" customWidth="1"/>
    <col min="10" max="16384" width="9" style="54"/>
  </cols>
  <sheetData>
    <row r="1" spans="1:14">
      <c r="A1" s="9" t="s">
        <v>109</v>
      </c>
      <c r="H1" s="53">
        <f>COUNTIF(テーブル33419[内容区分],"*★*")</f>
        <v>1</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契約担当課長★</v>
      </c>
      <c r="E7" s="9"/>
      <c r="F7" s="13" t="str">
        <f>IF(H1=0,"","印")</f>
        <v>印</v>
      </c>
    </row>
    <row r="8" spans="1:14" s="58" customFormat="1" ht="30" customHeight="1">
      <c r="A8" s="9"/>
      <c r="B8" s="10" t="s">
        <v>118</v>
      </c>
      <c r="C8" s="239"/>
      <c r="D8" s="239"/>
      <c r="E8" s="9"/>
      <c r="F8" s="13"/>
    </row>
    <row r="9" spans="1:14" s="58" customFormat="1" ht="18.649999999999999" customHeight="1">
      <c r="A9" s="9"/>
      <c r="B9" s="9"/>
      <c r="C9" s="17"/>
      <c r="D9" s="13"/>
      <c r="E9" s="10"/>
      <c r="F9" s="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102" customHeight="1">
      <c r="A13" s="49">
        <v>1</v>
      </c>
      <c r="B13" s="85" t="s">
        <v>125</v>
      </c>
      <c r="C13" s="50" t="s">
        <v>126</v>
      </c>
      <c r="D13" s="51"/>
      <c r="E13" s="50" t="s">
        <v>346</v>
      </c>
      <c r="F13" s="9"/>
    </row>
    <row r="14" spans="1:14" s="58" customFormat="1" ht="16.5">
      <c r="A14" s="87"/>
      <c r="B14" s="88"/>
      <c r="C14" s="87"/>
      <c r="D14" s="65"/>
      <c r="E14" s="66"/>
      <c r="N14" s="58" t="s">
        <v>127</v>
      </c>
    </row>
    <row r="15" spans="1:14" ht="16.5">
      <c r="A15" s="58"/>
      <c r="B15" s="58"/>
      <c r="C15" s="67"/>
      <c r="D15" s="219"/>
      <c r="E15"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109E0EA-61F2-4CB3-8EF1-5727900AD016}">
          <x14:formula1>
            <xm:f>データ用※削除不可!$A$3:$A$19</xm:f>
          </x14:formula1>
          <xm:sqref>B13:B1048576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79B8E-FF00-4FE8-B613-83725DEF656D}">
  <sheetPr codeName="Sheet6">
    <tabColor rgb="FFFFFFCC"/>
    <pageSetUpPr fitToPage="1"/>
  </sheetPr>
  <dimension ref="A1:P32"/>
  <sheetViews>
    <sheetView showGridLines="0" topLeftCell="A32" zoomScaleNormal="100" workbookViewId="0">
      <selection activeCell="D12" sqref="D12"/>
    </sheetView>
  </sheetViews>
  <sheetFormatPr defaultColWidth="9" defaultRowHeight="14"/>
  <cols>
    <col min="1" max="1" width="6.25" style="54" customWidth="1"/>
    <col min="2" max="2" width="16" style="54" customWidth="1"/>
    <col min="3" max="3" width="45" style="55" customWidth="1"/>
    <col min="4" max="4" width="12.58203125" style="56" customWidth="1"/>
    <col min="5" max="5" width="16" style="56" customWidth="1"/>
    <col min="6" max="6" width="5.58203125" style="53" customWidth="1"/>
    <col min="7" max="7" width="21.33203125" style="53" customWidth="1"/>
    <col min="8" max="8" width="4.25" style="54" bestFit="1" customWidth="1"/>
    <col min="9" max="9" width="9" style="54" customWidth="1"/>
    <col min="10" max="11" width="0" style="54" hidden="1" customWidth="1"/>
    <col min="12" max="16384" width="9" style="54"/>
  </cols>
  <sheetData>
    <row r="1" spans="1:11">
      <c r="A1" s="9" t="s">
        <v>128</v>
      </c>
      <c r="J1" s="53">
        <f>COUNTIF(テーブル3345612[内容区分],"*★*")</f>
        <v>1</v>
      </c>
      <c r="K1" s="54" t="s">
        <v>110</v>
      </c>
    </row>
    <row r="2" spans="1:11" ht="39" customHeight="1">
      <c r="A2" s="238" t="s">
        <v>111</v>
      </c>
      <c r="B2" s="238"/>
      <c r="C2" s="238"/>
      <c r="D2" s="238"/>
      <c r="E2" s="238"/>
      <c r="F2" s="81"/>
      <c r="G2"/>
      <c r="H2"/>
    </row>
    <row r="3" spans="1:11" s="58" customFormat="1" ht="16.5">
      <c r="A3" s="9"/>
      <c r="B3" s="13"/>
      <c r="C3" s="13"/>
      <c r="D3" s="10" t="s">
        <v>112</v>
      </c>
      <c r="E3" s="237"/>
      <c r="F3" s="237"/>
      <c r="G3"/>
      <c r="H3"/>
    </row>
    <row r="4" spans="1:11" s="58" customFormat="1" ht="16.5">
      <c r="A4" s="9"/>
      <c r="B4" s="9"/>
      <c r="C4" s="13"/>
      <c r="D4" s="10" t="s">
        <v>113</v>
      </c>
      <c r="E4" s="59"/>
      <c r="F4" s="9"/>
      <c r="G4"/>
      <c r="H4"/>
    </row>
    <row r="5" spans="1:11" s="58" customFormat="1" ht="16.5">
      <c r="A5" s="9"/>
      <c r="B5" s="9"/>
      <c r="C5" s="9"/>
      <c r="D5" s="10" t="s">
        <v>114</v>
      </c>
      <c r="E5" s="9"/>
      <c r="F5" s="13" t="s">
        <v>115</v>
      </c>
      <c r="G5"/>
      <c r="H5"/>
    </row>
    <row r="6" spans="1:11" s="58" customFormat="1" ht="16.5">
      <c r="A6" s="9"/>
      <c r="D6" s="10" t="s">
        <v>116</v>
      </c>
      <c r="E6" s="9"/>
      <c r="F6" s="13" t="s">
        <v>115</v>
      </c>
      <c r="G6"/>
      <c r="H6"/>
    </row>
    <row r="7" spans="1:11" s="58" customFormat="1" ht="21" customHeight="1">
      <c r="A7" s="9"/>
      <c r="B7" s="10" t="s">
        <v>117</v>
      </c>
      <c r="C7" s="60"/>
      <c r="D7" s="10" t="str">
        <f>IF(H1=0,"","契約担当課長★")</f>
        <v/>
      </c>
      <c r="E7" s="9"/>
      <c r="F7" s="13" t="str">
        <f>IF(H1=0,"","印")</f>
        <v/>
      </c>
      <c r="G7"/>
      <c r="H7"/>
    </row>
    <row r="8" spans="1:11" s="58" customFormat="1" ht="33.75" customHeight="1">
      <c r="A8" s="9"/>
      <c r="B8" s="10" t="s">
        <v>118</v>
      </c>
      <c r="C8" s="239"/>
      <c r="D8" s="239"/>
      <c r="E8" s="9"/>
      <c r="F8" s="13"/>
      <c r="G8"/>
      <c r="H8"/>
    </row>
    <row r="9" spans="1:11" s="58" customFormat="1" ht="18.649999999999999" customHeight="1">
      <c r="A9" s="9"/>
      <c r="B9" s="9"/>
      <c r="C9" s="17"/>
      <c r="D9" s="13"/>
      <c r="E9" s="13"/>
      <c r="F9" s="10"/>
      <c r="G9" s="10"/>
      <c r="H9" s="9"/>
    </row>
    <row r="10" spans="1:11" s="58" customFormat="1" ht="18" customHeight="1">
      <c r="A10" s="9"/>
      <c r="B10" s="237" t="s">
        <v>119</v>
      </c>
      <c r="C10" s="237"/>
      <c r="D10" s="237"/>
      <c r="E10" s="237"/>
      <c r="F10" s="237"/>
      <c r="G10" s="237"/>
      <c r="H10" s="9"/>
    </row>
    <row r="11" spans="1:11" s="58" customFormat="1" ht="18" customHeight="1">
      <c r="A11" s="9"/>
      <c r="B11" s="9"/>
      <c r="C11" s="216"/>
      <c r="D11" s="13"/>
      <c r="E11" s="13"/>
      <c r="F11" s="10"/>
      <c r="G11" s="10"/>
      <c r="H11" s="9"/>
    </row>
    <row r="12" spans="1:11" s="58" customFormat="1" ht="38.15" customHeight="1">
      <c r="A12" s="82" t="s">
        <v>120</v>
      </c>
      <c r="B12" s="83" t="s">
        <v>121</v>
      </c>
      <c r="C12" s="82" t="s">
        <v>122</v>
      </c>
      <c r="D12" s="63" t="s">
        <v>123</v>
      </c>
      <c r="E12" s="84" t="s">
        <v>124</v>
      </c>
      <c r="F12" s="9"/>
    </row>
    <row r="13" spans="1:11" s="58" customFormat="1" ht="50.25" customHeight="1">
      <c r="A13" s="49">
        <v>1</v>
      </c>
      <c r="B13" s="85" t="s">
        <v>129</v>
      </c>
      <c r="C13" s="50" t="s">
        <v>130</v>
      </c>
      <c r="D13" s="51"/>
      <c r="E13" s="50" t="s">
        <v>131</v>
      </c>
      <c r="F13" s="9"/>
    </row>
    <row r="14" spans="1:11" s="58" customFormat="1" ht="50.25" customHeight="1">
      <c r="A14" s="49">
        <v>2</v>
      </c>
      <c r="B14" s="85" t="s">
        <v>46</v>
      </c>
      <c r="C14" s="50" t="s">
        <v>132</v>
      </c>
      <c r="D14" s="51"/>
      <c r="E14" s="50" t="s">
        <v>133</v>
      </c>
      <c r="F14" s="9"/>
    </row>
    <row r="15" spans="1:11" s="58" customFormat="1" ht="50.25" customHeight="1">
      <c r="A15" s="49">
        <v>3</v>
      </c>
      <c r="B15" s="85" t="s">
        <v>134</v>
      </c>
      <c r="C15" s="86" t="s">
        <v>135</v>
      </c>
      <c r="D15" s="51"/>
      <c r="E15" s="50" t="s">
        <v>133</v>
      </c>
      <c r="F15" s="9"/>
    </row>
    <row r="16" spans="1:11" s="58" customFormat="1" ht="50.25" customHeight="1">
      <c r="A16" s="49">
        <v>4</v>
      </c>
      <c r="B16" s="85" t="s">
        <v>42</v>
      </c>
      <c r="C16" s="86" t="s">
        <v>136</v>
      </c>
      <c r="D16" s="51"/>
      <c r="E16" s="50" t="s">
        <v>133</v>
      </c>
      <c r="F16" s="9"/>
    </row>
    <row r="17" spans="1:16" s="58" customFormat="1" ht="16.5">
      <c r="A17" s="87"/>
      <c r="B17" s="88"/>
      <c r="C17" s="87"/>
      <c r="D17" s="65"/>
      <c r="E17" s="65"/>
      <c r="F17" s="65"/>
      <c r="G17" s="66"/>
      <c r="P17" s="58" t="s">
        <v>127</v>
      </c>
    </row>
    <row r="18" spans="1:16" ht="16.5">
      <c r="A18" s="58"/>
      <c r="B18" s="58"/>
      <c r="C18" s="67"/>
      <c r="D18" s="219"/>
      <c r="E18" s="219"/>
      <c r="F18" s="68"/>
      <c r="G18" s="68"/>
    </row>
    <row r="32" spans="1:16">
      <c r="C32" s="55" t="s">
        <v>137</v>
      </c>
    </row>
  </sheetData>
  <sheetProtection formatCells="0" formatColumns="0" formatRows="0" insertColumns="0" insertRows="0" insertHyperlinks="0" deleteColumns="0" deleteRows="0" sort="0" autoFilter="0" pivotTables="0"/>
  <mergeCells count="4">
    <mergeCell ref="B10:G10"/>
    <mergeCell ref="A2:E2"/>
    <mergeCell ref="E3:F3"/>
    <mergeCell ref="C8:D8"/>
  </mergeCells>
  <phoneticPr fontId="1"/>
  <printOptions horizontalCentered="1"/>
  <pageMargins left="0.70866141732283472" right="0.70866141732283472" top="0.74803149606299213" bottom="0.74803149606299213" header="0.31496062992125984" footer="0.31496062992125984"/>
  <pageSetup paperSize="9" scale="78"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A487776F-1213-4B60-ADE8-D6C6D7598018}">
          <x14:formula1>
            <xm:f>データ用※削除不可!$A$3:$A$19</xm:f>
          </x14:formula1>
          <xm:sqref>B13:B1048576</xm:sqref>
        </x14:dataValidation>
        <x14:dataValidation type="list" allowBlank="1" showInputMessage="1" showErrorMessage="1" xr:uid="{94DB5261-CE4F-4528-A70A-877B37EB511D}">
          <x14:formula1>
            <xm:f>データ用※削除不可!$C$2:$C$3</xm:f>
          </x14:formula1>
          <xm:sqref>F17:F1048576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29C9-6188-4B4D-A89D-B6268B8A3314}">
  <sheetPr codeName="Sheet7">
    <tabColor rgb="FFFFFFCC"/>
    <pageSetUpPr fitToPage="1"/>
  </sheetPr>
  <dimension ref="A1:I16"/>
  <sheetViews>
    <sheetView showGridLines="0" topLeftCell="A27" workbookViewId="0">
      <selection activeCell="C58" sqref="C58:C61"/>
    </sheetView>
  </sheetViews>
  <sheetFormatPr defaultColWidth="9" defaultRowHeight="14"/>
  <cols>
    <col min="1" max="1" width="6.25" style="54" customWidth="1"/>
    <col min="2" max="2" width="17.25" style="54" customWidth="1"/>
    <col min="3" max="3" width="38" style="55" customWidth="1"/>
    <col min="4" max="4" width="11.5" style="56" customWidth="1"/>
    <col min="5" max="5" width="15.33203125" style="53" customWidth="1"/>
    <col min="6" max="6" width="4.25" style="54" bestFit="1" customWidth="1"/>
    <col min="7" max="7" width="9" style="54" customWidth="1"/>
    <col min="8" max="9" width="0" style="54" hidden="1" customWidth="1"/>
    <col min="10" max="16384" width="9" style="54"/>
  </cols>
  <sheetData>
    <row r="1" spans="1:9">
      <c r="A1" s="9" t="s">
        <v>138</v>
      </c>
      <c r="H1" s="53">
        <f>COUNTIF(テーブル334562513[内容区分],"*★*")</f>
        <v>1</v>
      </c>
      <c r="I1" s="54" t="s">
        <v>110</v>
      </c>
    </row>
    <row r="2" spans="1:9" ht="39" customHeight="1">
      <c r="A2" s="238" t="s">
        <v>111</v>
      </c>
      <c r="B2" s="238"/>
      <c r="C2" s="238"/>
      <c r="D2" s="238"/>
      <c r="E2" s="238"/>
      <c r="F2" s="81"/>
    </row>
    <row r="3" spans="1:9" s="58" customFormat="1" ht="16.5">
      <c r="A3" s="9"/>
      <c r="B3" s="13"/>
      <c r="C3" s="13"/>
      <c r="D3" s="10" t="s">
        <v>112</v>
      </c>
      <c r="E3" s="237"/>
      <c r="F3" s="237"/>
    </row>
    <row r="4" spans="1:9" s="58" customFormat="1" ht="16.5">
      <c r="A4" s="9"/>
      <c r="B4" s="9"/>
      <c r="C4" s="13"/>
      <c r="D4" s="10" t="s">
        <v>113</v>
      </c>
      <c r="E4" s="59"/>
      <c r="F4" s="9"/>
    </row>
    <row r="5" spans="1:9" s="58" customFormat="1" ht="16.5">
      <c r="A5" s="9"/>
      <c r="B5" s="9"/>
      <c r="C5" s="9"/>
      <c r="D5" s="10" t="s">
        <v>114</v>
      </c>
      <c r="E5" s="9"/>
      <c r="F5" s="13" t="s">
        <v>115</v>
      </c>
    </row>
    <row r="6" spans="1:9" s="58" customFormat="1" ht="16.5">
      <c r="A6" s="9"/>
      <c r="D6" s="10" t="s">
        <v>116</v>
      </c>
      <c r="E6" s="9"/>
      <c r="F6" s="13" t="s">
        <v>115</v>
      </c>
    </row>
    <row r="7" spans="1:9" s="58" customFormat="1" ht="21" customHeight="1">
      <c r="A7" s="9"/>
      <c r="B7" s="10" t="s">
        <v>117</v>
      </c>
      <c r="C7" s="60"/>
      <c r="D7" s="10" t="str">
        <f>IF(H1=0,"","契約担当課長★")</f>
        <v>契約担当課長★</v>
      </c>
      <c r="E7" s="9"/>
      <c r="F7" s="13" t="str">
        <f>IF(H1=0,"","印")</f>
        <v>印</v>
      </c>
    </row>
    <row r="8" spans="1:9" s="58" customFormat="1" ht="18.649999999999999" customHeight="1">
      <c r="A8" s="9"/>
      <c r="B8" s="10" t="s">
        <v>118</v>
      </c>
      <c r="C8" s="239"/>
      <c r="D8" s="239"/>
      <c r="E8" s="9"/>
      <c r="F8" s="13"/>
    </row>
    <row r="9" spans="1:9" s="58" customFormat="1" ht="18.649999999999999" customHeight="1">
      <c r="A9"/>
      <c r="B9"/>
      <c r="C9"/>
      <c r="D9"/>
      <c r="E9"/>
      <c r="F9"/>
    </row>
    <row r="10" spans="1:9" s="58" customFormat="1" ht="18" customHeight="1">
      <c r="A10" s="9"/>
      <c r="B10" s="237" t="s">
        <v>119</v>
      </c>
      <c r="C10" s="237"/>
      <c r="D10" s="237"/>
      <c r="E10" s="237"/>
      <c r="F10" s="9"/>
    </row>
    <row r="11" spans="1:9" s="58" customFormat="1" ht="18" customHeight="1">
      <c r="A11" s="9"/>
      <c r="B11" s="9"/>
      <c r="C11" s="216"/>
      <c r="D11" s="13"/>
      <c r="E11" s="10"/>
      <c r="F11" s="9"/>
    </row>
    <row r="12" spans="1:9" s="58" customFormat="1" ht="38.15" customHeight="1">
      <c r="A12" s="82" t="s">
        <v>120</v>
      </c>
      <c r="B12" s="83" t="s">
        <v>121</v>
      </c>
      <c r="C12" s="82" t="s">
        <v>122</v>
      </c>
      <c r="D12" s="63" t="s">
        <v>123</v>
      </c>
      <c r="E12" s="84" t="s">
        <v>124</v>
      </c>
      <c r="F12" s="9"/>
    </row>
    <row r="13" spans="1:9" s="58" customFormat="1" ht="44.15" customHeight="1">
      <c r="A13" s="49">
        <v>1</v>
      </c>
      <c r="B13" s="85" t="s">
        <v>129</v>
      </c>
      <c r="C13" s="50" t="s">
        <v>139</v>
      </c>
      <c r="D13" s="51"/>
      <c r="E13" s="50" t="s">
        <v>140</v>
      </c>
      <c r="F13" s="9"/>
    </row>
    <row r="14" spans="1:9" s="58" customFormat="1" ht="57.75" customHeight="1">
      <c r="A14" s="49">
        <v>2</v>
      </c>
      <c r="B14" s="85" t="s">
        <v>134</v>
      </c>
      <c r="C14" s="86" t="s">
        <v>141</v>
      </c>
      <c r="D14" s="51"/>
      <c r="E14" s="50" t="s">
        <v>142</v>
      </c>
      <c r="F14" s="9"/>
    </row>
    <row r="15" spans="1:9" s="58" customFormat="1" ht="48" customHeight="1">
      <c r="A15" s="49">
        <v>3</v>
      </c>
      <c r="B15" s="85" t="s">
        <v>42</v>
      </c>
      <c r="C15" s="86" t="s">
        <v>143</v>
      </c>
      <c r="D15" s="51"/>
      <c r="E15" s="50" t="s">
        <v>142</v>
      </c>
      <c r="F15" s="9"/>
    </row>
    <row r="16" spans="1:9" ht="16.5">
      <c r="A16" s="58"/>
      <c r="B16" s="58"/>
      <c r="C16" s="67"/>
      <c r="D16" s="219"/>
      <c r="E16"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BE596BE4-10E1-471D-9FEC-BE928ABB4F72}">
          <x14:formula1>
            <xm:f>データ用※削除不可!$A$3:$A$19</xm:f>
          </x14:formula1>
          <xm:sqref>B13:B1048576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D0A9E-43B7-465A-B1BC-ADBA87F6BBA4}">
  <sheetPr codeName="Sheet8">
    <tabColor rgb="FFFFFFCC"/>
    <pageSetUpPr fitToPage="1"/>
  </sheetPr>
  <dimension ref="A1:N15"/>
  <sheetViews>
    <sheetView showGridLines="0" topLeftCell="A25" workbookViewId="0">
      <selection activeCell="E45" sqref="E45"/>
    </sheetView>
  </sheetViews>
  <sheetFormatPr defaultColWidth="9" defaultRowHeight="14"/>
  <cols>
    <col min="1" max="1" width="6.25" style="54" customWidth="1"/>
    <col min="2" max="2" width="15.83203125" style="54" customWidth="1"/>
    <col min="3" max="3" width="41.75" style="55" customWidth="1"/>
    <col min="4" max="4" width="13.08203125" style="56" customWidth="1"/>
    <col min="5" max="5" width="15.08203125" style="53" customWidth="1"/>
    <col min="6" max="6" width="4.25" style="54" bestFit="1" customWidth="1"/>
    <col min="7" max="7" width="9" style="54" customWidth="1"/>
    <col min="8" max="9" width="0" style="54" hidden="1" customWidth="1"/>
    <col min="10" max="16384" width="9" style="54"/>
  </cols>
  <sheetData>
    <row r="1" spans="1:14">
      <c r="A1" s="9" t="s">
        <v>144</v>
      </c>
      <c r="H1" s="53">
        <f>COUNTIF(テーブル3345625814[内容区分],"*★*")</f>
        <v>1</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契約担当課長★</v>
      </c>
      <c r="E7" s="9"/>
      <c r="F7" s="13" t="str">
        <f>IF(H1=0,"","印")</f>
        <v>印</v>
      </c>
    </row>
    <row r="8" spans="1:14" s="58" customFormat="1" ht="28.5" customHeight="1">
      <c r="A8" s="9"/>
      <c r="B8" s="10" t="s">
        <v>118</v>
      </c>
      <c r="C8" s="239"/>
      <c r="D8" s="239"/>
      <c r="E8" s="9"/>
      <c r="F8" s="13"/>
    </row>
    <row r="9" spans="1:14" s="58" customFormat="1" ht="18" customHeight="1">
      <c r="A9" s="9"/>
      <c r="B9" s="237" t="s">
        <v>119</v>
      </c>
      <c r="C9" s="237"/>
      <c r="D9" s="237"/>
      <c r="E9" s="237"/>
      <c r="F9" s="9"/>
    </row>
    <row r="10" spans="1:14" s="58" customFormat="1" ht="18" customHeight="1">
      <c r="A10" s="9"/>
      <c r="B10" s="9"/>
      <c r="C10" s="216"/>
      <c r="D10" s="13"/>
      <c r="E10" s="10"/>
      <c r="F10" s="9"/>
    </row>
    <row r="11" spans="1:14" s="58" customFormat="1" ht="38.15" customHeight="1">
      <c r="A11" s="82" t="s">
        <v>120</v>
      </c>
      <c r="B11" s="83" t="s">
        <v>121</v>
      </c>
      <c r="C11" s="82" t="s">
        <v>122</v>
      </c>
      <c r="D11" s="63" t="s">
        <v>123</v>
      </c>
      <c r="E11" s="84" t="s">
        <v>124</v>
      </c>
      <c r="F11" s="9"/>
    </row>
    <row r="12" spans="1:14" s="58" customFormat="1" ht="44.15" customHeight="1">
      <c r="A12" s="49">
        <v>1</v>
      </c>
      <c r="B12" s="85" t="s">
        <v>20</v>
      </c>
      <c r="C12" s="50" t="s">
        <v>145</v>
      </c>
      <c r="D12" s="51"/>
      <c r="E12" s="50" t="s">
        <v>146</v>
      </c>
      <c r="F12" s="9"/>
    </row>
    <row r="13" spans="1:14" s="58" customFormat="1" ht="60" customHeight="1">
      <c r="A13" s="49">
        <v>2</v>
      </c>
      <c r="B13" s="85" t="s">
        <v>134</v>
      </c>
      <c r="C13" s="86" t="s">
        <v>147</v>
      </c>
      <c r="D13" s="51"/>
      <c r="E13" s="50" t="s">
        <v>142</v>
      </c>
      <c r="F13" s="9"/>
    </row>
    <row r="14" spans="1:14" s="58" customFormat="1" ht="36.75" customHeight="1">
      <c r="A14" s="165">
        <v>3</v>
      </c>
      <c r="B14" s="85" t="s">
        <v>42</v>
      </c>
      <c r="C14" s="86" t="s">
        <v>148</v>
      </c>
      <c r="D14" s="167"/>
      <c r="E14" s="168" t="s">
        <v>142</v>
      </c>
      <c r="N14" s="58" t="s">
        <v>127</v>
      </c>
    </row>
    <row r="15" spans="1:14" ht="16.5">
      <c r="A15" s="58"/>
      <c r="B15" s="58"/>
      <c r="C15" s="67"/>
      <c r="D15" s="219"/>
      <c r="E15" s="68"/>
    </row>
  </sheetData>
  <sheetProtection formatCells="0" formatColumns="0" formatRows="0" insertColumns="0" insertRows="0" insertHyperlinks="0" deleteColumns="0" deleteRows="0" sort="0" autoFilter="0" pivotTables="0"/>
  <mergeCells count="4">
    <mergeCell ref="E3:F3"/>
    <mergeCell ref="B9:E9"/>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11A53018-5130-4D6A-B10C-F2D6A3DABD16}">
          <x14:formula1>
            <xm:f>データ用※削除不可!$A$3:$A$19</xm:f>
          </x14:formula1>
          <xm:sqref>B12:B1048576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8B39-2C55-4AE1-A708-B1C3372B46DC}">
  <sheetPr codeName="Sheet9">
    <tabColor rgb="FFFFFFCC"/>
    <pageSetUpPr fitToPage="1"/>
  </sheetPr>
  <dimension ref="A1:N15"/>
  <sheetViews>
    <sheetView showGridLines="0" topLeftCell="A13" workbookViewId="0">
      <selection activeCell="D39" sqref="D39"/>
    </sheetView>
  </sheetViews>
  <sheetFormatPr defaultColWidth="9" defaultRowHeight="14"/>
  <cols>
    <col min="1" max="1" width="6.25" style="54" customWidth="1"/>
    <col min="2" max="2" width="17.08203125" style="54" customWidth="1"/>
    <col min="3" max="3" width="39.58203125" style="55" customWidth="1"/>
    <col min="4" max="4" width="14" style="56" customWidth="1"/>
    <col min="5" max="5" width="15.33203125" style="53" customWidth="1"/>
    <col min="6" max="6" width="4.25" style="54" bestFit="1" customWidth="1"/>
    <col min="7" max="7" width="9" style="54" customWidth="1"/>
    <col min="8" max="9" width="0" style="54" hidden="1" customWidth="1"/>
    <col min="10" max="16384" width="9" style="54"/>
  </cols>
  <sheetData>
    <row r="1" spans="1:14">
      <c r="A1" s="9" t="s">
        <v>149</v>
      </c>
      <c r="H1" s="53">
        <f>COUNTIF(テーブル334561215[内容区分],"*★*")</f>
        <v>0</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
      </c>
      <c r="E7" s="9"/>
      <c r="F7" s="13" t="str">
        <f>IF(H1=0,"","印")</f>
        <v/>
      </c>
    </row>
    <row r="8" spans="1:14" s="58" customFormat="1" ht="21" customHeight="1">
      <c r="A8" s="9"/>
      <c r="B8" s="10" t="s">
        <v>118</v>
      </c>
      <c r="C8" s="239"/>
      <c r="D8" s="239"/>
      <c r="E8" s="9"/>
      <c r="F8" s="13"/>
    </row>
    <row r="9" spans="1:14" s="58" customFormat="1" ht="18.649999999999999" customHeight="1">
      <c r="A9"/>
      <c r="B9"/>
      <c r="C9"/>
      <c r="D9"/>
      <c r="E9"/>
      <c r="F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67.5" customHeight="1">
      <c r="A13" s="49">
        <v>1</v>
      </c>
      <c r="B13" s="85" t="s">
        <v>129</v>
      </c>
      <c r="C13" s="50" t="s">
        <v>150</v>
      </c>
      <c r="D13" s="51"/>
      <c r="E13" s="50" t="s">
        <v>131</v>
      </c>
      <c r="F13" s="9"/>
    </row>
    <row r="14" spans="1:14" s="58" customFormat="1" ht="16.5">
      <c r="A14" s="87"/>
      <c r="B14" s="88"/>
      <c r="C14" s="87"/>
      <c r="D14" s="65"/>
      <c r="E14" s="66"/>
      <c r="N14" s="58" t="s">
        <v>127</v>
      </c>
    </row>
    <row r="15" spans="1:14" ht="16.5">
      <c r="A15" s="58"/>
      <c r="B15" s="58"/>
      <c r="C15" s="67"/>
      <c r="D15" s="219"/>
      <c r="E15"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2"/>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3FBCA68-FBE8-41A7-AEA3-56DE19B614E2}">
          <x14:formula1>
            <xm:f>データ用※削除不可!$A$3:$A$19</xm:f>
          </x14:formula1>
          <xm:sqref>B13:B1048576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3E7FA-1173-48D2-9683-D298F2D0F799}">
  <sheetPr codeName="Sheet10">
    <tabColor rgb="FFFFFFCC"/>
    <pageSetUpPr fitToPage="1"/>
  </sheetPr>
  <dimension ref="A1:N16"/>
  <sheetViews>
    <sheetView showGridLines="0" topLeftCell="A15" workbookViewId="0">
      <selection activeCell="L13" sqref="L13"/>
    </sheetView>
  </sheetViews>
  <sheetFormatPr defaultColWidth="9" defaultRowHeight="14"/>
  <cols>
    <col min="1" max="1" width="6.25" style="54" customWidth="1"/>
    <col min="2" max="2" width="19" style="54" customWidth="1"/>
    <col min="3" max="3" width="41.25" style="55" customWidth="1"/>
    <col min="4" max="4" width="14.58203125" style="56" customWidth="1"/>
    <col min="5" max="5" width="15.5" style="53" customWidth="1"/>
    <col min="6" max="6" width="4.25" style="54" bestFit="1" customWidth="1"/>
    <col min="7" max="7" width="9" style="54" customWidth="1"/>
    <col min="8" max="9" width="0" style="54" hidden="1" customWidth="1"/>
    <col min="10" max="16384" width="9" style="54"/>
  </cols>
  <sheetData>
    <row r="1" spans="1:14">
      <c r="A1" s="9" t="s">
        <v>151</v>
      </c>
      <c r="H1" s="53">
        <f>COUNTIF(テーブル33456121516[内容区分],"*★*")</f>
        <v>1</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契約担当課長★</v>
      </c>
      <c r="E7" s="9"/>
      <c r="F7" s="13" t="str">
        <f>IF(H1=0,"","印")</f>
        <v>印</v>
      </c>
    </row>
    <row r="8" spans="1:14" s="58" customFormat="1" ht="26.25" customHeight="1">
      <c r="A8" s="9"/>
      <c r="B8" s="10" t="s">
        <v>118</v>
      </c>
      <c r="C8" s="239"/>
      <c r="D8" s="239"/>
      <c r="E8" s="9"/>
      <c r="F8" s="13"/>
    </row>
    <row r="9" spans="1:14" s="58" customFormat="1" ht="18.649999999999999" customHeight="1">
      <c r="A9" s="9"/>
      <c r="B9" s="9"/>
      <c r="C9" s="17"/>
      <c r="D9" s="13"/>
      <c r="E9" s="10"/>
      <c r="F9" s="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51.75" customHeight="1">
      <c r="A13" s="49">
        <v>1</v>
      </c>
      <c r="B13" s="85" t="s">
        <v>51</v>
      </c>
      <c r="C13" s="50" t="s">
        <v>132</v>
      </c>
      <c r="D13" s="51"/>
      <c r="E13" s="50" t="s">
        <v>133</v>
      </c>
      <c r="F13" s="9"/>
    </row>
    <row r="14" spans="1:14" s="58" customFormat="1" ht="75" customHeight="1">
      <c r="A14" s="49">
        <v>2</v>
      </c>
      <c r="B14" s="85" t="s">
        <v>134</v>
      </c>
      <c r="C14" s="86" t="s">
        <v>152</v>
      </c>
      <c r="D14" s="51"/>
      <c r="E14" s="50" t="s">
        <v>133</v>
      </c>
      <c r="F14" s="9"/>
    </row>
    <row r="15" spans="1:14" s="58" customFormat="1" ht="49.5" customHeight="1">
      <c r="A15" s="165">
        <v>3</v>
      </c>
      <c r="B15" s="85" t="s">
        <v>153</v>
      </c>
      <c r="C15" s="86" t="s">
        <v>154</v>
      </c>
      <c r="D15" s="167"/>
      <c r="E15" s="168" t="s">
        <v>133</v>
      </c>
      <c r="N15" s="58" t="s">
        <v>127</v>
      </c>
    </row>
    <row r="16" spans="1:14" ht="16.5">
      <c r="A16" s="58"/>
      <c r="B16" s="58"/>
      <c r="C16" s="67"/>
      <c r="D16" s="219"/>
      <c r="E16"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83B6568-784E-433B-A6C8-49C82E75A647}">
          <x14:formula1>
            <xm:f>データ用※削除不可!$A$3:$A$19</xm:f>
          </x14:formula1>
          <xm:sqref>B13:B1048576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7D17-E607-4FCB-A4A8-BA54BC8005EB}">
  <sheetPr codeName="Sheet11">
    <tabColor rgb="FFFFFFCC"/>
    <pageSetUpPr fitToPage="1"/>
  </sheetPr>
  <dimension ref="A1:N15"/>
  <sheetViews>
    <sheetView showGridLines="0" topLeftCell="A9" workbookViewId="0">
      <selection activeCell="C34" sqref="C34"/>
    </sheetView>
  </sheetViews>
  <sheetFormatPr defaultColWidth="9" defaultRowHeight="14"/>
  <cols>
    <col min="1" max="1" width="6.25" style="54" customWidth="1"/>
    <col min="2" max="2" width="19" style="54" customWidth="1"/>
    <col min="3" max="3" width="43.33203125" style="55" customWidth="1"/>
    <col min="4" max="4" width="13.58203125" style="56" customWidth="1"/>
    <col min="5" max="5" width="14.33203125" style="53" customWidth="1"/>
    <col min="6" max="6" width="4.25" style="54" bestFit="1" customWidth="1"/>
    <col min="7" max="7" width="9" style="54" customWidth="1"/>
    <col min="8" max="9" width="0" style="54" hidden="1" customWidth="1"/>
    <col min="10" max="16384" width="9" style="54"/>
  </cols>
  <sheetData>
    <row r="1" spans="1:14">
      <c r="A1" s="9" t="s">
        <v>155</v>
      </c>
      <c r="H1" s="53">
        <f>COUNTIF(テーブル3345675[内容区分],"*★*")</f>
        <v>1</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契約担当課長★</v>
      </c>
      <c r="E7" s="9"/>
      <c r="F7" s="13" t="str">
        <f>IF(H1=0,"","印")</f>
        <v>印</v>
      </c>
    </row>
    <row r="8" spans="1:14" s="58" customFormat="1" ht="28.5" customHeight="1">
      <c r="A8" s="9"/>
      <c r="B8" s="10" t="s">
        <v>118</v>
      </c>
      <c r="C8" s="239"/>
      <c r="D8" s="239"/>
      <c r="E8" s="9"/>
      <c r="F8" s="13"/>
    </row>
    <row r="9" spans="1:14" s="58" customFormat="1" ht="18.649999999999999" customHeight="1">
      <c r="A9" s="9"/>
      <c r="B9"/>
      <c r="C9"/>
      <c r="D9"/>
      <c r="E9"/>
      <c r="F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74.25" customHeight="1">
      <c r="A13" s="49">
        <v>1</v>
      </c>
      <c r="B13" s="85" t="s">
        <v>134</v>
      </c>
      <c r="C13" s="50" t="s">
        <v>156</v>
      </c>
      <c r="D13" s="51"/>
      <c r="E13" s="50" t="s">
        <v>142</v>
      </c>
      <c r="F13" s="9"/>
    </row>
    <row r="14" spans="1:14" s="58" customFormat="1" ht="30.75" customHeight="1">
      <c r="A14" s="165">
        <v>2</v>
      </c>
      <c r="B14" s="166" t="s">
        <v>153</v>
      </c>
      <c r="C14" s="170" t="s">
        <v>157</v>
      </c>
      <c r="D14" s="169"/>
      <c r="E14" s="168" t="s">
        <v>142</v>
      </c>
      <c r="N14" s="58" t="s">
        <v>127</v>
      </c>
    </row>
    <row r="15" spans="1:14" ht="16.5">
      <c r="A15" s="58"/>
      <c r="B15" s="58"/>
      <c r="C15" s="67"/>
      <c r="D15" s="219"/>
      <c r="E15"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BF4C750D-0064-416D-83C6-B0B3372B59D5}">
          <x14:formula1>
            <xm:f>データ用※削除不可!$A$3:$A$19</xm:f>
          </x14:formula1>
          <xm:sqref>B13:B1048576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C4F0-F463-46FB-A8D0-B12A8855A52B}">
  <sheetPr codeName="Sheet12">
    <tabColor rgb="FFFFFFCC"/>
    <pageSetUpPr fitToPage="1"/>
  </sheetPr>
  <dimension ref="A1:N16"/>
  <sheetViews>
    <sheetView showGridLines="0" topLeftCell="A4" workbookViewId="0">
      <selection activeCell="E23" sqref="E23"/>
    </sheetView>
  </sheetViews>
  <sheetFormatPr defaultColWidth="9" defaultRowHeight="14"/>
  <cols>
    <col min="1" max="1" width="6.25" style="54" customWidth="1"/>
    <col min="2" max="2" width="18.83203125" style="54" customWidth="1"/>
    <col min="3" max="3" width="35" style="55" customWidth="1"/>
    <col min="4" max="4" width="13.83203125" style="56" customWidth="1"/>
    <col min="5" max="5" width="15.08203125" style="53" customWidth="1"/>
    <col min="6" max="6" width="4.25" style="54" bestFit="1" customWidth="1"/>
    <col min="7" max="7" width="9" style="54" customWidth="1"/>
    <col min="8" max="9" width="0" style="54" hidden="1" customWidth="1"/>
    <col min="10" max="16384" width="9" style="54"/>
  </cols>
  <sheetData>
    <row r="1" spans="1:14">
      <c r="A1" s="9" t="s">
        <v>158</v>
      </c>
      <c r="H1" s="53">
        <f>COUNTIF(テーブル33456[内容区分],"*★*")</f>
        <v>0</v>
      </c>
      <c r="I1" s="54" t="s">
        <v>110</v>
      </c>
    </row>
    <row r="2" spans="1:14" ht="39" customHeight="1">
      <c r="A2" s="238" t="s">
        <v>111</v>
      </c>
      <c r="B2" s="238"/>
      <c r="C2" s="238"/>
      <c r="D2" s="238"/>
      <c r="E2" s="238"/>
      <c r="F2" s="81"/>
      <c r="G2"/>
    </row>
    <row r="3" spans="1:14" s="58" customFormat="1" ht="16.5">
      <c r="A3" s="9"/>
      <c r="B3" s="13"/>
      <c r="C3" s="13"/>
      <c r="D3" s="10" t="s">
        <v>112</v>
      </c>
      <c r="E3" s="237"/>
      <c r="F3" s="237"/>
      <c r="G3"/>
    </row>
    <row r="4" spans="1:14" s="58" customFormat="1" ht="16.5">
      <c r="A4" s="9"/>
      <c r="B4" s="9"/>
      <c r="C4" s="13"/>
      <c r="D4" s="10" t="s">
        <v>113</v>
      </c>
      <c r="E4" s="59"/>
      <c r="F4" s="9"/>
      <c r="G4"/>
    </row>
    <row r="5" spans="1:14" s="58" customFormat="1" ht="16.5">
      <c r="A5" s="9"/>
      <c r="B5" s="9"/>
      <c r="C5" s="9"/>
      <c r="D5" s="10" t="s">
        <v>114</v>
      </c>
      <c r="E5" s="9"/>
      <c r="F5" s="13" t="s">
        <v>115</v>
      </c>
      <c r="G5"/>
    </row>
    <row r="6" spans="1:14" s="58" customFormat="1" ht="16.5">
      <c r="A6" s="9"/>
      <c r="D6" s="10" t="s">
        <v>116</v>
      </c>
      <c r="E6" s="9"/>
      <c r="F6" s="13" t="s">
        <v>115</v>
      </c>
      <c r="G6"/>
    </row>
    <row r="7" spans="1:14" s="58" customFormat="1" ht="21" customHeight="1">
      <c r="A7" s="9"/>
      <c r="B7" s="10" t="s">
        <v>117</v>
      </c>
      <c r="C7" s="60"/>
      <c r="D7" s="10" t="str">
        <f>IF(H1=0,"","契約担当課長★")</f>
        <v/>
      </c>
      <c r="E7" s="9"/>
      <c r="F7" s="13" t="str">
        <f>IF(H1=0,"","印")</f>
        <v/>
      </c>
      <c r="G7"/>
    </row>
    <row r="8" spans="1:14" s="58" customFormat="1" ht="27" customHeight="1">
      <c r="A8" s="9"/>
      <c r="B8" s="10" t="s">
        <v>118</v>
      </c>
      <c r="C8" s="239"/>
      <c r="D8" s="239"/>
      <c r="E8" s="9"/>
      <c r="F8" s="13"/>
      <c r="G8"/>
    </row>
    <row r="9" spans="1:14" s="58" customFormat="1" ht="18.649999999999999" customHeight="1">
      <c r="A9" s="9"/>
      <c r="B9"/>
      <c r="C9"/>
      <c r="D9"/>
      <c r="E9"/>
      <c r="F9"/>
      <c r="G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44.15" customHeight="1">
      <c r="A13" s="49">
        <v>1</v>
      </c>
      <c r="B13" s="85" t="s">
        <v>129</v>
      </c>
      <c r="C13" s="50" t="s">
        <v>130</v>
      </c>
      <c r="D13" s="51"/>
      <c r="E13" s="50" t="s">
        <v>131</v>
      </c>
      <c r="F13" s="9"/>
    </row>
    <row r="14" spans="1:14" s="58" customFormat="1" ht="54" customHeight="1">
      <c r="A14" s="49">
        <v>2</v>
      </c>
      <c r="B14" s="85" t="s">
        <v>159</v>
      </c>
      <c r="C14" s="86" t="s">
        <v>160</v>
      </c>
      <c r="D14" s="51"/>
      <c r="E14" s="50" t="s">
        <v>161</v>
      </c>
      <c r="F14" s="9"/>
    </row>
    <row r="15" spans="1:14" s="58" customFormat="1" ht="16.5">
      <c r="A15" s="87"/>
      <c r="B15" s="88"/>
      <c r="C15" s="87"/>
      <c r="D15" s="65"/>
      <c r="E15" s="66"/>
      <c r="N15" s="58" t="s">
        <v>127</v>
      </c>
    </row>
    <row r="16" spans="1:14" ht="16.5">
      <c r="A16" s="58"/>
      <c r="B16" s="58"/>
      <c r="C16" s="67"/>
      <c r="D16" s="219"/>
      <c r="E16"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97BD1B4-14CD-4141-A7CF-948B70A04128}">
          <x14:formula1>
            <xm:f>データ用※削除不可!$A$3:$A$19</xm:f>
          </x14:formula1>
          <xm:sqref>B13:B1048576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C7C4-5555-4D61-9F71-D2D9249E91EC}">
  <sheetPr codeName="Sheet13">
    <tabColor rgb="FFFFFFCC"/>
    <pageSetUpPr fitToPage="1"/>
  </sheetPr>
  <dimension ref="A1:N16"/>
  <sheetViews>
    <sheetView showGridLines="0" topLeftCell="A9" workbookViewId="0">
      <selection activeCell="A2" sqref="A2:F9"/>
    </sheetView>
  </sheetViews>
  <sheetFormatPr defaultColWidth="9" defaultRowHeight="14"/>
  <cols>
    <col min="1" max="1" width="6.25" style="54" customWidth="1"/>
    <col min="2" max="2" width="18.33203125" style="54" customWidth="1"/>
    <col min="3" max="3" width="33" style="55" customWidth="1"/>
    <col min="4" max="4" width="14" style="56" customWidth="1"/>
    <col min="5" max="5" width="13.25" style="53" customWidth="1"/>
    <col min="6" max="6" width="4.25" style="54" bestFit="1" customWidth="1"/>
    <col min="7" max="7" width="9" style="54" customWidth="1"/>
    <col min="8" max="9" width="0" style="54" hidden="1" customWidth="1"/>
    <col min="10" max="16384" width="9" style="54"/>
  </cols>
  <sheetData>
    <row r="1" spans="1:14">
      <c r="A1" s="9" t="s">
        <v>162</v>
      </c>
      <c r="H1" s="53">
        <f>COUNTIF(テーブル3345625[内容区分],"*★*")</f>
        <v>0</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
      </c>
      <c r="E7" s="9"/>
      <c r="F7" s="13" t="str">
        <f>IF(H1=0,"","印")</f>
        <v/>
      </c>
    </row>
    <row r="8" spans="1:14" s="58" customFormat="1" ht="26.25" customHeight="1">
      <c r="A8" s="9"/>
      <c r="B8" s="10" t="s">
        <v>118</v>
      </c>
      <c r="C8" s="239"/>
      <c r="D8" s="239"/>
      <c r="E8" s="9"/>
      <c r="F8" s="13"/>
    </row>
    <row r="9" spans="1:14" s="58" customFormat="1" ht="18.649999999999999" customHeight="1">
      <c r="A9"/>
      <c r="B9"/>
      <c r="C9"/>
      <c r="D9"/>
      <c r="E9"/>
      <c r="F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44.15" customHeight="1">
      <c r="A13" s="49">
        <v>1</v>
      </c>
      <c r="B13" s="85" t="s">
        <v>129</v>
      </c>
      <c r="C13" s="50" t="s">
        <v>139</v>
      </c>
      <c r="D13" s="51"/>
      <c r="E13" s="50" t="s">
        <v>140</v>
      </c>
      <c r="F13" s="9"/>
    </row>
    <row r="14" spans="1:14" s="58" customFormat="1" ht="54" customHeight="1">
      <c r="A14" s="49">
        <v>2</v>
      </c>
      <c r="B14" s="85" t="s">
        <v>159</v>
      </c>
      <c r="C14" s="86" t="s">
        <v>163</v>
      </c>
      <c r="D14" s="51"/>
      <c r="E14" s="50" t="s">
        <v>142</v>
      </c>
      <c r="F14" s="9"/>
    </row>
    <row r="15" spans="1:14" s="58" customFormat="1" ht="16.5">
      <c r="A15" s="87"/>
      <c r="B15" s="88"/>
      <c r="C15" s="87"/>
      <c r="D15" s="65"/>
      <c r="E15" s="66"/>
      <c r="N15" s="58" t="s">
        <v>127</v>
      </c>
    </row>
    <row r="16" spans="1:14" ht="16.5">
      <c r="A16" s="58"/>
      <c r="B16" s="58"/>
      <c r="C16" s="67"/>
      <c r="D16" s="219"/>
      <c r="E16"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9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DAEC9A5-2E61-4A15-A55D-A8720837DAEA}">
          <x14:formula1>
            <xm:f>データ用※削除不可!$A$3:$A$19</xm:f>
          </x14:formula1>
          <xm:sqref>B13:B1048576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ED54-CB14-47F5-9A00-6F94AC3E43C0}">
  <sheetPr codeName="Sheet14">
    <tabColor rgb="FFFFFFCC"/>
    <pageSetUpPr fitToPage="1"/>
  </sheetPr>
  <dimension ref="A1:N16"/>
  <sheetViews>
    <sheetView showGridLines="0" topLeftCell="A7" workbookViewId="0">
      <selection activeCell="A2" sqref="A2:F8"/>
    </sheetView>
  </sheetViews>
  <sheetFormatPr defaultColWidth="9" defaultRowHeight="14"/>
  <cols>
    <col min="1" max="1" width="6.25" style="54" customWidth="1"/>
    <col min="2" max="2" width="18" style="54" customWidth="1"/>
    <col min="3" max="3" width="42.08203125" style="55" customWidth="1"/>
    <col min="4" max="4" width="13" style="56" customWidth="1"/>
    <col min="5" max="5" width="16" style="53" customWidth="1"/>
    <col min="6" max="6" width="4.25" style="54" bestFit="1" customWidth="1"/>
    <col min="7" max="7" width="9" style="54" customWidth="1"/>
    <col min="8" max="9" width="0" style="54" hidden="1" customWidth="1"/>
    <col min="10" max="16384" width="9" style="54"/>
  </cols>
  <sheetData>
    <row r="1" spans="1:14">
      <c r="A1" s="9" t="s">
        <v>164</v>
      </c>
      <c r="H1" s="53">
        <f>COUNTIF(テーブル33456258[内容区分],"*★*")</f>
        <v>0</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
      </c>
      <c r="E7" s="9"/>
      <c r="F7" s="13" t="str">
        <f>IF(H1=0,"","印")</f>
        <v/>
      </c>
    </row>
    <row r="8" spans="1:14" s="58" customFormat="1" ht="25.5" customHeight="1">
      <c r="A8" s="9"/>
      <c r="B8" s="10" t="s">
        <v>118</v>
      </c>
      <c r="C8" s="239"/>
      <c r="D8" s="239"/>
      <c r="E8" s="9"/>
      <c r="F8" s="13"/>
    </row>
    <row r="9" spans="1:14" s="58" customFormat="1" ht="18.649999999999999" customHeight="1">
      <c r="A9"/>
      <c r="B9"/>
      <c r="C9"/>
      <c r="D9"/>
      <c r="E9"/>
      <c r="F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44.15" customHeight="1">
      <c r="A13" s="49">
        <v>1</v>
      </c>
      <c r="B13" s="85" t="s">
        <v>129</v>
      </c>
      <c r="C13" s="50" t="s">
        <v>145</v>
      </c>
      <c r="D13" s="51"/>
      <c r="E13" s="50" t="s">
        <v>146</v>
      </c>
      <c r="F13" s="9"/>
    </row>
    <row r="14" spans="1:14" s="58" customFormat="1" ht="54" customHeight="1">
      <c r="A14" s="49">
        <v>2</v>
      </c>
      <c r="B14" s="85" t="s">
        <v>159</v>
      </c>
      <c r="C14" s="86" t="s">
        <v>165</v>
      </c>
      <c r="D14" s="51"/>
      <c r="E14" s="50" t="s">
        <v>142</v>
      </c>
      <c r="F14" s="9"/>
    </row>
    <row r="15" spans="1:14" s="58" customFormat="1" ht="16.5">
      <c r="A15" s="87"/>
      <c r="B15" s="88"/>
      <c r="C15" s="87"/>
      <c r="D15" s="65"/>
      <c r="E15" s="66"/>
      <c r="N15" s="58" t="s">
        <v>127</v>
      </c>
    </row>
    <row r="16" spans="1:14" ht="16.5">
      <c r="A16" s="58"/>
      <c r="B16" s="58"/>
      <c r="C16" s="67"/>
      <c r="D16" s="219"/>
      <c r="E16"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30AF14BC-0D67-4E6C-88A3-39A68A267745}">
          <x14:formula1>
            <xm:f>データ用※削除不可!$A$3:$A$19</xm:f>
          </x14:formula1>
          <xm:sqref>B13:B1048576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A711-03F8-4DFD-9555-D5ED439E2D7D}">
  <sheetPr codeName="Sheet15">
    <tabColor rgb="FFFFFFCC"/>
    <pageSetUpPr fitToPage="1"/>
  </sheetPr>
  <dimension ref="A1:N15"/>
  <sheetViews>
    <sheetView showGridLines="0" workbookViewId="0">
      <selection activeCell="A2" sqref="A2:F8"/>
    </sheetView>
  </sheetViews>
  <sheetFormatPr defaultColWidth="9" defaultRowHeight="14"/>
  <cols>
    <col min="1" max="1" width="6.25" style="54" customWidth="1"/>
    <col min="2" max="2" width="19.5" style="54" customWidth="1"/>
    <col min="3" max="3" width="45.83203125" style="55" customWidth="1"/>
    <col min="4" max="4" width="14.33203125" style="56" customWidth="1"/>
    <col min="5" max="5" width="15.58203125" style="53" customWidth="1"/>
    <col min="6" max="6" width="4.25" style="54" bestFit="1" customWidth="1"/>
    <col min="7" max="7" width="9" style="54" customWidth="1"/>
    <col min="8" max="9" width="0" style="54" hidden="1" customWidth="1"/>
    <col min="10" max="16384" width="9" style="54"/>
  </cols>
  <sheetData>
    <row r="1" spans="1:14">
      <c r="A1" s="9" t="s">
        <v>166</v>
      </c>
      <c r="H1" s="53">
        <f>COUNTIF(テーブル334567[内容区分],"*★*")</f>
        <v>0</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
      </c>
      <c r="E7" s="9"/>
      <c r="F7" s="13" t="str">
        <f>IF(H1=0,"","印")</f>
        <v/>
      </c>
    </row>
    <row r="8" spans="1:14" s="58" customFormat="1" ht="21" customHeight="1">
      <c r="A8" s="9"/>
      <c r="B8" s="10" t="s">
        <v>118</v>
      </c>
      <c r="C8" s="239"/>
      <c r="D8" s="239"/>
      <c r="E8" s="9"/>
      <c r="F8" s="13"/>
    </row>
    <row r="9" spans="1:14" s="58" customFormat="1" ht="18.649999999999999" customHeight="1">
      <c r="A9"/>
      <c r="B9"/>
      <c r="C9"/>
      <c r="D9"/>
      <c r="E9"/>
      <c r="F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57" customHeight="1">
      <c r="A13" s="49">
        <v>1</v>
      </c>
      <c r="B13" s="85" t="s">
        <v>159</v>
      </c>
      <c r="C13" s="50" t="s">
        <v>167</v>
      </c>
      <c r="D13" s="51"/>
      <c r="E13" s="50" t="s">
        <v>142</v>
      </c>
      <c r="F13" s="9"/>
    </row>
    <row r="14" spans="1:14" s="58" customFormat="1" ht="16.5">
      <c r="A14" s="87"/>
      <c r="B14" s="88"/>
      <c r="C14" s="87"/>
      <c r="D14" s="65"/>
      <c r="E14" s="66"/>
      <c r="N14" s="58" t="s">
        <v>127</v>
      </c>
    </row>
    <row r="15" spans="1:14" ht="16.5">
      <c r="A15" s="58"/>
      <c r="B15" s="58"/>
      <c r="C15" s="67"/>
      <c r="D15" s="219"/>
      <c r="E15"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57B1811-03BC-485B-8507-3BD18A6ADA7C}">
          <x14:formula1>
            <xm:f>データ用※削除不可!$A$3:$A$19</xm:f>
          </x14:formula1>
          <xm:sqref>B13:B1048576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C750-B03E-4947-A0BF-488625A68485}">
  <sheetPr codeName="Sheet16">
    <tabColor rgb="FFFFFFCC"/>
    <pageSetUpPr fitToPage="1"/>
  </sheetPr>
  <dimension ref="A1:N15"/>
  <sheetViews>
    <sheetView showGridLines="0" topLeftCell="A4" workbookViewId="0">
      <selection activeCell="K17" sqref="K17"/>
    </sheetView>
  </sheetViews>
  <sheetFormatPr defaultColWidth="9" defaultRowHeight="14"/>
  <cols>
    <col min="1" max="1" width="6.25" style="54" customWidth="1"/>
    <col min="2" max="2" width="17.83203125" style="54" customWidth="1"/>
    <col min="3" max="3" width="44.25" style="55" customWidth="1"/>
    <col min="4" max="4" width="14.83203125" style="56" customWidth="1"/>
    <col min="5" max="5" width="14.58203125" style="53" customWidth="1"/>
    <col min="6" max="6" width="4.25" style="54" bestFit="1" customWidth="1"/>
    <col min="7" max="7" width="9" style="54" customWidth="1"/>
    <col min="8" max="9" width="0" style="54" hidden="1" customWidth="1"/>
    <col min="10" max="16384" width="9" style="54"/>
  </cols>
  <sheetData>
    <row r="1" spans="1:14">
      <c r="A1" s="9" t="s">
        <v>168</v>
      </c>
      <c r="H1" s="53">
        <f>COUNTIF(テーブル33456726[内容区分],"*★*")</f>
        <v>0</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
      </c>
      <c r="E7" s="9"/>
      <c r="F7" s="13" t="str">
        <f>IF(H1=0,"","印")</f>
        <v/>
      </c>
    </row>
    <row r="8" spans="1:14" s="58" customFormat="1" ht="31.5" customHeight="1">
      <c r="A8" s="9"/>
      <c r="B8" s="10" t="s">
        <v>118</v>
      </c>
      <c r="C8" s="239"/>
      <c r="D8" s="239"/>
      <c r="E8" s="9"/>
      <c r="F8" s="13"/>
    </row>
    <row r="9" spans="1:14" s="58" customFormat="1" ht="18.649999999999999" customHeight="1">
      <c r="A9" s="9"/>
      <c r="B9" s="9"/>
      <c r="C9" s="17"/>
      <c r="D9" s="13"/>
      <c r="E9" s="10"/>
      <c r="F9" s="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75.75" customHeight="1">
      <c r="A13" s="49">
        <v>1</v>
      </c>
      <c r="B13" s="85" t="s">
        <v>159</v>
      </c>
      <c r="C13" s="50" t="s">
        <v>169</v>
      </c>
      <c r="D13" s="51"/>
      <c r="E13" s="50" t="s">
        <v>161</v>
      </c>
      <c r="F13" s="9"/>
    </row>
    <row r="14" spans="1:14" s="58" customFormat="1" ht="16.5">
      <c r="A14" s="87"/>
      <c r="B14" s="88"/>
      <c r="C14" s="87"/>
      <c r="D14" s="65"/>
      <c r="E14" s="66"/>
      <c r="N14" s="58" t="s">
        <v>127</v>
      </c>
    </row>
    <row r="15" spans="1:14" ht="16.5">
      <c r="A15" s="58"/>
      <c r="B15" s="58"/>
      <c r="C15" s="67"/>
      <c r="D15" s="219"/>
      <c r="E15"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F226C3D-FE3D-463F-AE46-5FB33DA284DE}">
          <x14:formula1>
            <xm:f>データ用※削除不可!$A$3:$A$19</xm:f>
          </x14:formula1>
          <xm:sqref>B13:B1048576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FC732-215C-4DB2-9062-702E1F26A56C}">
  <sheetPr>
    <tabColor rgb="FFFFFFCC"/>
    <pageSetUpPr fitToPage="1"/>
  </sheetPr>
  <dimension ref="A1:I14"/>
  <sheetViews>
    <sheetView showGridLines="0" topLeftCell="A13" workbookViewId="0">
      <selection activeCell="M24" sqref="M24"/>
    </sheetView>
  </sheetViews>
  <sheetFormatPr defaultColWidth="9" defaultRowHeight="14"/>
  <cols>
    <col min="1" max="1" width="6.25" style="142" customWidth="1"/>
    <col min="2" max="2" width="13.83203125" style="142" customWidth="1"/>
    <col min="3" max="3" width="41.08203125" style="144" customWidth="1"/>
    <col min="4" max="4" width="13.58203125" style="145" customWidth="1"/>
    <col min="5" max="5" width="15.75" style="146" customWidth="1"/>
    <col min="6" max="6" width="4.25" style="142" bestFit="1" customWidth="1"/>
    <col min="7" max="7" width="9" style="142"/>
    <col min="8" max="9" width="0" style="142" hidden="1" customWidth="1"/>
    <col min="10" max="16384" width="9" style="142"/>
  </cols>
  <sheetData>
    <row r="1" spans="1:9">
      <c r="A1" s="147" t="s">
        <v>170</v>
      </c>
      <c r="H1" s="146">
        <f>COUNTIF(テーブル33456726272944[内容区分],"*★*")</f>
        <v>0</v>
      </c>
      <c r="I1" s="142" t="s">
        <v>110</v>
      </c>
    </row>
    <row r="2" spans="1:9" ht="16.5">
      <c r="A2" s="238" t="s">
        <v>111</v>
      </c>
      <c r="B2" s="238"/>
      <c r="C2" s="238"/>
      <c r="D2" s="238"/>
      <c r="E2" s="238"/>
      <c r="F2" s="81"/>
    </row>
    <row r="3" spans="1:9" s="143" customFormat="1" ht="16.5">
      <c r="A3" s="9"/>
      <c r="B3" s="13"/>
      <c r="C3" s="13"/>
      <c r="D3" s="10" t="s">
        <v>112</v>
      </c>
      <c r="E3" s="237"/>
      <c r="F3" s="237"/>
    </row>
    <row r="4" spans="1:9" s="143" customFormat="1" ht="16.5">
      <c r="A4" s="9"/>
      <c r="B4" s="9"/>
      <c r="C4" s="13"/>
      <c r="D4" s="10" t="s">
        <v>113</v>
      </c>
      <c r="E4" s="59"/>
      <c r="F4" s="9"/>
    </row>
    <row r="5" spans="1:9" s="143" customFormat="1" ht="16.5">
      <c r="A5" s="9"/>
      <c r="B5" s="9"/>
      <c r="C5" s="9"/>
      <c r="D5" s="10" t="s">
        <v>114</v>
      </c>
      <c r="E5" s="9"/>
      <c r="F5" s="13" t="s">
        <v>115</v>
      </c>
    </row>
    <row r="6" spans="1:9" s="143" customFormat="1" ht="16.5">
      <c r="A6" s="9"/>
      <c r="B6" s="58"/>
      <c r="C6" s="58"/>
      <c r="D6" s="10" t="s">
        <v>116</v>
      </c>
      <c r="E6" s="9"/>
      <c r="F6" s="13" t="s">
        <v>115</v>
      </c>
    </row>
    <row r="7" spans="1:9" s="143" customFormat="1" ht="16.5">
      <c r="A7" s="9"/>
      <c r="B7" s="10" t="s">
        <v>117</v>
      </c>
      <c r="C7" s="60"/>
      <c r="D7" s="10" t="str">
        <f>IF(H1=0,"","契約担当課長★")</f>
        <v/>
      </c>
      <c r="E7" s="9"/>
      <c r="F7" s="13" t="str">
        <f>IF(H1=0,"","印")</f>
        <v/>
      </c>
    </row>
    <row r="8" spans="1:9" s="143" customFormat="1" ht="27" customHeight="1">
      <c r="A8" s="9"/>
      <c r="B8" s="10" t="s">
        <v>118</v>
      </c>
      <c r="C8" s="239"/>
      <c r="D8" s="239"/>
      <c r="E8" s="9"/>
      <c r="F8" s="13"/>
    </row>
    <row r="9" spans="1:9" s="143" customFormat="1" ht="16.5">
      <c r="A9" s="147"/>
      <c r="B9" s="147"/>
      <c r="C9" s="150"/>
      <c r="D9" s="148"/>
      <c r="E9" s="149"/>
      <c r="F9" s="147"/>
    </row>
    <row r="10" spans="1:9" s="143" customFormat="1" ht="16.5">
      <c r="A10" s="147"/>
      <c r="B10" s="240" t="s">
        <v>119</v>
      </c>
      <c r="C10" s="240"/>
      <c r="D10" s="240"/>
      <c r="E10" s="240"/>
      <c r="F10" s="147"/>
    </row>
    <row r="11" spans="1:9" s="143" customFormat="1" ht="16.5">
      <c r="A11" s="147"/>
      <c r="B11" s="147"/>
      <c r="C11" s="218"/>
      <c r="D11" s="148"/>
      <c r="E11" s="149"/>
      <c r="F11" s="147"/>
    </row>
    <row r="12" spans="1:9" s="143" customFormat="1" ht="28.5" customHeight="1">
      <c r="A12" s="151" t="s">
        <v>171</v>
      </c>
      <c r="B12" s="152" t="s">
        <v>6</v>
      </c>
      <c r="C12" s="151" t="s">
        <v>172</v>
      </c>
      <c r="D12" s="63" t="s">
        <v>123</v>
      </c>
      <c r="E12" s="153" t="s">
        <v>173</v>
      </c>
      <c r="F12" s="147"/>
    </row>
    <row r="13" spans="1:9" s="143" customFormat="1" ht="48.75" customHeight="1">
      <c r="A13" s="154">
        <v>1</v>
      </c>
      <c r="B13" s="155" t="s">
        <v>153</v>
      </c>
      <c r="C13" s="156" t="s">
        <v>174</v>
      </c>
      <c r="D13" s="157"/>
      <c r="E13" s="158" t="s">
        <v>175</v>
      </c>
      <c r="F13" s="147"/>
    </row>
    <row r="14" spans="1:9" ht="16.5">
      <c r="A14" s="143"/>
      <c r="B14" s="143"/>
      <c r="C14" s="159"/>
      <c r="D14" s="160"/>
      <c r="E14" s="161"/>
    </row>
  </sheetData>
  <sheetProtection formatCells="0" formatColumns="0" formatRows="0" insertColumns="0" insertRows="0" insertHyperlinks="0" deleteColumns="0" deleteRows="0" sort="0" autoFilter="0" pivotTables="0"/>
  <mergeCells count="4">
    <mergeCell ref="B10:E10"/>
    <mergeCell ref="A2:E2"/>
    <mergeCell ref="E3:F3"/>
    <mergeCell ref="C8:D8"/>
  </mergeCells>
  <phoneticPr fontId="1"/>
  <printOptions horizontalCentered="1"/>
  <pageMargins left="0.70866141732283472" right="0.70866141732283472" top="0.74803149606299213" bottom="0.74803149606299213" header="0.31496062992125984" footer="0.31496062992125984"/>
  <pageSetup paperSize="9" scale="83"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996FE-B8E8-455F-AED8-F1E8792B4C23}">
  <sheetPr>
    <tabColor rgb="FFFF0000"/>
    <pageSetUpPr fitToPage="1"/>
  </sheetPr>
  <dimension ref="A1:I14"/>
  <sheetViews>
    <sheetView showGridLines="0" topLeftCell="A5" zoomScaleNormal="100" workbookViewId="0">
      <selection activeCell="M19" sqref="M19"/>
    </sheetView>
  </sheetViews>
  <sheetFormatPr defaultColWidth="9" defaultRowHeight="14"/>
  <cols>
    <col min="1" max="1" width="6.08203125" style="54" customWidth="1"/>
    <col min="2" max="2" width="12.58203125" style="54" customWidth="1"/>
    <col min="3" max="3" width="46.75" style="55" customWidth="1"/>
    <col min="4" max="4" width="12" style="56" customWidth="1"/>
    <col min="5" max="5" width="14.58203125" style="53" customWidth="1"/>
    <col min="6" max="6" width="4.08203125" style="54" bestFit="1" customWidth="1"/>
    <col min="7" max="7" width="9" style="54" customWidth="1"/>
    <col min="8" max="9" width="0" style="54" hidden="1" customWidth="1"/>
    <col min="10" max="16384" width="9" style="54"/>
  </cols>
  <sheetData>
    <row r="1" spans="1:9">
      <c r="A1" s="9" t="s">
        <v>176</v>
      </c>
      <c r="H1" s="53">
        <f>COUNTIF(テーブル3345672627324[内容区分],"*★*")</f>
        <v>0</v>
      </c>
      <c r="I1" s="54" t="s">
        <v>110</v>
      </c>
    </row>
    <row r="2" spans="1:9" ht="39" customHeight="1">
      <c r="A2" s="142" t="s">
        <v>177</v>
      </c>
      <c r="B2" s="142"/>
      <c r="C2" s="142"/>
      <c r="D2" s="142"/>
      <c r="E2" s="142"/>
      <c r="F2" s="142"/>
    </row>
    <row r="3" spans="1:9" s="58" customFormat="1" ht="16.5">
      <c r="A3" s="142"/>
      <c r="B3" s="142"/>
      <c r="C3" s="142"/>
      <c r="D3" s="142" t="s">
        <v>112</v>
      </c>
      <c r="E3" s="142"/>
      <c r="F3" s="142"/>
    </row>
    <row r="4" spans="1:9" s="58" customFormat="1" ht="16.5">
      <c r="A4" s="142"/>
      <c r="B4" s="142"/>
      <c r="C4" s="142"/>
      <c r="D4" s="142" t="s">
        <v>113</v>
      </c>
      <c r="E4" s="142"/>
      <c r="F4" s="142"/>
    </row>
    <row r="5" spans="1:9" s="58" customFormat="1" ht="16.5">
      <c r="A5" s="142"/>
      <c r="B5" s="142"/>
      <c r="C5" s="142"/>
      <c r="D5" s="142" t="s">
        <v>114</v>
      </c>
      <c r="E5" s="142"/>
      <c r="F5" s="142" t="s">
        <v>115</v>
      </c>
    </row>
    <row r="6" spans="1:9" s="58" customFormat="1" ht="16.5">
      <c r="A6" s="142"/>
      <c r="B6" s="142"/>
      <c r="C6" s="142"/>
      <c r="D6" s="142" t="s">
        <v>116</v>
      </c>
      <c r="E6" s="142"/>
      <c r="F6" s="142" t="s">
        <v>115</v>
      </c>
    </row>
    <row r="7" spans="1:9" s="58" customFormat="1" ht="21" customHeight="1">
      <c r="A7" s="9"/>
      <c r="B7" s="10" t="s">
        <v>117</v>
      </c>
      <c r="C7" s="171"/>
      <c r="D7" s="148"/>
      <c r="E7" s="9"/>
      <c r="F7" s="13" t="str">
        <f>IF(H1=0,"","印")</f>
        <v/>
      </c>
    </row>
    <row r="8" spans="1:9" s="58" customFormat="1" ht="31.5" customHeight="1">
      <c r="A8" s="9"/>
      <c r="B8" s="10" t="s">
        <v>118</v>
      </c>
      <c r="C8" s="241"/>
      <c r="D8" s="241"/>
      <c r="E8" s="9"/>
      <c r="F8" s="13"/>
    </row>
    <row r="9" spans="1:9" s="58" customFormat="1" ht="18.649999999999999" customHeight="1">
      <c r="A9" s="9"/>
      <c r="B9" s="9"/>
      <c r="C9" s="17"/>
      <c r="D9" s="13"/>
      <c r="E9" s="10"/>
      <c r="F9" s="9"/>
    </row>
    <row r="10" spans="1:9" s="58" customFormat="1" ht="18" customHeight="1">
      <c r="A10" s="9"/>
      <c r="B10" s="237" t="s">
        <v>119</v>
      </c>
      <c r="C10" s="237"/>
      <c r="D10" s="237"/>
      <c r="E10" s="237"/>
      <c r="F10" s="9"/>
    </row>
    <row r="11" spans="1:9" s="58" customFormat="1" ht="18" customHeight="1">
      <c r="A11" s="9"/>
      <c r="B11" s="9"/>
      <c r="C11" s="216"/>
      <c r="D11" s="13"/>
      <c r="E11" s="10"/>
      <c r="F11" s="9"/>
    </row>
    <row r="12" spans="1:9" s="58" customFormat="1" ht="47.25" customHeight="1">
      <c r="A12" s="82" t="s">
        <v>120</v>
      </c>
      <c r="B12" s="83" t="s">
        <v>121</v>
      </c>
      <c r="C12" s="82" t="s">
        <v>122</v>
      </c>
      <c r="D12" s="63" t="s">
        <v>178</v>
      </c>
      <c r="E12" s="84" t="s">
        <v>124</v>
      </c>
      <c r="F12" s="9"/>
    </row>
    <row r="13" spans="1:9" s="58" customFormat="1" ht="68.25" customHeight="1">
      <c r="A13" s="165">
        <v>1</v>
      </c>
      <c r="B13" s="166" t="s">
        <v>46</v>
      </c>
      <c r="C13" s="168" t="s">
        <v>132</v>
      </c>
      <c r="D13" s="169"/>
      <c r="E13" s="168" t="s">
        <v>133</v>
      </c>
      <c r="F13" s="9"/>
    </row>
    <row r="14" spans="1:9" ht="16.5">
      <c r="A14" s="58"/>
      <c r="B14" s="58"/>
      <c r="C14" s="67"/>
      <c r="D14" s="219"/>
      <c r="E14" s="68"/>
    </row>
  </sheetData>
  <sheetProtection formatCells="0" formatColumns="0" formatRows="0" insertColumns="0" insertRows="0" insertHyperlinks="0" deleteColumns="0" deleteRows="0" sort="0" autoFilter="0" pivotTables="0"/>
  <mergeCells count="2">
    <mergeCell ref="C8:D8"/>
    <mergeCell ref="B10:E10"/>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4026A-2F75-4CFB-8DE4-279F7352F903}">
  <sheetPr>
    <tabColor rgb="FFFF0000"/>
    <pageSetUpPr fitToPage="1"/>
  </sheetPr>
  <dimension ref="A1:I14"/>
  <sheetViews>
    <sheetView showGridLines="0" topLeftCell="A29" zoomScale="90" zoomScaleNormal="90" workbookViewId="0">
      <selection activeCell="K39" sqref="K39"/>
    </sheetView>
  </sheetViews>
  <sheetFormatPr defaultColWidth="9" defaultRowHeight="14"/>
  <cols>
    <col min="1" max="1" width="6.08203125" style="54" customWidth="1"/>
    <col min="2" max="2" width="14.58203125" style="54" customWidth="1"/>
    <col min="3" max="3" width="46.08203125" style="55" customWidth="1"/>
    <col min="4" max="4" width="13.58203125" style="56" customWidth="1"/>
    <col min="5" max="5" width="14.33203125" style="53" customWidth="1"/>
    <col min="6" max="6" width="4.08203125" style="54" bestFit="1" customWidth="1"/>
    <col min="7" max="7" width="9" style="54" customWidth="1"/>
    <col min="8" max="9" width="0" style="54" hidden="1" customWidth="1"/>
    <col min="10" max="16384" width="9" style="54"/>
  </cols>
  <sheetData>
    <row r="1" spans="1:9">
      <c r="A1" s="9" t="s">
        <v>179</v>
      </c>
      <c r="H1" s="53">
        <f>COUNTIF(テーブル334567262732417[内容区分],"*★*")</f>
        <v>0</v>
      </c>
      <c r="I1" s="54" t="s">
        <v>110</v>
      </c>
    </row>
    <row r="2" spans="1:9" ht="39" customHeight="1">
      <c r="A2" s="242" t="s">
        <v>177</v>
      </c>
      <c r="B2" s="242"/>
      <c r="C2" s="242"/>
      <c r="D2" s="242"/>
      <c r="E2" s="242"/>
      <c r="F2" s="142"/>
    </row>
    <row r="3" spans="1:9" s="58" customFormat="1" ht="16.5">
      <c r="A3" s="142"/>
      <c r="B3" s="142"/>
      <c r="C3" s="142"/>
      <c r="D3" s="142" t="s">
        <v>112</v>
      </c>
      <c r="E3" s="142"/>
      <c r="F3" s="142"/>
    </row>
    <row r="4" spans="1:9" s="58" customFormat="1" ht="16.5">
      <c r="A4" s="142"/>
      <c r="B4" s="142"/>
      <c r="C4" s="142"/>
      <c r="D4" s="142" t="s">
        <v>113</v>
      </c>
      <c r="E4" s="142"/>
      <c r="F4" s="142"/>
    </row>
    <row r="5" spans="1:9" s="58" customFormat="1" ht="16.5">
      <c r="A5" s="142"/>
      <c r="B5" s="142"/>
      <c r="C5" s="142"/>
      <c r="D5" s="142" t="s">
        <v>114</v>
      </c>
      <c r="E5" s="142"/>
      <c r="F5" s="142" t="s">
        <v>115</v>
      </c>
    </row>
    <row r="6" spans="1:9" s="58" customFormat="1" ht="16.5">
      <c r="A6" s="142"/>
      <c r="B6" s="142"/>
      <c r="C6" s="142"/>
      <c r="D6" s="142" t="s">
        <v>116</v>
      </c>
      <c r="E6" s="142"/>
      <c r="F6" s="142" t="s">
        <v>115</v>
      </c>
    </row>
    <row r="7" spans="1:9" s="58" customFormat="1" ht="21" customHeight="1">
      <c r="A7" s="9"/>
      <c r="B7" s="10" t="s">
        <v>117</v>
      </c>
      <c r="C7" s="217"/>
      <c r="D7" s="13"/>
      <c r="E7" s="9"/>
      <c r="F7" s="13" t="str">
        <f>IF(H1=0,"","印")</f>
        <v/>
      </c>
    </row>
    <row r="8" spans="1:9" s="58" customFormat="1" ht="36.75" customHeight="1">
      <c r="A8" s="9"/>
      <c r="B8" s="10" t="s">
        <v>118</v>
      </c>
      <c r="C8" s="243"/>
      <c r="D8" s="243"/>
      <c r="E8" s="9"/>
      <c r="F8" s="13"/>
    </row>
    <row r="9" spans="1:9" s="58" customFormat="1" ht="18.649999999999999" customHeight="1">
      <c r="A9" s="9"/>
      <c r="B9" s="9"/>
      <c r="C9" s="17"/>
      <c r="D9" s="13"/>
      <c r="E9" s="10"/>
      <c r="F9" s="9"/>
    </row>
    <row r="10" spans="1:9" s="58" customFormat="1" ht="18" customHeight="1">
      <c r="A10" s="9"/>
      <c r="B10" s="237" t="s">
        <v>119</v>
      </c>
      <c r="C10" s="237"/>
      <c r="D10" s="237"/>
      <c r="E10" s="237"/>
      <c r="F10" s="9"/>
    </row>
    <row r="11" spans="1:9" s="58" customFormat="1" ht="18" customHeight="1">
      <c r="A11" s="9"/>
      <c r="B11" s="9"/>
      <c r="C11" s="216"/>
      <c r="D11" s="13"/>
      <c r="E11" s="10"/>
      <c r="F11" s="9"/>
    </row>
    <row r="12" spans="1:9" s="58" customFormat="1" ht="38.15" customHeight="1">
      <c r="A12" s="82" t="s">
        <v>120</v>
      </c>
      <c r="B12" s="83" t="s">
        <v>121</v>
      </c>
      <c r="C12" s="82" t="s">
        <v>122</v>
      </c>
      <c r="D12" s="204" t="s">
        <v>178</v>
      </c>
      <c r="E12" s="84" t="s">
        <v>124</v>
      </c>
      <c r="F12" s="9"/>
    </row>
    <row r="13" spans="1:9" s="58" customFormat="1" ht="59.15" customHeight="1">
      <c r="A13" s="165">
        <v>1</v>
      </c>
      <c r="B13" s="166" t="s">
        <v>46</v>
      </c>
      <c r="C13" s="168" t="s">
        <v>180</v>
      </c>
      <c r="D13" s="169"/>
      <c r="E13" s="168" t="s">
        <v>181</v>
      </c>
      <c r="F13" s="9"/>
    </row>
    <row r="14" spans="1:9" ht="16.5">
      <c r="A14" s="58"/>
      <c r="B14" s="58"/>
      <c r="C14" s="67"/>
      <c r="D14" s="219"/>
      <c r="E14" s="68"/>
    </row>
  </sheetData>
  <sheetProtection formatCells="0" formatColumns="0" formatRows="0" insertColumns="0" insertRows="0" insertHyperlinks="0" deleteColumns="0" deleteRows="0" sort="0" autoFilter="0" pivotTables="0"/>
  <mergeCells count="3">
    <mergeCell ref="A2:E2"/>
    <mergeCell ref="C8:D8"/>
    <mergeCell ref="B10:E10"/>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69547-BBEC-4FDA-94BB-DDD183CAF142}">
  <sheetPr codeName="Sheet21">
    <tabColor rgb="FFFFFFCC"/>
    <pageSetUpPr fitToPage="1"/>
  </sheetPr>
  <dimension ref="A1:I14"/>
  <sheetViews>
    <sheetView showGridLines="0" topLeftCell="A14" workbookViewId="0">
      <selection activeCell="C13" sqref="C13"/>
    </sheetView>
  </sheetViews>
  <sheetFormatPr defaultColWidth="9" defaultRowHeight="14"/>
  <cols>
    <col min="1" max="1" width="6.25" style="54" customWidth="1"/>
    <col min="2" max="2" width="13.5" style="54" customWidth="1"/>
    <col min="3" max="3" width="35" style="55" customWidth="1"/>
    <col min="4" max="4" width="14.33203125" style="56" customWidth="1"/>
    <col min="5" max="5" width="17.75" style="53" customWidth="1"/>
    <col min="6" max="6" width="4.25" style="54" bestFit="1" customWidth="1"/>
    <col min="7" max="7" width="9" style="54" customWidth="1"/>
    <col min="8" max="9" width="0" style="54" hidden="1" customWidth="1"/>
    <col min="10" max="16384" width="9" style="54"/>
  </cols>
  <sheetData>
    <row r="1" spans="1:9">
      <c r="A1" s="9" t="s">
        <v>182</v>
      </c>
      <c r="H1" s="53">
        <f>COUNTIF(テーブル334567262728[内容区分],"*★*")</f>
        <v>0</v>
      </c>
      <c r="I1" s="54" t="s">
        <v>110</v>
      </c>
    </row>
    <row r="2" spans="1:9" ht="39" customHeight="1">
      <c r="A2" s="238" t="s">
        <v>111</v>
      </c>
      <c r="B2" s="238"/>
      <c r="C2" s="238"/>
      <c r="D2" s="238"/>
      <c r="E2" s="238"/>
      <c r="F2" s="81"/>
    </row>
    <row r="3" spans="1:9" s="58" customFormat="1" ht="16.5">
      <c r="A3" s="9"/>
      <c r="B3" s="13"/>
      <c r="C3" s="13"/>
      <c r="D3" s="10" t="s">
        <v>112</v>
      </c>
      <c r="E3" s="237"/>
      <c r="F3" s="237"/>
    </row>
    <row r="4" spans="1:9" s="58" customFormat="1" ht="16.5">
      <c r="A4" s="9"/>
      <c r="B4" s="9"/>
      <c r="C4" s="13"/>
      <c r="D4" s="10" t="s">
        <v>113</v>
      </c>
      <c r="E4" s="59"/>
      <c r="F4" s="9"/>
    </row>
    <row r="5" spans="1:9" s="58" customFormat="1" ht="16.5">
      <c r="A5" s="9"/>
      <c r="B5" s="9"/>
      <c r="C5" s="9"/>
      <c r="D5" s="10" t="s">
        <v>114</v>
      </c>
      <c r="E5" s="9"/>
      <c r="F5" s="13" t="s">
        <v>115</v>
      </c>
    </row>
    <row r="6" spans="1:9" s="58" customFormat="1" ht="16.5">
      <c r="A6" s="9"/>
      <c r="D6" s="10" t="s">
        <v>116</v>
      </c>
      <c r="E6" s="9"/>
      <c r="F6" s="13" t="s">
        <v>115</v>
      </c>
    </row>
    <row r="7" spans="1:9" s="58" customFormat="1" ht="21" customHeight="1">
      <c r="A7" s="9"/>
      <c r="B7" s="10" t="s">
        <v>117</v>
      </c>
      <c r="C7" s="60"/>
      <c r="D7" s="10" t="str">
        <f>IF(H1=0,"","契約担当課長★")</f>
        <v/>
      </c>
      <c r="E7" s="9"/>
      <c r="F7" s="13" t="str">
        <f>IF(H1=0,"","印")</f>
        <v/>
      </c>
    </row>
    <row r="8" spans="1:9" s="58" customFormat="1" ht="27.75" customHeight="1">
      <c r="A8" s="9"/>
      <c r="B8" s="10" t="s">
        <v>118</v>
      </c>
      <c r="C8" s="239"/>
      <c r="D8" s="239"/>
      <c r="E8" s="9"/>
      <c r="F8" s="13"/>
    </row>
    <row r="9" spans="1:9" s="58" customFormat="1" ht="18.649999999999999" customHeight="1">
      <c r="A9"/>
      <c r="B9"/>
      <c r="C9"/>
      <c r="D9"/>
      <c r="E9"/>
      <c r="F9"/>
    </row>
    <row r="10" spans="1:9" s="58" customFormat="1" ht="18" customHeight="1">
      <c r="A10" s="9"/>
      <c r="B10" s="237" t="s">
        <v>119</v>
      </c>
      <c r="C10" s="237"/>
      <c r="D10" s="237"/>
      <c r="E10" s="237"/>
      <c r="F10"/>
    </row>
    <row r="11" spans="1:9" s="58" customFormat="1" ht="18" customHeight="1">
      <c r="A11" s="9"/>
      <c r="B11" s="9"/>
      <c r="C11" s="216"/>
      <c r="D11" s="13"/>
      <c r="E11" s="10"/>
      <c r="F11" s="9"/>
    </row>
    <row r="12" spans="1:9" s="58" customFormat="1" ht="38.15" customHeight="1">
      <c r="A12" s="82" t="s">
        <v>120</v>
      </c>
      <c r="B12" s="83" t="s">
        <v>121</v>
      </c>
      <c r="C12" s="82" t="s">
        <v>122</v>
      </c>
      <c r="D12" s="63" t="s">
        <v>123</v>
      </c>
      <c r="E12" s="84" t="s">
        <v>124</v>
      </c>
      <c r="F12" s="9"/>
    </row>
    <row r="13" spans="1:9" s="58" customFormat="1" ht="59.15" customHeight="1">
      <c r="A13" s="49">
        <v>1</v>
      </c>
      <c r="B13" s="85" t="s">
        <v>46</v>
      </c>
      <c r="C13" s="50" t="s">
        <v>183</v>
      </c>
      <c r="D13" s="51">
        <v>0</v>
      </c>
      <c r="E13" s="50" t="s">
        <v>184</v>
      </c>
      <c r="F13" s="9"/>
    </row>
    <row r="14" spans="1:9" ht="16.5">
      <c r="A14" s="58"/>
      <c r="B14" s="58"/>
      <c r="C14" s="67"/>
      <c r="D14" s="219"/>
      <c r="E14"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8" orientation="portrait" cellComments="asDisplayed"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BCF90D60-942F-482A-B070-90DCC8281A93}">
          <x14:formula1>
            <xm:f>データ用※削除不可!$A$3:$A$19</xm:f>
          </x14:formula1>
          <xm:sqref>B13:B1048576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ADA3-738B-4685-A8C9-547E5F4472B3}">
  <sheetPr>
    <tabColor rgb="FFFFFFCC"/>
    <pageSetUpPr fitToPage="1"/>
  </sheetPr>
  <dimension ref="A1:J37"/>
  <sheetViews>
    <sheetView showGridLines="0" topLeftCell="A26" zoomScale="115" zoomScaleNormal="115" workbookViewId="0">
      <selection activeCell="C35" sqref="C35"/>
    </sheetView>
  </sheetViews>
  <sheetFormatPr defaultColWidth="9" defaultRowHeight="14"/>
  <cols>
    <col min="1" max="1" width="4" style="54" customWidth="1"/>
    <col min="2" max="2" width="7.33203125" style="54" customWidth="1"/>
    <col min="3" max="3" width="4.75" style="54" customWidth="1"/>
    <col min="4" max="4" width="12.33203125" style="54" customWidth="1"/>
    <col min="5" max="5" width="42.25" style="55" customWidth="1"/>
    <col min="6" max="6" width="13.33203125" style="55" customWidth="1"/>
    <col min="7" max="7" width="13" style="56" customWidth="1"/>
    <col min="8" max="8" width="6.58203125" style="56" customWidth="1"/>
    <col min="9" max="9" width="19.83203125" style="53" customWidth="1"/>
    <col min="10" max="10" width="8" style="54" customWidth="1"/>
    <col min="11" max="11" width="2.58203125" style="54" customWidth="1"/>
    <col min="12" max="16384" width="9" style="54"/>
  </cols>
  <sheetData>
    <row r="1" spans="1:10" ht="19.5" customHeight="1">
      <c r="A1" s="71" t="s">
        <v>185</v>
      </c>
      <c r="B1" s="162"/>
      <c r="C1" s="72"/>
      <c r="D1" s="72"/>
      <c r="E1" s="73"/>
      <c r="F1" s="73"/>
      <c r="G1" s="74"/>
      <c r="H1" s="74"/>
      <c r="I1" s="75"/>
      <c r="J1" s="72"/>
    </row>
    <row r="2" spans="1:10" ht="33.75" customHeight="1">
      <c r="A2" s="245" t="s">
        <v>186</v>
      </c>
      <c r="B2" s="245"/>
      <c r="C2" s="245"/>
      <c r="D2" s="245"/>
      <c r="E2" s="245"/>
      <c r="F2" s="245"/>
      <c r="G2" s="25"/>
      <c r="H2" s="25"/>
      <c r="I2" s="76"/>
      <c r="J2" s="76"/>
    </row>
    <row r="3" spans="1:10" s="58" customFormat="1" ht="16.5">
      <c r="B3" s="9"/>
      <c r="C3" s="9"/>
      <c r="D3" s="16"/>
      <c r="E3" s="10" t="s">
        <v>112</v>
      </c>
      <c r="F3" s="8"/>
      <c r="H3" s="8"/>
    </row>
    <row r="4" spans="1:10" s="58" customFormat="1" ht="16.5">
      <c r="B4" s="9"/>
      <c r="C4" s="9"/>
      <c r="D4" s="9"/>
      <c r="E4" s="10" t="s">
        <v>113</v>
      </c>
      <c r="F4" s="163"/>
      <c r="H4" s="163"/>
    </row>
    <row r="5" spans="1:10" s="58" customFormat="1" ht="16" customHeight="1">
      <c r="B5" s="9"/>
      <c r="C5" s="9"/>
      <c r="D5" s="9"/>
      <c r="E5" s="10" t="s">
        <v>114</v>
      </c>
      <c r="F5" s="216" t="s">
        <v>187</v>
      </c>
      <c r="G5" s="225" t="s">
        <v>115</v>
      </c>
    </row>
    <row r="6" spans="1:10" s="58" customFormat="1" ht="16" customHeight="1">
      <c r="E6" s="10" t="s">
        <v>116</v>
      </c>
      <c r="F6" s="216" t="s">
        <v>187</v>
      </c>
      <c r="G6" s="225" t="s">
        <v>115</v>
      </c>
    </row>
    <row r="7" spans="1:10" s="58" customFormat="1" ht="21" customHeight="1">
      <c r="C7" s="10" t="s">
        <v>117</v>
      </c>
      <c r="D7" s="220"/>
      <c r="E7" s="77" t="s">
        <v>188</v>
      </c>
      <c r="F7" s="223" t="s">
        <v>187</v>
      </c>
      <c r="G7" s="164" t="s">
        <v>115</v>
      </c>
      <c r="I7" s="9"/>
      <c r="J7" s="16"/>
    </row>
    <row r="8" spans="1:10" s="58" customFormat="1" ht="36" customHeight="1">
      <c r="C8" s="10" t="s">
        <v>118</v>
      </c>
      <c r="D8" s="244"/>
      <c r="E8" s="244"/>
      <c r="F8" s="77"/>
      <c r="G8" s="223"/>
      <c r="H8" s="164"/>
      <c r="I8" s="9"/>
      <c r="J8" s="16"/>
    </row>
    <row r="9" spans="1:10" s="58" customFormat="1" ht="18.649999999999999" customHeight="1">
      <c r="B9" s="9"/>
      <c r="C9" s="9"/>
      <c r="D9" s="9"/>
      <c r="E9" s="9"/>
      <c r="F9" s="9"/>
      <c r="G9" s="13"/>
      <c r="H9" s="13"/>
      <c r="I9" s="10"/>
      <c r="J9" s="9"/>
    </row>
    <row r="10" spans="1:10" s="58" customFormat="1" ht="18" customHeight="1">
      <c r="B10" s="9"/>
      <c r="C10" s="223" t="s">
        <v>189</v>
      </c>
      <c r="D10" s="9"/>
      <c r="E10" s="9"/>
      <c r="F10" s="9"/>
      <c r="G10" s="9"/>
      <c r="H10" s="9"/>
      <c r="I10" s="9"/>
      <c r="J10" s="9"/>
    </row>
    <row r="11" spans="1:10">
      <c r="B11" s="9"/>
      <c r="C11" s="9"/>
      <c r="D11" s="9"/>
      <c r="E11" s="216"/>
      <c r="F11" s="216"/>
      <c r="G11" s="13"/>
      <c r="H11" s="13"/>
      <c r="I11" s="10"/>
      <c r="J11" s="9"/>
    </row>
    <row r="12" spans="1:10" ht="27.75" customHeight="1">
      <c r="B12" s="13" t="s">
        <v>190</v>
      </c>
      <c r="C12" s="71" t="s">
        <v>191</v>
      </c>
      <c r="D12" s="9"/>
      <c r="E12" s="216"/>
      <c r="F12" s="10"/>
      <c r="G12" s="13"/>
      <c r="H12" s="13"/>
      <c r="I12" s="10"/>
      <c r="J12" s="9"/>
    </row>
    <row r="13" spans="1:10">
      <c r="B13" s="13"/>
      <c r="C13" s="9" t="s">
        <v>192</v>
      </c>
      <c r="D13" s="9"/>
      <c r="E13" s="216"/>
      <c r="F13" s="10"/>
      <c r="G13" s="13"/>
      <c r="H13" s="13"/>
      <c r="I13" s="10"/>
      <c r="J13" s="9"/>
    </row>
    <row r="14" spans="1:10">
      <c r="B14" s="9"/>
      <c r="C14" s="9"/>
      <c r="D14" s="9"/>
      <c r="E14" s="216"/>
      <c r="F14" s="10"/>
      <c r="G14" s="13"/>
      <c r="H14" s="13"/>
      <c r="I14" s="10"/>
      <c r="J14" s="9"/>
    </row>
    <row r="15" spans="1:10" ht="36" customHeight="1">
      <c r="B15" s="9"/>
      <c r="C15" s="172" t="s">
        <v>193</v>
      </c>
      <c r="D15" s="206" t="s">
        <v>194</v>
      </c>
      <c r="E15" s="172" t="s">
        <v>195</v>
      </c>
      <c r="F15" s="172" t="s">
        <v>196</v>
      </c>
      <c r="G15" s="172" t="s">
        <v>197</v>
      </c>
      <c r="H15" s="13"/>
      <c r="I15" s="10"/>
      <c r="J15" s="9"/>
    </row>
    <row r="16" spans="1:10" ht="48" customHeight="1">
      <c r="B16" s="9"/>
      <c r="C16" s="222">
        <v>1</v>
      </c>
      <c r="D16" s="207" t="s">
        <v>198</v>
      </c>
      <c r="E16" s="207" t="s">
        <v>199</v>
      </c>
      <c r="F16" s="208">
        <v>2800000</v>
      </c>
      <c r="G16" s="207" t="s">
        <v>200</v>
      </c>
    </row>
    <row r="17" spans="2:10" ht="49.5" customHeight="1">
      <c r="B17" s="9"/>
      <c r="C17" s="222">
        <v>2</v>
      </c>
      <c r="D17" s="207" t="s">
        <v>201</v>
      </c>
      <c r="E17" s="207" t="s">
        <v>202</v>
      </c>
      <c r="F17" s="208">
        <v>2036000</v>
      </c>
      <c r="G17" s="207" t="s">
        <v>203</v>
      </c>
    </row>
    <row r="18" spans="2:10" ht="43.5" customHeight="1">
      <c r="B18" s="9"/>
      <c r="C18" s="222">
        <v>3</v>
      </c>
      <c r="D18" s="207" t="s">
        <v>204</v>
      </c>
      <c r="E18" s="207" t="s">
        <v>205</v>
      </c>
      <c r="F18" s="208">
        <v>-1000000</v>
      </c>
      <c r="G18" s="207"/>
    </row>
    <row r="19" spans="2:10" ht="51" customHeight="1">
      <c r="B19" s="9"/>
      <c r="C19" s="222">
        <v>4</v>
      </c>
      <c r="D19" s="207" t="s">
        <v>206</v>
      </c>
      <c r="E19" s="207" t="s">
        <v>207</v>
      </c>
      <c r="F19" s="208">
        <v>7809800</v>
      </c>
      <c r="G19" s="207" t="s">
        <v>203</v>
      </c>
    </row>
    <row r="20" spans="2:10" ht="81" customHeight="1">
      <c r="B20" s="9"/>
      <c r="C20" s="222">
        <v>5</v>
      </c>
      <c r="D20" s="207" t="s">
        <v>208</v>
      </c>
      <c r="E20" s="207" t="s">
        <v>209</v>
      </c>
      <c r="F20" s="208" t="s">
        <v>210</v>
      </c>
      <c r="G20" s="207" t="s">
        <v>203</v>
      </c>
    </row>
    <row r="21" spans="2:10">
      <c r="B21" s="9"/>
      <c r="C21" s="175"/>
      <c r="D21" s="175"/>
      <c r="E21" s="176" t="s">
        <v>211</v>
      </c>
      <c r="F21" s="177">
        <f>SUM(F16:F20)</f>
        <v>11645800</v>
      </c>
      <c r="G21" s="178"/>
    </row>
    <row r="23" spans="2:10" ht="16.5" customHeight="1">
      <c r="B23" s="13" t="s">
        <v>190</v>
      </c>
      <c r="C23" s="9" t="s">
        <v>212</v>
      </c>
    </row>
    <row r="24" spans="2:10" ht="30.75" customHeight="1">
      <c r="C24" s="9" t="s">
        <v>213</v>
      </c>
    </row>
    <row r="25" spans="2:10">
      <c r="B25" s="19"/>
      <c r="C25" s="19"/>
      <c r="D25" s="19"/>
      <c r="E25" s="13"/>
      <c r="F25" s="13"/>
      <c r="G25" s="13"/>
      <c r="H25" s="13"/>
      <c r="I25" s="10"/>
      <c r="J25" s="9"/>
    </row>
    <row r="26" spans="2:10">
      <c r="C26" s="13" t="s">
        <v>190</v>
      </c>
      <c r="D26" s="78" t="s">
        <v>214</v>
      </c>
      <c r="E26" s="79"/>
      <c r="G26" s="55"/>
      <c r="I26" s="56"/>
      <c r="J26" s="53"/>
    </row>
    <row r="27" spans="2:10">
      <c r="C27" s="13" t="s">
        <v>190</v>
      </c>
      <c r="D27" s="78" t="s">
        <v>215</v>
      </c>
      <c r="E27" s="79"/>
      <c r="G27" s="55"/>
      <c r="I27" s="56"/>
      <c r="J27" s="53"/>
    </row>
    <row r="28" spans="2:10">
      <c r="C28" s="13" t="s">
        <v>190</v>
      </c>
      <c r="D28" s="78" t="s">
        <v>216</v>
      </c>
      <c r="E28" s="70"/>
      <c r="G28" s="55"/>
      <c r="I28" s="56"/>
      <c r="J28" s="53"/>
    </row>
    <row r="29" spans="2:10">
      <c r="C29" s="13" t="s">
        <v>190</v>
      </c>
      <c r="D29" s="5" t="s">
        <v>217</v>
      </c>
      <c r="E29" s="70"/>
      <c r="G29" s="55"/>
      <c r="I29" s="56"/>
      <c r="J29" s="53"/>
    </row>
    <row r="30" spans="2:10">
      <c r="C30" s="13" t="s">
        <v>218</v>
      </c>
      <c r="D30" s="223" t="s">
        <v>219</v>
      </c>
      <c r="E30" s="80"/>
      <c r="G30" s="55"/>
      <c r="I30" s="56"/>
      <c r="J30" s="53"/>
    </row>
    <row r="33" spans="2:4">
      <c r="B33" s="5" t="s">
        <v>220</v>
      </c>
      <c r="C33" s="5"/>
      <c r="D33" s="9"/>
    </row>
    <row r="34" spans="2:4">
      <c r="B34" s="13" t="s">
        <v>190</v>
      </c>
      <c r="C34" s="9" t="s">
        <v>221</v>
      </c>
    </row>
    <row r="35" spans="2:4">
      <c r="B35" s="13" t="s">
        <v>190</v>
      </c>
      <c r="C35" s="9" t="s">
        <v>222</v>
      </c>
    </row>
    <row r="36" spans="2:4">
      <c r="B36" s="13" t="s">
        <v>190</v>
      </c>
      <c r="C36" s="71" t="s">
        <v>223</v>
      </c>
    </row>
    <row r="37" spans="2:4">
      <c r="B37" s="13" t="s">
        <v>218</v>
      </c>
      <c r="C37" s="223" t="s">
        <v>219</v>
      </c>
    </row>
  </sheetData>
  <mergeCells count="2">
    <mergeCell ref="D8:E8"/>
    <mergeCell ref="A2:F2"/>
  </mergeCells>
  <phoneticPr fontId="1"/>
  <printOptions horizontalCentered="1"/>
  <pageMargins left="0.23622047244094491" right="0.23622047244094491" top="0.74803149606299213" bottom="0.74803149606299213" header="0.31496062992125984" footer="0.31496062992125984"/>
  <pageSetup paperSize="9" scale="88"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EDF49-CCC3-4270-A4A9-FE2FB322FFB9}">
  <sheetPr codeName="Sheet23">
    <tabColor rgb="FF92D050"/>
    <pageSetUpPr fitToPage="1"/>
  </sheetPr>
  <dimension ref="A1:I40"/>
  <sheetViews>
    <sheetView showGridLines="0" zoomScale="106" zoomScaleNormal="106" workbookViewId="0">
      <selection activeCell="C11" sqref="C11:F11"/>
    </sheetView>
  </sheetViews>
  <sheetFormatPr defaultColWidth="9" defaultRowHeight="12"/>
  <cols>
    <col min="1" max="1" width="5.75" style="9" customWidth="1"/>
    <col min="2" max="2" width="6.5" style="9" customWidth="1"/>
    <col min="3" max="3" width="5.33203125" style="9" customWidth="1"/>
    <col min="4" max="4" width="9" style="9" customWidth="1"/>
    <col min="5" max="5" width="34.83203125" style="9" customWidth="1"/>
    <col min="6" max="6" width="12.83203125" style="14" customWidth="1"/>
    <col min="7" max="7" width="13.5" style="10" customWidth="1"/>
    <col min="8" max="8" width="7.58203125" style="10" customWidth="1"/>
    <col min="9" max="9" width="2.58203125" style="9" bestFit="1" customWidth="1"/>
    <col min="10" max="10" width="2.58203125" style="9" customWidth="1"/>
    <col min="11" max="16384" width="9" style="9"/>
  </cols>
  <sheetData>
    <row r="1" spans="1:9">
      <c r="A1" s="9" t="s">
        <v>224</v>
      </c>
      <c r="F1" s="216"/>
    </row>
    <row r="2" spans="1:9" ht="33.75" customHeight="1">
      <c r="A2" s="190" t="s">
        <v>225</v>
      </c>
      <c r="B2" s="25"/>
      <c r="C2" s="25"/>
      <c r="D2" s="25"/>
      <c r="E2" s="25"/>
      <c r="F2" s="25"/>
      <c r="G2" s="25"/>
      <c r="H2" s="25"/>
      <c r="I2" s="8"/>
    </row>
    <row r="3" spans="1:9">
      <c r="F3" s="10" t="s">
        <v>112</v>
      </c>
      <c r="G3" s="225"/>
      <c r="H3" s="11"/>
      <c r="I3" s="11"/>
    </row>
    <row r="4" spans="1:9">
      <c r="F4" s="10" t="s">
        <v>113</v>
      </c>
      <c r="G4" s="12"/>
      <c r="H4" s="13"/>
      <c r="I4" s="13"/>
    </row>
    <row r="5" spans="1:9">
      <c r="F5" s="10" t="s">
        <v>114</v>
      </c>
      <c r="G5" s="216" t="s">
        <v>187</v>
      </c>
      <c r="H5" s="225" t="s">
        <v>115</v>
      </c>
      <c r="I5" s="225"/>
    </row>
    <row r="6" spans="1:9">
      <c r="F6" s="10" t="s">
        <v>116</v>
      </c>
      <c r="G6" s="216" t="s">
        <v>187</v>
      </c>
      <c r="H6" s="225" t="s">
        <v>115</v>
      </c>
      <c r="I6" s="225"/>
    </row>
    <row r="7" spans="1:9">
      <c r="F7" s="10" t="s">
        <v>226</v>
      </c>
      <c r="G7" s="15" t="s">
        <v>187</v>
      </c>
      <c r="H7" s="225" t="s">
        <v>115</v>
      </c>
      <c r="I7" s="225"/>
    </row>
    <row r="8" spans="1:9" ht="16.5" customHeight="1">
      <c r="B8" s="10"/>
      <c r="C8" s="10" t="s">
        <v>117</v>
      </c>
      <c r="D8" s="188"/>
      <c r="E8" s="90"/>
      <c r="F8" s="9"/>
      <c r="G8" s="9"/>
      <c r="H8" s="9"/>
    </row>
    <row r="9" spans="1:9" ht="27" customHeight="1">
      <c r="B9" s="10"/>
      <c r="C9" s="10" t="s">
        <v>118</v>
      </c>
      <c r="D9" s="246"/>
      <c r="E9" s="246"/>
      <c r="F9" s="246"/>
      <c r="G9" s="9"/>
      <c r="H9" s="16"/>
    </row>
    <row r="10" spans="1:9" ht="18.649999999999999" customHeight="1">
      <c r="E10" s="17"/>
      <c r="F10" s="10"/>
      <c r="H10" s="9"/>
    </row>
    <row r="11" spans="1:9" ht="18" customHeight="1">
      <c r="C11" s="250" t="s">
        <v>227</v>
      </c>
      <c r="D11" s="250"/>
      <c r="E11" s="250"/>
      <c r="F11" s="250"/>
      <c r="G11" s="18"/>
      <c r="H11" s="9"/>
    </row>
    <row r="12" spans="1:9" ht="13.5" customHeight="1">
      <c r="C12" s="251"/>
      <c r="D12" s="251"/>
      <c r="E12" s="251"/>
      <c r="F12" s="251"/>
      <c r="G12" s="251"/>
      <c r="H12" s="9"/>
    </row>
    <row r="13" spans="1:9" ht="20.149999999999999" customHeight="1">
      <c r="B13" s="13" t="s">
        <v>190</v>
      </c>
      <c r="C13" s="9" t="s">
        <v>228</v>
      </c>
      <c r="E13" s="216"/>
      <c r="F13" s="10"/>
      <c r="H13" s="9"/>
    </row>
    <row r="14" spans="1:9" ht="20.149999999999999" customHeight="1">
      <c r="A14" s="5"/>
      <c r="C14" s="5" t="s">
        <v>229</v>
      </c>
      <c r="D14" s="5"/>
      <c r="E14" s="216"/>
      <c r="F14" s="10"/>
      <c r="H14" s="9"/>
    </row>
    <row r="15" spans="1:9" ht="24">
      <c r="B15" s="19"/>
      <c r="C15" s="172" t="s">
        <v>230</v>
      </c>
      <c r="D15" s="206" t="s">
        <v>194</v>
      </c>
      <c r="E15" s="172" t="s">
        <v>195</v>
      </c>
      <c r="F15" s="172" t="s">
        <v>231</v>
      </c>
      <c r="G15" s="172" t="s">
        <v>197</v>
      </c>
      <c r="H15" s="9"/>
    </row>
    <row r="16" spans="1:9" s="20" customFormat="1" ht="45" customHeight="1">
      <c r="B16" s="21"/>
      <c r="C16" s="222">
        <v>1</v>
      </c>
      <c r="D16" s="207" t="s">
        <v>232</v>
      </c>
      <c r="E16" s="89" t="s">
        <v>233</v>
      </c>
      <c r="F16" s="179">
        <v>3870000</v>
      </c>
      <c r="G16" s="173" t="s">
        <v>234</v>
      </c>
    </row>
    <row r="17" spans="1:9" s="20" customFormat="1">
      <c r="B17" s="21"/>
      <c r="C17" s="222">
        <v>2</v>
      </c>
      <c r="D17" s="173"/>
      <c r="E17" s="173"/>
      <c r="F17" s="179"/>
      <c r="G17" s="173"/>
    </row>
    <row r="18" spans="1:9" s="20" customFormat="1">
      <c r="B18" s="21"/>
      <c r="C18" s="222">
        <v>3</v>
      </c>
      <c r="D18" s="173"/>
      <c r="E18" s="180"/>
      <c r="F18" s="181"/>
      <c r="G18" s="182"/>
      <c r="H18" s="22"/>
    </row>
    <row r="19" spans="1:9">
      <c r="B19" s="19"/>
      <c r="C19" s="222">
        <v>4</v>
      </c>
      <c r="D19" s="173"/>
      <c r="E19" s="183"/>
      <c r="F19" s="181"/>
      <c r="G19" s="184"/>
    </row>
    <row r="20" spans="1:9" ht="23.15" customHeight="1">
      <c r="C20" s="175"/>
      <c r="D20" s="185"/>
      <c r="E20" s="176" t="s">
        <v>211</v>
      </c>
      <c r="F20" s="186">
        <f>SUM(F16:F19)</f>
        <v>3870000</v>
      </c>
      <c r="G20" s="178"/>
      <c r="I20" s="10"/>
    </row>
    <row r="23" spans="1:9" ht="20.149999999999999" customHeight="1">
      <c r="B23" s="91" t="s">
        <v>235</v>
      </c>
      <c r="C23" s="9" t="s">
        <v>236</v>
      </c>
      <c r="E23" s="216"/>
      <c r="F23" s="10"/>
      <c r="H23" s="9"/>
    </row>
    <row r="24" spans="1:9" ht="20.149999999999999" customHeight="1">
      <c r="A24" s="5"/>
      <c r="C24" s="9" t="s">
        <v>237</v>
      </c>
      <c r="E24" s="216"/>
      <c r="F24" s="10"/>
      <c r="H24" s="9"/>
    </row>
    <row r="25" spans="1:9">
      <c r="C25" s="247"/>
      <c r="D25" s="247"/>
      <c r="E25" s="172" t="s">
        <v>238</v>
      </c>
      <c r="F25" s="10"/>
    </row>
    <row r="26" spans="1:9" ht="21" customHeight="1">
      <c r="C26" s="248" t="s">
        <v>239</v>
      </c>
      <c r="D26" s="248"/>
      <c r="E26" s="221" t="s">
        <v>240</v>
      </c>
      <c r="F26" s="10"/>
    </row>
    <row r="27" spans="1:9" ht="21" customHeight="1">
      <c r="C27" s="248" t="s">
        <v>241</v>
      </c>
      <c r="D27" s="248"/>
      <c r="E27" s="221" t="s">
        <v>240</v>
      </c>
      <c r="F27" s="10"/>
    </row>
    <row r="28" spans="1:9" ht="58.5" customHeight="1">
      <c r="C28" s="249" t="s">
        <v>242</v>
      </c>
      <c r="D28" s="249"/>
      <c r="E28" s="173" t="s">
        <v>243</v>
      </c>
      <c r="F28" s="10"/>
    </row>
    <row r="29" spans="1:9" ht="25.5" customHeight="1">
      <c r="E29" s="19"/>
      <c r="F29" s="216"/>
      <c r="G29" s="10" t="s">
        <v>244</v>
      </c>
    </row>
    <row r="30" spans="1:9">
      <c r="B30" s="5" t="s">
        <v>245</v>
      </c>
      <c r="C30" s="5"/>
      <c r="D30" s="5"/>
      <c r="F30" s="10"/>
    </row>
    <row r="31" spans="1:9">
      <c r="A31" s="23"/>
      <c r="B31" s="91" t="s">
        <v>190</v>
      </c>
      <c r="C31" s="9" t="s">
        <v>246</v>
      </c>
      <c r="E31" s="216"/>
      <c r="F31" s="10"/>
      <c r="H31" s="9"/>
    </row>
    <row r="32" spans="1:9" s="14" customFormat="1">
      <c r="A32" s="24"/>
      <c r="B32" s="91" t="s">
        <v>190</v>
      </c>
      <c r="C32" s="71" t="s">
        <v>247</v>
      </c>
      <c r="D32" s="71"/>
      <c r="E32" s="216"/>
      <c r="F32" s="10"/>
      <c r="G32" s="10"/>
      <c r="H32" s="9"/>
      <c r="I32" s="216"/>
    </row>
    <row r="33" spans="1:9" s="14" customFormat="1">
      <c r="A33" s="9"/>
      <c r="B33" s="91" t="s">
        <v>190</v>
      </c>
      <c r="C33" s="71" t="s">
        <v>248</v>
      </c>
      <c r="D33" s="71"/>
      <c r="E33" s="216"/>
      <c r="F33" s="10"/>
      <c r="G33" s="10"/>
      <c r="H33" s="9"/>
      <c r="I33" s="216"/>
    </row>
    <row r="34" spans="1:9">
      <c r="B34" s="91" t="s">
        <v>190</v>
      </c>
      <c r="C34" s="71" t="s">
        <v>249</v>
      </c>
      <c r="D34" s="71"/>
      <c r="E34" s="18"/>
      <c r="F34" s="216"/>
    </row>
    <row r="37" spans="1:9" s="14" customFormat="1">
      <c r="A37" s="9"/>
      <c r="B37" s="9"/>
      <c r="C37" s="9"/>
      <c r="D37" s="9"/>
      <c r="E37" s="9"/>
      <c r="F37" s="216"/>
      <c r="G37" s="10"/>
      <c r="H37" s="10"/>
      <c r="I37" s="9"/>
    </row>
    <row r="38" spans="1:9" s="14" customFormat="1">
      <c r="A38" s="9"/>
      <c r="B38" s="18"/>
      <c r="C38" s="18"/>
      <c r="D38" s="18"/>
      <c r="E38" s="9"/>
      <c r="F38" s="216"/>
      <c r="G38" s="10"/>
      <c r="H38" s="10"/>
      <c r="I38" s="9"/>
    </row>
    <row r="39" spans="1:9" s="14" customFormat="1">
      <c r="A39" s="9"/>
      <c r="B39" s="18"/>
      <c r="C39" s="18"/>
      <c r="D39" s="18"/>
      <c r="E39" s="9"/>
      <c r="F39" s="216"/>
      <c r="G39" s="10"/>
      <c r="H39" s="10"/>
      <c r="I39" s="9"/>
    </row>
    <row r="40" spans="1:9" s="14" customFormat="1">
      <c r="A40" s="9"/>
      <c r="B40" s="9"/>
      <c r="C40" s="9"/>
      <c r="D40" s="9"/>
      <c r="E40" s="9"/>
      <c r="F40" s="216"/>
      <c r="G40" s="10"/>
      <c r="H40" s="10"/>
      <c r="I40" s="9"/>
    </row>
  </sheetData>
  <sheetProtection formatCells="0" formatColumns="0" formatRows="0" insertColumns="0" insertRows="0" insertHyperlinks="0" deleteColumns="0" deleteRows="0" sort="0" autoFilter="0" pivotTables="0"/>
  <mergeCells count="7">
    <mergeCell ref="D9:F9"/>
    <mergeCell ref="C25:D25"/>
    <mergeCell ref="C26:D26"/>
    <mergeCell ref="C27:D27"/>
    <mergeCell ref="C28:D28"/>
    <mergeCell ref="C11:F11"/>
    <mergeCell ref="C12:G12"/>
  </mergeCells>
  <phoneticPr fontId="1"/>
  <dataValidations count="1">
    <dataValidation type="list" allowBlank="1" showInputMessage="1" showErrorMessage="1" sqref="C11:F11" xr:uid="{D0F8135A-0C61-4782-A836-198667ADA59A}">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96"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A177ACAC-FC84-4F75-AA94-A26161904760}">
          <x14:formula1>
            <xm:f>データ用※削除不可!$D$2:$D$3</xm:f>
          </x14:formula1>
          <xm:sqref>B13 B23 B31:B34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9447-747E-4EAD-87BD-5CF539E99556}">
  <sheetPr codeName="Sheet24">
    <tabColor rgb="FF92D050"/>
    <pageSetUpPr fitToPage="1"/>
  </sheetPr>
  <dimension ref="A1:K41"/>
  <sheetViews>
    <sheetView showGridLines="0" workbookViewId="0">
      <selection activeCell="E11" sqref="E11"/>
    </sheetView>
  </sheetViews>
  <sheetFormatPr defaultColWidth="9" defaultRowHeight="12"/>
  <cols>
    <col min="1" max="1" width="5.75" style="9" customWidth="1"/>
    <col min="2" max="2" width="6.5" style="9" customWidth="1"/>
    <col min="3" max="3" width="6.33203125" style="9" customWidth="1"/>
    <col min="4" max="4" width="11.33203125" style="9" customWidth="1"/>
    <col min="5" max="5" width="35.75" style="9" customWidth="1"/>
    <col min="6" max="6" width="13.75" style="14" customWidth="1"/>
    <col min="7" max="7" width="15.25" style="10" customWidth="1"/>
    <col min="8" max="8" width="7.58203125" style="10" customWidth="1"/>
    <col min="9" max="9" width="2.58203125" style="9" bestFit="1" customWidth="1"/>
    <col min="10" max="10" width="2.58203125" style="9" customWidth="1"/>
    <col min="11" max="16384" width="9" style="9"/>
  </cols>
  <sheetData>
    <row r="1" spans="1:11">
      <c r="A1" s="216" t="s">
        <v>250</v>
      </c>
      <c r="B1" s="34"/>
      <c r="C1" s="34"/>
      <c r="D1" s="34"/>
      <c r="E1" s="216"/>
      <c r="F1" s="34"/>
      <c r="G1" s="34"/>
      <c r="H1" s="34"/>
    </row>
    <row r="2" spans="1:11" ht="33.75" customHeight="1">
      <c r="A2" s="190" t="s">
        <v>225</v>
      </c>
      <c r="B2" s="25"/>
      <c r="C2" s="25"/>
      <c r="D2" s="25"/>
      <c r="E2" s="25"/>
      <c r="F2" s="25"/>
      <c r="G2" s="25"/>
      <c r="H2" s="25"/>
      <c r="I2"/>
      <c r="J2"/>
      <c r="K2"/>
    </row>
    <row r="3" spans="1:11" ht="14">
      <c r="F3" s="10" t="s">
        <v>112</v>
      </c>
      <c r="G3" s="225"/>
      <c r="H3" s="11"/>
      <c r="I3"/>
      <c r="J3"/>
      <c r="K3"/>
    </row>
    <row r="4" spans="1:11" ht="14">
      <c r="F4" s="10" t="s">
        <v>113</v>
      </c>
      <c r="G4" s="12"/>
      <c r="H4" s="13"/>
      <c r="I4"/>
      <c r="J4"/>
      <c r="K4"/>
    </row>
    <row r="5" spans="1:11" ht="14">
      <c r="F5" s="10" t="s">
        <v>114</v>
      </c>
      <c r="G5" s="216" t="s">
        <v>187</v>
      </c>
      <c r="H5" s="225" t="s">
        <v>115</v>
      </c>
      <c r="I5"/>
      <c r="J5"/>
      <c r="K5"/>
    </row>
    <row r="6" spans="1:11" ht="14">
      <c r="F6" s="10" t="s">
        <v>116</v>
      </c>
      <c r="G6" s="216" t="s">
        <v>187</v>
      </c>
      <c r="H6" s="225" t="s">
        <v>115</v>
      </c>
      <c r="I6"/>
      <c r="J6"/>
      <c r="K6"/>
    </row>
    <row r="7" spans="1:11" ht="14">
      <c r="F7" s="10" t="s">
        <v>226</v>
      </c>
      <c r="G7" s="15" t="s">
        <v>187</v>
      </c>
      <c r="H7" s="225" t="s">
        <v>115</v>
      </c>
      <c r="I7"/>
      <c r="J7"/>
      <c r="K7"/>
    </row>
    <row r="8" spans="1:11" ht="11.5" customHeight="1">
      <c r="B8" s="10"/>
      <c r="C8" s="10" t="s">
        <v>117</v>
      </c>
      <c r="D8" s="188"/>
      <c r="E8" s="202"/>
      <c r="F8" s="9"/>
      <c r="G8" s="9"/>
      <c r="H8" s="9"/>
      <c r="I8"/>
      <c r="J8"/>
      <c r="K8"/>
    </row>
    <row r="9" spans="1:11" ht="27.75" customHeight="1">
      <c r="B9"/>
      <c r="C9" s="10" t="s">
        <v>118</v>
      </c>
      <c r="D9" s="246"/>
      <c r="E9" s="246"/>
      <c r="F9" s="246"/>
      <c r="G9"/>
      <c r="H9"/>
      <c r="I9"/>
      <c r="J9"/>
      <c r="K9"/>
    </row>
    <row r="10" spans="1:11" ht="21" customHeight="1">
      <c r="B10"/>
      <c r="C10"/>
      <c r="D10"/>
      <c r="E10"/>
      <c r="F10"/>
      <c r="G10"/>
      <c r="H10"/>
      <c r="I10"/>
      <c r="J10"/>
      <c r="K10"/>
    </row>
    <row r="11" spans="1:11" ht="18.649999999999999" customHeight="1">
      <c r="E11" s="17"/>
      <c r="F11" s="10"/>
      <c r="H11" s="9"/>
    </row>
    <row r="12" spans="1:11" ht="18" customHeight="1">
      <c r="C12" s="252" t="s">
        <v>227</v>
      </c>
      <c r="D12" s="252"/>
      <c r="E12" s="252"/>
      <c r="F12" s="252"/>
      <c r="G12" s="18"/>
      <c r="H12" s="9"/>
    </row>
    <row r="13" spans="1:11" ht="13.5" customHeight="1">
      <c r="C13" s="18"/>
      <c r="D13" s="18"/>
      <c r="E13" s="18"/>
      <c r="F13" s="18"/>
      <c r="G13" s="18"/>
      <c r="H13" s="9"/>
    </row>
    <row r="14" spans="1:11" ht="20.149999999999999" customHeight="1">
      <c r="B14" s="13" t="s">
        <v>235</v>
      </c>
      <c r="C14" s="9" t="s">
        <v>228</v>
      </c>
      <c r="E14" s="216"/>
      <c r="F14" s="10"/>
      <c r="H14" s="9"/>
    </row>
    <row r="15" spans="1:11" ht="20.149999999999999" customHeight="1">
      <c r="A15" s="5"/>
      <c r="C15" s="5" t="s">
        <v>229</v>
      </c>
      <c r="D15" s="5"/>
      <c r="E15" s="216"/>
      <c r="F15" s="10"/>
      <c r="H15" s="9"/>
    </row>
    <row r="16" spans="1:11" ht="24" customHeight="1">
      <c r="B16" s="19"/>
      <c r="C16" s="172" t="s">
        <v>230</v>
      </c>
      <c r="D16" s="206" t="s">
        <v>194</v>
      </c>
      <c r="E16" s="172" t="s">
        <v>195</v>
      </c>
      <c r="F16" s="172" t="s">
        <v>231</v>
      </c>
      <c r="G16" s="172" t="s">
        <v>197</v>
      </c>
      <c r="H16" s="9"/>
    </row>
    <row r="17" spans="1:9" s="20" customFormat="1">
      <c r="B17" s="21"/>
      <c r="C17" s="187">
        <v>1</v>
      </c>
      <c r="D17" s="187"/>
      <c r="E17" s="89"/>
      <c r="F17" s="179"/>
      <c r="G17" s="173"/>
    </row>
    <row r="18" spans="1:9" s="20" customFormat="1">
      <c r="B18" s="21"/>
      <c r="C18" s="187">
        <v>2</v>
      </c>
      <c r="D18" s="187"/>
      <c r="E18" s="173"/>
      <c r="F18" s="179"/>
      <c r="G18" s="173"/>
    </row>
    <row r="19" spans="1:9" s="20" customFormat="1">
      <c r="B19" s="21"/>
      <c r="C19" s="187">
        <v>3</v>
      </c>
      <c r="D19" s="187"/>
      <c r="E19" s="180"/>
      <c r="F19" s="181"/>
      <c r="G19" s="182"/>
      <c r="H19" s="22"/>
    </row>
    <row r="20" spans="1:9">
      <c r="B20" s="19"/>
      <c r="C20" s="222">
        <v>4</v>
      </c>
      <c r="D20" s="222"/>
      <c r="E20" s="183"/>
      <c r="F20" s="181"/>
      <c r="G20" s="184"/>
    </row>
    <row r="21" spans="1:9" ht="23.15" customHeight="1">
      <c r="C21" s="175"/>
      <c r="D21" s="175"/>
      <c r="E21" s="176" t="s">
        <v>211</v>
      </c>
      <c r="F21" s="186">
        <f>SUM(F17:F20)</f>
        <v>0</v>
      </c>
      <c r="G21" s="178"/>
      <c r="I21" s="10"/>
    </row>
    <row r="24" spans="1:9" ht="20.149999999999999" customHeight="1">
      <c r="B24" s="91" t="s">
        <v>190</v>
      </c>
      <c r="C24" s="9" t="s">
        <v>236</v>
      </c>
      <c r="E24" s="216"/>
      <c r="F24" s="10"/>
      <c r="H24" s="9"/>
    </row>
    <row r="25" spans="1:9" ht="20.149999999999999" customHeight="1">
      <c r="A25" s="5"/>
      <c r="C25" s="9" t="s">
        <v>237</v>
      </c>
      <c r="E25" s="216"/>
      <c r="F25" s="10"/>
      <c r="H25" s="9"/>
    </row>
    <row r="26" spans="1:9">
      <c r="C26" s="247"/>
      <c r="D26" s="247"/>
      <c r="E26" s="172" t="s">
        <v>238</v>
      </c>
      <c r="F26" s="10"/>
    </row>
    <row r="27" spans="1:9" ht="21" customHeight="1">
      <c r="C27" s="248" t="s">
        <v>239</v>
      </c>
      <c r="D27" s="248"/>
      <c r="E27" s="221" t="s">
        <v>240</v>
      </c>
      <c r="F27" s="10"/>
    </row>
    <row r="28" spans="1:9" ht="21" customHeight="1">
      <c r="C28" s="248" t="s">
        <v>241</v>
      </c>
      <c r="D28" s="248"/>
      <c r="E28" s="221" t="s">
        <v>240</v>
      </c>
      <c r="F28" s="70"/>
    </row>
    <row r="29" spans="1:9" ht="52" customHeight="1">
      <c r="C29" s="249" t="s">
        <v>242</v>
      </c>
      <c r="D29" s="249"/>
      <c r="E29" s="173" t="s">
        <v>243</v>
      </c>
      <c r="F29" s="216"/>
    </row>
    <row r="30" spans="1:9" ht="25.5" customHeight="1">
      <c r="E30" s="19"/>
      <c r="F30" s="216"/>
      <c r="G30" s="10" t="s">
        <v>244</v>
      </c>
    </row>
    <row r="31" spans="1:9">
      <c r="B31" s="5" t="s">
        <v>245</v>
      </c>
      <c r="C31" s="5"/>
      <c r="D31" s="5"/>
      <c r="F31" s="10"/>
    </row>
    <row r="32" spans="1:9">
      <c r="A32" s="23"/>
      <c r="B32" s="91" t="s">
        <v>235</v>
      </c>
      <c r="C32" s="9" t="s">
        <v>246</v>
      </c>
      <c r="E32" s="216"/>
      <c r="F32" s="10"/>
      <c r="H32" s="9"/>
    </row>
    <row r="33" spans="1:9" s="14" customFormat="1">
      <c r="A33" s="24"/>
      <c r="B33" s="91" t="s">
        <v>235</v>
      </c>
      <c r="C33" s="71" t="s">
        <v>247</v>
      </c>
      <c r="D33" s="71"/>
      <c r="E33" s="216"/>
      <c r="F33" s="10"/>
      <c r="G33" s="10"/>
      <c r="H33" s="9"/>
      <c r="I33" s="216"/>
    </row>
    <row r="34" spans="1:9" s="14" customFormat="1">
      <c r="A34" s="9"/>
      <c r="B34" s="91" t="s">
        <v>190</v>
      </c>
      <c r="C34" s="71" t="s">
        <v>248</v>
      </c>
      <c r="D34" s="71"/>
      <c r="E34" s="216"/>
      <c r="F34" s="10"/>
      <c r="G34" s="10"/>
      <c r="H34" s="9"/>
      <c r="I34" s="216"/>
    </row>
    <row r="35" spans="1:9">
      <c r="B35" s="91" t="s">
        <v>235</v>
      </c>
      <c r="C35" s="71" t="s">
        <v>251</v>
      </c>
      <c r="D35" s="71"/>
      <c r="E35" s="18"/>
      <c r="F35" s="216"/>
    </row>
    <row r="38" spans="1:9" s="14" customFormat="1">
      <c r="A38" s="9"/>
      <c r="B38" s="9"/>
      <c r="C38" s="9"/>
      <c r="D38" s="9"/>
      <c r="E38" s="9"/>
      <c r="F38" s="216"/>
      <c r="G38" s="10"/>
      <c r="H38" s="10"/>
      <c r="I38" s="9"/>
    </row>
    <row r="39" spans="1:9" s="14" customFormat="1">
      <c r="A39" s="9"/>
      <c r="B39" s="18"/>
      <c r="C39" s="18"/>
      <c r="D39" s="18"/>
      <c r="E39" s="9"/>
      <c r="F39" s="216"/>
      <c r="G39" s="10"/>
      <c r="H39" s="10"/>
      <c r="I39" s="9"/>
    </row>
    <row r="40" spans="1:9" s="14" customFormat="1">
      <c r="A40" s="9"/>
      <c r="B40" s="18"/>
      <c r="C40" s="18"/>
      <c r="D40" s="18"/>
      <c r="E40" s="9"/>
      <c r="F40" s="216"/>
      <c r="G40" s="10"/>
      <c r="H40" s="10"/>
      <c r="I40" s="9"/>
    </row>
    <row r="41" spans="1:9" s="14" customFormat="1">
      <c r="A41" s="9"/>
      <c r="B41" s="9"/>
      <c r="C41" s="9"/>
      <c r="D41" s="9"/>
      <c r="E41" s="9"/>
      <c r="F41" s="216"/>
      <c r="G41" s="10"/>
      <c r="H41" s="10"/>
      <c r="I41" s="9"/>
    </row>
  </sheetData>
  <sheetProtection formatCells="0" formatColumns="0" formatRows="0" insertColumns="0" insertRows="0" insertHyperlinks="0" deleteColumns="0" deleteRows="0" sort="0" autoFilter="0" pivotTables="0"/>
  <mergeCells count="6">
    <mergeCell ref="C27:D27"/>
    <mergeCell ref="C28:D28"/>
    <mergeCell ref="C29:D29"/>
    <mergeCell ref="C12:F12"/>
    <mergeCell ref="D9:F9"/>
    <mergeCell ref="C26:D26"/>
  </mergeCells>
  <phoneticPr fontId="1"/>
  <dataValidations count="1">
    <dataValidation type="list" allowBlank="1" showInputMessage="1" showErrorMessage="1" sqref="C12:D12" xr:uid="{8275D6BE-4AE6-43A4-85D1-B06789B7325B}">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8"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EB384D47-B387-4742-BD2F-281135DCD24C}">
          <x14:formula1>
            <xm:f>データ用※削除不可!$D$2:$D$3</xm:f>
          </x14:formula1>
          <xm:sqref>B14 B24 B32:B35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6FF44-53A5-44EC-85A1-35A8E78DF657}">
  <sheetPr codeName="Sheet25">
    <tabColor rgb="FF92D050"/>
    <pageSetUpPr fitToPage="1"/>
  </sheetPr>
  <dimension ref="A1:I39"/>
  <sheetViews>
    <sheetView showGridLines="0" topLeftCell="C1" workbookViewId="0">
      <selection activeCell="D16" sqref="D16"/>
    </sheetView>
  </sheetViews>
  <sheetFormatPr defaultColWidth="9" defaultRowHeight="12"/>
  <cols>
    <col min="1" max="1" width="5.75" style="9" customWidth="1"/>
    <col min="2" max="2" width="6.5" style="9" customWidth="1"/>
    <col min="3" max="3" width="7.83203125" style="9" customWidth="1"/>
    <col min="4" max="4" width="14" style="9" customWidth="1"/>
    <col min="5" max="5" width="34.5" style="9" customWidth="1"/>
    <col min="6" max="6" width="14.58203125" style="14" customWidth="1"/>
    <col min="7" max="7" width="13.75" style="10" customWidth="1"/>
    <col min="8" max="8" width="3.75" style="10" bestFit="1" customWidth="1"/>
    <col min="9" max="9" width="2.58203125" style="9" bestFit="1" customWidth="1"/>
    <col min="10" max="10" width="2.58203125" style="9" customWidth="1"/>
    <col min="11" max="16384" width="9" style="9"/>
  </cols>
  <sheetData>
    <row r="1" spans="1:9">
      <c r="A1" s="9" t="s">
        <v>252</v>
      </c>
      <c r="F1" s="216"/>
    </row>
    <row r="2" spans="1:9" ht="33.75" customHeight="1">
      <c r="A2" s="190" t="s">
        <v>225</v>
      </c>
      <c r="B2" s="25"/>
      <c r="C2" s="25"/>
      <c r="D2" s="25"/>
      <c r="E2" s="191"/>
      <c r="F2" s="25"/>
      <c r="G2" s="25"/>
      <c r="H2" s="25"/>
      <c r="I2" s="8"/>
    </row>
    <row r="3" spans="1:9">
      <c r="F3" s="10" t="s">
        <v>112</v>
      </c>
      <c r="G3" s="225"/>
      <c r="H3" s="11"/>
      <c r="I3" s="11"/>
    </row>
    <row r="4" spans="1:9">
      <c r="F4" s="10" t="s">
        <v>113</v>
      </c>
      <c r="G4" s="12"/>
      <c r="H4" s="13"/>
      <c r="I4" s="13"/>
    </row>
    <row r="5" spans="1:9">
      <c r="F5" s="10" t="s">
        <v>114</v>
      </c>
      <c r="G5" s="216" t="s">
        <v>187</v>
      </c>
      <c r="H5" s="225" t="s">
        <v>115</v>
      </c>
      <c r="I5" s="225"/>
    </row>
    <row r="6" spans="1:9">
      <c r="F6" s="10" t="s">
        <v>116</v>
      </c>
      <c r="G6" s="216" t="s">
        <v>187</v>
      </c>
      <c r="H6" s="225" t="s">
        <v>115</v>
      </c>
      <c r="I6" s="225"/>
    </row>
    <row r="7" spans="1:9">
      <c r="F7" s="10" t="s">
        <v>226</v>
      </c>
      <c r="G7" s="15" t="s">
        <v>187</v>
      </c>
      <c r="H7" s="225" t="s">
        <v>115</v>
      </c>
      <c r="I7" s="225"/>
    </row>
    <row r="8" spans="1:9" ht="11.5" customHeight="1">
      <c r="B8" s="10"/>
      <c r="C8" s="10" t="s">
        <v>117</v>
      </c>
      <c r="D8" s="188"/>
      <c r="E8" s="90"/>
      <c r="F8" s="9"/>
      <c r="G8" s="9"/>
      <c r="H8" s="9"/>
    </row>
    <row r="9" spans="1:9" ht="39" customHeight="1">
      <c r="B9"/>
      <c r="C9" s="10" t="s">
        <v>118</v>
      </c>
      <c r="D9" s="246"/>
      <c r="E9" s="246"/>
      <c r="F9" s="246"/>
      <c r="G9"/>
      <c r="H9"/>
    </row>
    <row r="10" spans="1:9" ht="21" customHeight="1">
      <c r="A10"/>
      <c r="B10"/>
      <c r="C10"/>
      <c r="D10"/>
      <c r="E10"/>
      <c r="F10"/>
      <c r="G10"/>
      <c r="H10"/>
    </row>
    <row r="11" spans="1:9" ht="18.649999999999999" customHeight="1">
      <c r="A11"/>
      <c r="B11"/>
      <c r="C11"/>
      <c r="D11"/>
      <c r="E11"/>
      <c r="F11"/>
      <c r="G11"/>
      <c r="H11"/>
    </row>
    <row r="12" spans="1:9" ht="18" customHeight="1">
      <c r="C12" s="252" t="s">
        <v>227</v>
      </c>
      <c r="D12" s="252"/>
      <c r="E12" s="252"/>
      <c r="F12" s="252"/>
      <c r="G12" s="18"/>
      <c r="H12" s="9"/>
    </row>
    <row r="13" spans="1:9" ht="13.5" customHeight="1">
      <c r="C13" s="18"/>
      <c r="D13" s="18"/>
      <c r="E13" s="18"/>
      <c r="F13" s="18"/>
      <c r="G13" s="18"/>
      <c r="H13" s="9"/>
    </row>
    <row r="14" spans="1:9" ht="20.149999999999999" customHeight="1">
      <c r="B14" s="13" t="s">
        <v>190</v>
      </c>
      <c r="C14" s="9" t="s">
        <v>228</v>
      </c>
      <c r="E14" s="216"/>
      <c r="F14" s="10"/>
      <c r="H14" s="9"/>
    </row>
    <row r="15" spans="1:9" ht="20.149999999999999" customHeight="1">
      <c r="A15" s="5"/>
      <c r="C15" s="5" t="s">
        <v>229</v>
      </c>
      <c r="D15" s="5"/>
      <c r="E15" s="216"/>
      <c r="F15" s="10"/>
      <c r="H15" s="9"/>
    </row>
    <row r="16" spans="1:9" ht="25.5" customHeight="1">
      <c r="B16" s="19"/>
      <c r="C16" s="172" t="s">
        <v>230</v>
      </c>
      <c r="D16" s="206" t="s">
        <v>194</v>
      </c>
      <c r="E16" s="172" t="s">
        <v>195</v>
      </c>
      <c r="F16" s="172" t="s">
        <v>231</v>
      </c>
      <c r="G16" s="172" t="s">
        <v>197</v>
      </c>
      <c r="H16" s="9"/>
    </row>
    <row r="17" spans="1:9" s="20" customFormat="1" ht="60.75" customHeight="1">
      <c r="B17" s="21"/>
      <c r="C17" s="187">
        <v>1</v>
      </c>
      <c r="D17" s="187"/>
      <c r="E17" s="89" t="s">
        <v>253</v>
      </c>
      <c r="F17" s="179">
        <v>2200000</v>
      </c>
      <c r="G17" s="173" t="s">
        <v>254</v>
      </c>
    </row>
    <row r="18" spans="1:9" s="20" customFormat="1" ht="57" customHeight="1">
      <c r="B18" s="21"/>
      <c r="C18" s="187">
        <v>2</v>
      </c>
      <c r="D18" s="187"/>
      <c r="E18" s="173" t="s">
        <v>255</v>
      </c>
      <c r="F18" s="179">
        <v>600000</v>
      </c>
      <c r="G18" s="173" t="s">
        <v>254</v>
      </c>
    </row>
    <row r="19" spans="1:9" ht="42.75" customHeight="1">
      <c r="C19" s="175"/>
      <c r="D19" s="175"/>
      <c r="E19" s="176" t="s">
        <v>211</v>
      </c>
      <c r="F19" s="186">
        <f>SUM(F17:F18)</f>
        <v>2800000</v>
      </c>
      <c r="G19" s="178"/>
      <c r="I19" s="10"/>
    </row>
    <row r="22" spans="1:9" ht="20.149999999999999" customHeight="1">
      <c r="B22" s="91" t="s">
        <v>235</v>
      </c>
      <c r="C22" s="9" t="s">
        <v>236</v>
      </c>
      <c r="E22" s="216"/>
      <c r="F22" s="10"/>
      <c r="H22" s="9"/>
    </row>
    <row r="23" spans="1:9" ht="20.149999999999999" customHeight="1">
      <c r="A23" s="5"/>
      <c r="C23" s="9" t="s">
        <v>237</v>
      </c>
      <c r="E23" s="216"/>
      <c r="F23" s="10"/>
      <c r="H23" s="9"/>
    </row>
    <row r="24" spans="1:9">
      <c r="C24" s="247"/>
      <c r="D24" s="247"/>
      <c r="E24" s="172" t="s">
        <v>238</v>
      </c>
      <c r="F24" s="216"/>
    </row>
    <row r="25" spans="1:9" ht="21" customHeight="1">
      <c r="C25" s="248" t="s">
        <v>239</v>
      </c>
      <c r="D25" s="248"/>
      <c r="E25" s="221" t="s">
        <v>240</v>
      </c>
      <c r="F25" s="216"/>
    </row>
    <row r="26" spans="1:9" ht="21" customHeight="1">
      <c r="C26" s="248" t="s">
        <v>241</v>
      </c>
      <c r="D26" s="248"/>
      <c r="E26" s="221" t="s">
        <v>240</v>
      </c>
      <c r="F26" s="70"/>
    </row>
    <row r="27" spans="1:9" ht="74.25" customHeight="1">
      <c r="C27" s="249" t="s">
        <v>242</v>
      </c>
      <c r="D27" s="249"/>
      <c r="E27" s="173"/>
      <c r="F27" s="216"/>
    </row>
    <row r="28" spans="1:9" ht="25.5" customHeight="1">
      <c r="E28" s="19"/>
      <c r="F28" s="216"/>
      <c r="G28" s="10" t="s">
        <v>244</v>
      </c>
    </row>
    <row r="29" spans="1:9">
      <c r="B29" s="5" t="s">
        <v>245</v>
      </c>
      <c r="C29" s="5"/>
      <c r="D29" s="5"/>
      <c r="F29" s="10"/>
    </row>
    <row r="30" spans="1:9">
      <c r="A30" s="23"/>
      <c r="B30" s="91" t="s">
        <v>190</v>
      </c>
      <c r="C30" s="9" t="s">
        <v>246</v>
      </c>
      <c r="E30" s="216"/>
      <c r="F30" s="10"/>
      <c r="H30" s="9"/>
    </row>
    <row r="31" spans="1:9" s="14" customFormat="1">
      <c r="A31" s="24"/>
      <c r="B31" s="91" t="s">
        <v>190</v>
      </c>
      <c r="C31" s="71" t="s">
        <v>256</v>
      </c>
      <c r="D31" s="71"/>
      <c r="E31" s="216"/>
      <c r="F31" s="10"/>
      <c r="G31" s="10"/>
      <c r="H31" s="9"/>
      <c r="I31" s="216"/>
    </row>
    <row r="32" spans="1:9" s="14" customFormat="1">
      <c r="A32" s="9"/>
      <c r="B32" s="91" t="s">
        <v>190</v>
      </c>
      <c r="C32" s="71" t="s">
        <v>248</v>
      </c>
      <c r="D32" s="71"/>
      <c r="E32" s="216"/>
      <c r="F32" s="10"/>
      <c r="G32" s="10"/>
      <c r="H32" s="9"/>
      <c r="I32" s="216"/>
    </row>
    <row r="33" spans="1:9">
      <c r="B33" s="91" t="s">
        <v>235</v>
      </c>
      <c r="C33" s="71" t="s">
        <v>251</v>
      </c>
      <c r="D33" s="71"/>
      <c r="E33" s="18"/>
      <c r="F33" s="216"/>
    </row>
    <row r="36" spans="1:9" s="14" customFormat="1">
      <c r="A36" s="9"/>
      <c r="B36" s="9"/>
      <c r="C36" s="9"/>
      <c r="D36" s="9"/>
      <c r="E36" s="9"/>
      <c r="F36" s="216"/>
      <c r="G36" s="10"/>
      <c r="H36" s="10"/>
      <c r="I36" s="9"/>
    </row>
    <row r="37" spans="1:9" s="14" customFormat="1">
      <c r="A37" s="9"/>
      <c r="B37" s="18"/>
      <c r="C37" s="18"/>
      <c r="D37" s="18"/>
      <c r="E37" s="9"/>
      <c r="F37" s="216"/>
      <c r="G37" s="10"/>
      <c r="H37" s="10"/>
      <c r="I37" s="9"/>
    </row>
    <row r="38" spans="1:9" s="14" customFormat="1">
      <c r="A38" s="9"/>
      <c r="B38" s="18"/>
      <c r="C38" s="18"/>
      <c r="D38" s="18"/>
      <c r="E38" s="9"/>
      <c r="F38" s="216"/>
      <c r="G38" s="10"/>
      <c r="H38" s="10"/>
      <c r="I38" s="9"/>
    </row>
    <row r="39" spans="1:9" s="14" customFormat="1">
      <c r="A39" s="9"/>
      <c r="B39" s="9"/>
      <c r="C39" s="9"/>
      <c r="D39" s="9"/>
      <c r="E39" s="9"/>
      <c r="F39" s="216"/>
      <c r="G39" s="10"/>
      <c r="H39" s="10"/>
      <c r="I39" s="9"/>
    </row>
  </sheetData>
  <sheetProtection formatCells="0" formatColumns="0" formatRows="0" insertColumns="0" insertRows="0" insertHyperlinks="0" deleteColumns="0" deleteRows="0" sort="0" autoFilter="0" pivotTables="0"/>
  <mergeCells count="6">
    <mergeCell ref="D9:F9"/>
    <mergeCell ref="C24:D24"/>
    <mergeCell ref="C25:D25"/>
    <mergeCell ref="C26:D26"/>
    <mergeCell ref="C27:D27"/>
    <mergeCell ref="C12:F12"/>
  </mergeCells>
  <phoneticPr fontId="1"/>
  <dataValidations count="1">
    <dataValidation type="list" allowBlank="1" showInputMessage="1" showErrorMessage="1" sqref="C12:D12" xr:uid="{590B9D6F-C3EB-4AA5-AAD9-E092D372F5BA}">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9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634D86-7C25-4440-A549-42D30556C12B}">
          <x14:formula1>
            <xm:f>データ用※削除不可!$D$2:$D$3</xm:f>
          </x14:formula1>
          <xm:sqref>B14 B22 B30:B33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E31A3-1873-4BEB-9DC4-CA6CC77823EA}">
  <sheetPr codeName="Sheet26">
    <tabColor rgb="FF92D050"/>
    <pageSetUpPr fitToPage="1"/>
  </sheetPr>
  <dimension ref="A1:I39"/>
  <sheetViews>
    <sheetView showGridLines="0" topLeftCell="E1" workbookViewId="0">
      <selection activeCell="D16" sqref="D16"/>
    </sheetView>
  </sheetViews>
  <sheetFormatPr defaultColWidth="9" defaultRowHeight="12"/>
  <cols>
    <col min="1" max="1" width="5.75" style="9" customWidth="1"/>
    <col min="2" max="2" width="6.5" style="9" customWidth="1"/>
    <col min="3" max="3" width="7.75" style="9" customWidth="1"/>
    <col min="4" max="4" width="15" style="9" customWidth="1"/>
    <col min="5" max="5" width="41" style="9" customWidth="1"/>
    <col min="6" max="6" width="14" style="14" customWidth="1"/>
    <col min="7" max="7" width="16" style="10" customWidth="1"/>
    <col min="8" max="8" width="4.25" style="10" bestFit="1" customWidth="1"/>
    <col min="9" max="9" width="2.58203125" style="9" bestFit="1" customWidth="1"/>
    <col min="10" max="10" width="2.58203125" style="9" customWidth="1"/>
    <col min="11" max="16384" width="9" style="9"/>
  </cols>
  <sheetData>
    <row r="1" spans="1:9">
      <c r="A1" s="9" t="s">
        <v>257</v>
      </c>
      <c r="F1" s="216"/>
    </row>
    <row r="2" spans="1:9" ht="33.75" customHeight="1">
      <c r="A2" s="190" t="s">
        <v>225</v>
      </c>
      <c r="B2" s="25"/>
      <c r="C2" s="25"/>
      <c r="D2" s="25"/>
      <c r="E2" s="190"/>
      <c r="F2" s="25"/>
      <c r="G2" s="25"/>
      <c r="H2" s="25"/>
      <c r="I2" s="8"/>
    </row>
    <row r="3" spans="1:9">
      <c r="F3" s="10" t="s">
        <v>112</v>
      </c>
      <c r="G3" s="225"/>
      <c r="H3" s="11"/>
      <c r="I3" s="11"/>
    </row>
    <row r="4" spans="1:9">
      <c r="F4" s="10" t="s">
        <v>113</v>
      </c>
      <c r="G4" s="12"/>
      <c r="H4" s="13"/>
      <c r="I4" s="13"/>
    </row>
    <row r="5" spans="1:9">
      <c r="F5" s="10" t="s">
        <v>114</v>
      </c>
      <c r="G5" s="216" t="s">
        <v>187</v>
      </c>
      <c r="H5" s="225" t="s">
        <v>115</v>
      </c>
      <c r="I5" s="225"/>
    </row>
    <row r="6" spans="1:9">
      <c r="F6" s="10" t="s">
        <v>116</v>
      </c>
      <c r="G6" s="216" t="s">
        <v>187</v>
      </c>
      <c r="H6" s="225" t="s">
        <v>115</v>
      </c>
      <c r="I6" s="225"/>
    </row>
    <row r="7" spans="1:9">
      <c r="F7" s="10" t="s">
        <v>226</v>
      </c>
      <c r="G7" s="15" t="s">
        <v>187</v>
      </c>
      <c r="H7" s="225" t="s">
        <v>115</v>
      </c>
      <c r="I7" s="225"/>
    </row>
    <row r="8" spans="1:9" ht="11.5" customHeight="1">
      <c r="B8" s="10"/>
      <c r="C8" s="10" t="s">
        <v>117</v>
      </c>
      <c r="D8" s="188"/>
      <c r="E8" s="90"/>
      <c r="F8" s="9"/>
      <c r="G8" s="9"/>
      <c r="H8" s="9"/>
    </row>
    <row r="9" spans="1:9" ht="34.5" customHeight="1">
      <c r="B9"/>
      <c r="C9" s="10" t="s">
        <v>118</v>
      </c>
      <c r="D9" s="246"/>
      <c r="E9" s="246"/>
      <c r="F9" s="246"/>
      <c r="G9"/>
      <c r="H9"/>
    </row>
    <row r="10" spans="1:9" ht="18.649999999999999" customHeight="1">
      <c r="A10"/>
      <c r="B10"/>
      <c r="C10"/>
      <c r="D10"/>
      <c r="E10"/>
      <c r="F10"/>
      <c r="G10"/>
      <c r="H10"/>
    </row>
    <row r="11" spans="1:9" ht="18" customHeight="1">
      <c r="F11" s="216"/>
      <c r="G11" s="18"/>
      <c r="H11" s="9"/>
    </row>
    <row r="12" spans="1:9" ht="18" customHeight="1">
      <c r="C12" s="252" t="s">
        <v>227</v>
      </c>
      <c r="D12" s="252"/>
      <c r="E12" s="252"/>
      <c r="F12" s="252"/>
      <c r="G12" s="18"/>
      <c r="H12" s="9"/>
    </row>
    <row r="13" spans="1:9" ht="13.5" customHeight="1">
      <c r="C13" s="18"/>
      <c r="D13" s="18"/>
      <c r="E13" s="18"/>
      <c r="F13" s="18"/>
      <c r="G13" s="18"/>
      <c r="H13" s="9"/>
    </row>
    <row r="14" spans="1:9" ht="20.149999999999999" customHeight="1">
      <c r="B14" s="13" t="s">
        <v>190</v>
      </c>
      <c r="C14" s="9" t="s">
        <v>228</v>
      </c>
      <c r="E14" s="216"/>
      <c r="F14" s="10"/>
      <c r="H14" s="9"/>
    </row>
    <row r="15" spans="1:9" ht="20.149999999999999" customHeight="1">
      <c r="A15" s="5"/>
      <c r="C15" s="5" t="s">
        <v>229</v>
      </c>
      <c r="D15" s="5"/>
      <c r="E15" s="216"/>
      <c r="F15" s="10"/>
      <c r="H15" s="9"/>
    </row>
    <row r="16" spans="1:9" ht="24">
      <c r="B16" s="19"/>
      <c r="C16" s="172" t="s">
        <v>230</v>
      </c>
      <c r="D16" s="206" t="s">
        <v>194</v>
      </c>
      <c r="E16" s="172" t="s">
        <v>195</v>
      </c>
      <c r="F16" s="172" t="s">
        <v>231</v>
      </c>
      <c r="G16" s="172" t="s">
        <v>197</v>
      </c>
      <c r="H16" s="9"/>
    </row>
    <row r="17" spans="1:9" s="20" customFormat="1" ht="82.5" customHeight="1">
      <c r="B17" s="21"/>
      <c r="C17" s="187">
        <v>1</v>
      </c>
      <c r="D17" s="173" t="s">
        <v>258</v>
      </c>
      <c r="E17" s="89" t="s">
        <v>259</v>
      </c>
      <c r="F17" s="174">
        <v>10000000</v>
      </c>
      <c r="G17" s="173" t="s">
        <v>254</v>
      </c>
    </row>
    <row r="18" spans="1:9" s="20" customFormat="1" ht="67.5" customHeight="1">
      <c r="B18" s="21"/>
      <c r="C18" s="187">
        <v>2</v>
      </c>
      <c r="D18" s="173" t="s">
        <v>260</v>
      </c>
      <c r="E18" s="173" t="s">
        <v>261</v>
      </c>
      <c r="F18" s="174">
        <v>6000000</v>
      </c>
      <c r="G18" s="173" t="s">
        <v>254</v>
      </c>
    </row>
    <row r="19" spans="1:9" ht="36" customHeight="1">
      <c r="C19" s="175"/>
      <c r="D19" s="175"/>
      <c r="E19" s="176" t="s">
        <v>211</v>
      </c>
      <c r="F19" s="186">
        <f>SUM(F17:F18)</f>
        <v>16000000</v>
      </c>
      <c r="G19" s="178"/>
      <c r="I19" s="10"/>
    </row>
    <row r="22" spans="1:9" ht="20.149999999999999" customHeight="1">
      <c r="B22" s="91" t="s">
        <v>235</v>
      </c>
      <c r="C22" s="9" t="s">
        <v>236</v>
      </c>
      <c r="E22" s="216"/>
      <c r="F22" s="10"/>
      <c r="H22" s="9"/>
    </row>
    <row r="23" spans="1:9" ht="20.149999999999999" customHeight="1">
      <c r="A23" s="5"/>
      <c r="C23" s="9" t="s">
        <v>237</v>
      </c>
      <c r="E23" s="216"/>
      <c r="F23" s="10"/>
      <c r="H23" s="9"/>
    </row>
    <row r="24" spans="1:9" ht="17.25" customHeight="1">
      <c r="C24" s="247"/>
      <c r="D24" s="247"/>
      <c r="E24" s="172" t="s">
        <v>238</v>
      </c>
      <c r="F24" s="216"/>
    </row>
    <row r="25" spans="1:9" ht="21" customHeight="1">
      <c r="C25" s="248" t="s">
        <v>239</v>
      </c>
      <c r="D25" s="248"/>
      <c r="E25" s="221" t="s">
        <v>240</v>
      </c>
      <c r="F25" s="216"/>
    </row>
    <row r="26" spans="1:9" ht="21" customHeight="1">
      <c r="C26" s="248" t="s">
        <v>241</v>
      </c>
      <c r="D26" s="248"/>
      <c r="E26" s="221" t="s">
        <v>240</v>
      </c>
      <c r="F26" s="70"/>
    </row>
    <row r="27" spans="1:9" ht="66" customHeight="1">
      <c r="C27" s="249" t="s">
        <v>242</v>
      </c>
      <c r="D27" s="249"/>
      <c r="E27" s="173"/>
      <c r="F27" s="216"/>
    </row>
    <row r="28" spans="1:9" ht="25.5" customHeight="1">
      <c r="E28" s="19"/>
      <c r="F28" s="216"/>
      <c r="G28" s="10" t="s">
        <v>244</v>
      </c>
    </row>
    <row r="29" spans="1:9">
      <c r="B29" s="5" t="s">
        <v>245</v>
      </c>
      <c r="C29" s="5"/>
      <c r="D29" s="5"/>
      <c r="F29" s="10"/>
    </row>
    <row r="30" spans="1:9">
      <c r="A30" s="23"/>
      <c r="B30" s="91" t="s">
        <v>190</v>
      </c>
      <c r="C30" s="9" t="s">
        <v>246</v>
      </c>
      <c r="E30" s="216"/>
      <c r="F30" s="10"/>
      <c r="H30" s="9"/>
    </row>
    <row r="31" spans="1:9" s="14" customFormat="1">
      <c r="A31" s="24"/>
      <c r="B31" s="91" t="s">
        <v>190</v>
      </c>
      <c r="C31" s="71" t="s">
        <v>262</v>
      </c>
      <c r="D31" s="71"/>
      <c r="E31" s="216"/>
      <c r="F31" s="10"/>
      <c r="G31" s="10"/>
      <c r="H31" s="9"/>
      <c r="I31" s="216"/>
    </row>
    <row r="32" spans="1:9" s="14" customFormat="1">
      <c r="A32" s="9"/>
      <c r="B32" s="91" t="s">
        <v>190</v>
      </c>
      <c r="C32" s="71" t="s">
        <v>248</v>
      </c>
      <c r="D32" s="71"/>
      <c r="E32" s="216"/>
      <c r="F32" s="10"/>
      <c r="G32" s="10"/>
      <c r="H32" s="9"/>
      <c r="I32" s="216"/>
    </row>
    <row r="33" spans="1:9">
      <c r="B33" s="91" t="s">
        <v>235</v>
      </c>
      <c r="C33" s="71" t="s">
        <v>251</v>
      </c>
      <c r="D33" s="71"/>
      <c r="E33" s="18"/>
      <c r="F33" s="216"/>
    </row>
    <row r="36" spans="1:9" s="14" customFormat="1">
      <c r="A36" s="9"/>
      <c r="B36" s="9"/>
      <c r="C36" s="9"/>
      <c r="D36" s="9"/>
      <c r="E36" s="9"/>
      <c r="F36" s="216"/>
      <c r="G36" s="10"/>
      <c r="H36" s="10"/>
      <c r="I36" s="9"/>
    </row>
    <row r="37" spans="1:9" s="14" customFormat="1">
      <c r="A37" s="9"/>
      <c r="B37" s="18"/>
      <c r="C37" s="18"/>
      <c r="D37" s="18"/>
      <c r="E37" s="9"/>
      <c r="F37" s="216"/>
      <c r="G37" s="10"/>
      <c r="H37" s="10"/>
      <c r="I37" s="9"/>
    </row>
    <row r="38" spans="1:9" s="14" customFormat="1">
      <c r="A38" s="9"/>
      <c r="B38" s="18"/>
      <c r="C38" s="18"/>
      <c r="D38" s="18"/>
      <c r="E38" s="9"/>
      <c r="F38" s="216"/>
      <c r="G38" s="10"/>
      <c r="H38" s="10"/>
      <c r="I38" s="9"/>
    </row>
    <row r="39" spans="1:9" s="14" customFormat="1">
      <c r="A39" s="9"/>
      <c r="B39" s="9"/>
      <c r="C39" s="9"/>
      <c r="D39" s="9"/>
      <c r="E39" s="9"/>
      <c r="F39" s="216"/>
      <c r="G39" s="10"/>
      <c r="H39" s="10"/>
      <c r="I39" s="9"/>
    </row>
  </sheetData>
  <sheetProtection formatCells="0" formatColumns="0" formatRows="0" insertColumns="0" insertRows="0" insertHyperlinks="0" deleteColumns="0" deleteRows="0" sort="0" autoFilter="0" pivotTables="0"/>
  <mergeCells count="6">
    <mergeCell ref="C27:D27"/>
    <mergeCell ref="C12:F12"/>
    <mergeCell ref="D9:F9"/>
    <mergeCell ref="C24:D24"/>
    <mergeCell ref="C25:D25"/>
    <mergeCell ref="C26:D26"/>
  </mergeCells>
  <phoneticPr fontId="1"/>
  <dataValidations count="1">
    <dataValidation type="list" allowBlank="1" showInputMessage="1" showErrorMessage="1" sqref="C12:D12" xr:uid="{B37EC866-69F7-4615-B20D-C76770E0FD0D}">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2"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F72F9C-35AC-4EE9-8EAF-F2537ABA443A}">
          <x14:formula1>
            <xm:f>データ用※削除不可!$D$2:$D$3</xm:f>
          </x14:formula1>
          <xm:sqref>B14 B22 B30:B33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E351-AE19-457B-9F53-CBFBB0536576}">
  <sheetPr codeName="Sheet27">
    <tabColor rgb="FF92D050"/>
    <pageSetUpPr fitToPage="1"/>
  </sheetPr>
  <dimension ref="A1:N15"/>
  <sheetViews>
    <sheetView showGridLines="0" workbookViewId="0">
      <selection activeCell="M8" sqref="M8"/>
    </sheetView>
  </sheetViews>
  <sheetFormatPr defaultColWidth="9" defaultRowHeight="14"/>
  <cols>
    <col min="1" max="1" width="6.25" style="93" customWidth="1"/>
    <col min="2" max="2" width="17.83203125" style="93" customWidth="1"/>
    <col min="3" max="3" width="49.58203125" style="94" customWidth="1"/>
    <col min="4" max="4" width="15" style="95" customWidth="1"/>
    <col min="5" max="5" width="19.08203125" style="96" customWidth="1"/>
    <col min="6" max="6" width="4.25" style="93" bestFit="1" customWidth="1"/>
    <col min="7" max="7" width="9" style="93" customWidth="1"/>
    <col min="8" max="16384" width="9" style="93"/>
  </cols>
  <sheetData>
    <row r="1" spans="1:14">
      <c r="A1" s="92" t="s">
        <v>263</v>
      </c>
      <c r="H1" s="97">
        <f>COUNTIF(テーブル33456728[内容区分],"*★*")</f>
        <v>1</v>
      </c>
      <c r="I1" s="98" t="s">
        <v>110</v>
      </c>
    </row>
    <row r="2" spans="1:14" ht="39" customHeight="1">
      <c r="A2" s="253" t="s">
        <v>111</v>
      </c>
      <c r="B2" s="253"/>
      <c r="C2" s="253"/>
      <c r="D2" s="253"/>
      <c r="E2" s="253"/>
      <c r="F2" s="253"/>
    </row>
    <row r="3" spans="1:14" s="101" customFormat="1" ht="16">
      <c r="A3" s="92"/>
      <c r="B3" s="99"/>
      <c r="C3" s="99"/>
      <c r="D3" s="100" t="s">
        <v>112</v>
      </c>
      <c r="E3" s="254"/>
      <c r="F3" s="254"/>
    </row>
    <row r="4" spans="1:14" s="101" customFormat="1" ht="16">
      <c r="A4" s="92"/>
      <c r="B4" s="92"/>
      <c r="C4" s="99"/>
      <c r="D4" s="100" t="s">
        <v>113</v>
      </c>
      <c r="E4" s="102"/>
      <c r="F4" s="92"/>
    </row>
    <row r="5" spans="1:14" s="101" customFormat="1" ht="16">
      <c r="A5" s="92"/>
      <c r="B5" s="92"/>
      <c r="C5" s="92"/>
      <c r="D5" s="100" t="s">
        <v>114</v>
      </c>
      <c r="E5" s="92"/>
      <c r="F5" s="99" t="s">
        <v>115</v>
      </c>
    </row>
    <row r="6" spans="1:14" s="101" customFormat="1" ht="16">
      <c r="A6" s="92"/>
      <c r="D6" s="100" t="s">
        <v>116</v>
      </c>
      <c r="E6" s="92"/>
      <c r="F6" s="99" t="s">
        <v>115</v>
      </c>
    </row>
    <row r="7" spans="1:14" s="101" customFormat="1" ht="21" customHeight="1">
      <c r="A7" s="92"/>
      <c r="B7" s="100" t="s">
        <v>117</v>
      </c>
      <c r="C7" s="192"/>
      <c r="D7" s="100" t="str">
        <f>IF(H1=0,"","契約担当課長★")</f>
        <v>契約担当課長★</v>
      </c>
      <c r="E7" s="92"/>
      <c r="F7" s="99" t="str">
        <f>IF(H1=0,"","印")</f>
        <v>印</v>
      </c>
    </row>
    <row r="8" spans="1:14" s="101" customFormat="1" ht="37.5" customHeight="1">
      <c r="A8" s="92"/>
      <c r="B8" s="100" t="s">
        <v>118</v>
      </c>
      <c r="C8" s="255"/>
      <c r="D8" s="255"/>
      <c r="E8" s="92"/>
      <c r="F8" s="99"/>
    </row>
    <row r="9" spans="1:14" s="101" customFormat="1" ht="18.649999999999999" customHeight="1">
      <c r="A9" s="92"/>
      <c r="B9" s="92"/>
      <c r="C9" s="103"/>
      <c r="D9" s="99"/>
      <c r="E9" s="100"/>
      <c r="F9" s="92"/>
    </row>
    <row r="10" spans="1:14" s="101" customFormat="1" ht="18" customHeight="1">
      <c r="A10" s="92"/>
      <c r="B10" s="254" t="s">
        <v>119</v>
      </c>
      <c r="C10" s="254"/>
      <c r="D10" s="254"/>
      <c r="E10" s="254"/>
      <c r="F10" s="92"/>
    </row>
    <row r="11" spans="1:14" s="101" customFormat="1" ht="18" customHeight="1">
      <c r="A11" s="92"/>
      <c r="B11" s="92"/>
      <c r="C11" s="224"/>
      <c r="D11" s="99"/>
      <c r="E11" s="100"/>
      <c r="F11" s="92"/>
    </row>
    <row r="12" spans="1:14" s="101" customFormat="1" ht="21" customHeight="1">
      <c r="A12" s="104" t="s">
        <v>120</v>
      </c>
      <c r="B12" s="105" t="s">
        <v>121</v>
      </c>
      <c r="C12" s="104" t="s">
        <v>122</v>
      </c>
      <c r="D12" s="63" t="s">
        <v>123</v>
      </c>
      <c r="E12" s="106" t="s">
        <v>124</v>
      </c>
      <c r="F12" s="92"/>
    </row>
    <row r="13" spans="1:14" s="101" customFormat="1" ht="67.5" customHeight="1">
      <c r="A13" s="107">
        <v>1</v>
      </c>
      <c r="B13" s="108" t="s">
        <v>264</v>
      </c>
      <c r="C13" s="109" t="s">
        <v>265</v>
      </c>
      <c r="D13" s="51">
        <v>0</v>
      </c>
      <c r="E13" s="109"/>
      <c r="F13" s="92"/>
    </row>
    <row r="14" spans="1:14" s="101" customFormat="1" ht="16">
      <c r="A14" s="110"/>
      <c r="B14" s="111"/>
      <c r="C14" s="110"/>
      <c r="D14" s="112"/>
      <c r="E14" s="113"/>
      <c r="N14" s="101" t="s">
        <v>127</v>
      </c>
    </row>
    <row r="15" spans="1:14" ht="16">
      <c r="A15" s="101"/>
      <c r="B15" s="101"/>
      <c r="C15" s="114"/>
      <c r="D15" s="115"/>
      <c r="E15" s="116"/>
    </row>
  </sheetData>
  <sheetProtection formatCells="0" formatColumns="0" formatRows="0" insertColumns="0" insertRows="0" insertHyperlinks="0" deleteColumns="0" deleteRows="0" sort="0" autoFilter="0" pivotTables="0"/>
  <mergeCells count="4">
    <mergeCell ref="A2:F2"/>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7FEC6DD-BABC-4E16-86A2-2BBE5D6CBCA9}">
          <x14:formula1>
            <xm:f>データ用※削除不可!$A$3:$A$19</xm:f>
          </x14:formula1>
          <xm:sqref>B13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DDBE9-EB07-4518-A3F4-1444368FE84E}">
  <sheetPr codeName="Sheet28">
    <tabColor rgb="FF92D050"/>
    <pageSetUpPr fitToPage="1"/>
  </sheetPr>
  <dimension ref="A1:N15"/>
  <sheetViews>
    <sheetView showGridLines="0" workbookViewId="0">
      <selection activeCell="D14" sqref="D14"/>
    </sheetView>
  </sheetViews>
  <sheetFormatPr defaultColWidth="9" defaultRowHeight="14"/>
  <cols>
    <col min="1" max="1" width="6.25" style="54" customWidth="1"/>
    <col min="2" max="2" width="17.83203125" style="54" customWidth="1"/>
    <col min="3" max="3" width="44.5" style="55" customWidth="1"/>
    <col min="4" max="4" width="13.25" style="56" customWidth="1"/>
    <col min="5" max="5" width="18.75" style="53" customWidth="1"/>
    <col min="6" max="6" width="4.25" style="54" bestFit="1" customWidth="1"/>
    <col min="7" max="7" width="9" style="54" customWidth="1"/>
    <col min="8" max="16384" width="9" style="54"/>
  </cols>
  <sheetData>
    <row r="1" spans="1:14">
      <c r="A1" s="9" t="s">
        <v>266</v>
      </c>
      <c r="H1" s="53">
        <f>COUNTIF(テーブル33456723334[内容区分],"*★*")</f>
        <v>0</v>
      </c>
      <c r="I1" s="54" t="s">
        <v>110</v>
      </c>
    </row>
    <row r="2" spans="1:14" ht="39" customHeight="1">
      <c r="A2" s="193" t="s">
        <v>111</v>
      </c>
      <c r="B2" s="57"/>
      <c r="C2" s="57"/>
      <c r="D2" s="57"/>
      <c r="E2" s="57"/>
      <c r="F2" s="57"/>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117"/>
      <c r="D7" s="13"/>
      <c r="E7" s="9"/>
      <c r="F7" s="13" t="str">
        <f>IF(H1=0,"","印")</f>
        <v/>
      </c>
    </row>
    <row r="8" spans="1:14" s="58" customFormat="1" ht="33" customHeight="1">
      <c r="A8" s="9"/>
      <c r="B8" s="10" t="s">
        <v>118</v>
      </c>
      <c r="C8" s="239"/>
      <c r="D8" s="239"/>
      <c r="E8" s="9"/>
      <c r="F8" s="13"/>
    </row>
    <row r="9" spans="1:14" s="58" customFormat="1" ht="18.649999999999999" customHeight="1">
      <c r="A9" s="9"/>
      <c r="B9" s="9"/>
      <c r="C9" s="17"/>
      <c r="D9" s="13"/>
      <c r="E9" s="10"/>
      <c r="F9" s="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44.15" customHeight="1">
      <c r="A13" s="49">
        <v>1</v>
      </c>
      <c r="B13" s="85" t="s">
        <v>267</v>
      </c>
      <c r="C13" s="118" t="s">
        <v>268</v>
      </c>
      <c r="D13" s="51">
        <v>0</v>
      </c>
      <c r="E13" s="50"/>
      <c r="F13" s="9"/>
    </row>
    <row r="14" spans="1:14" s="58" customFormat="1" ht="16.5">
      <c r="A14" s="87"/>
      <c r="B14" s="88"/>
      <c r="C14" s="87"/>
      <c r="D14" s="65"/>
      <c r="E14" s="66"/>
      <c r="N14" s="58" t="s">
        <v>127</v>
      </c>
    </row>
    <row r="15" spans="1:14" ht="16.5">
      <c r="A15" s="58"/>
      <c r="B15" s="58"/>
      <c r="C15" s="67"/>
      <c r="D15" s="219"/>
      <c r="E15" s="68"/>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157DDA6-8EFC-4823-B455-387595FC16E7}">
          <x14:formula1>
            <xm:f>データ用※削除不可!$A$3:$A$19</xm:f>
          </x14:formula1>
          <xm:sqref>B13:B1048576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392A-19BC-48C2-B2BC-59096596784F}">
  <sheetPr codeName="Sheet29">
    <tabColor rgb="FF92D050"/>
    <pageSetUpPr fitToPage="1"/>
  </sheetPr>
  <dimension ref="A1:N15"/>
  <sheetViews>
    <sheetView showGridLines="0" topLeftCell="A8" workbookViewId="0">
      <selection activeCell="D14" sqref="D14"/>
    </sheetView>
  </sheetViews>
  <sheetFormatPr defaultColWidth="9" defaultRowHeight="14"/>
  <cols>
    <col min="1" max="1" width="6.25" style="54" customWidth="1"/>
    <col min="2" max="2" width="21.33203125" style="54" customWidth="1"/>
    <col min="3" max="3" width="38.5" style="55" customWidth="1"/>
    <col min="4" max="4" width="14.75" style="56" customWidth="1"/>
    <col min="5" max="5" width="17.75" style="53" customWidth="1"/>
    <col min="6" max="6" width="4.25" style="54" bestFit="1" customWidth="1"/>
    <col min="7" max="7" width="9" style="54" customWidth="1"/>
    <col min="8" max="16384" width="9" style="54"/>
  </cols>
  <sheetData>
    <row r="1" spans="1:14">
      <c r="A1" s="9" t="s">
        <v>269</v>
      </c>
      <c r="H1" s="53">
        <f>COUNTIF(テーブル3345672333435[内容区分],"*★*")</f>
        <v>1</v>
      </c>
      <c r="I1" s="54" t="s">
        <v>110</v>
      </c>
    </row>
    <row r="2" spans="1:14" ht="39" customHeight="1">
      <c r="A2" s="193" t="s">
        <v>111</v>
      </c>
      <c r="B2" s="57"/>
      <c r="C2" s="57"/>
      <c r="D2" s="57"/>
      <c r="E2" s="57"/>
      <c r="F2" s="57"/>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117"/>
      <c r="D7" s="10" t="str">
        <f>IF(H1=0,"","契約担当課長★")</f>
        <v>契約担当課長★</v>
      </c>
      <c r="E7" s="9"/>
      <c r="F7" s="13" t="str">
        <f>IF(H1=0,"","印")</f>
        <v>印</v>
      </c>
    </row>
    <row r="8" spans="1:14" s="58" customFormat="1" ht="30" customHeight="1">
      <c r="A8" s="9"/>
      <c r="B8" s="10" t="s">
        <v>118</v>
      </c>
      <c r="C8" s="239"/>
      <c r="D8" s="239"/>
      <c r="E8" s="9"/>
      <c r="F8" s="13"/>
    </row>
    <row r="9" spans="1:14" s="58" customFormat="1" ht="18.649999999999999" customHeight="1">
      <c r="A9" s="9"/>
      <c r="B9" s="9"/>
      <c r="C9" s="17"/>
      <c r="D9" s="13"/>
      <c r="E9" s="10"/>
      <c r="F9" s="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44.15" customHeight="1">
      <c r="A13" s="49">
        <v>1</v>
      </c>
      <c r="B13" s="85" t="s">
        <v>270</v>
      </c>
      <c r="C13" s="118" t="s">
        <v>271</v>
      </c>
      <c r="D13" s="119">
        <v>0</v>
      </c>
      <c r="E13" s="50" t="s">
        <v>272</v>
      </c>
      <c r="F13" s="9"/>
    </row>
    <row r="14" spans="1:14" s="58" customFormat="1" ht="16.5">
      <c r="A14" s="87"/>
      <c r="B14" s="88"/>
      <c r="C14" s="87"/>
      <c r="D14" s="65"/>
      <c r="E14" s="66"/>
      <c r="N14" s="58" t="s">
        <v>127</v>
      </c>
    </row>
    <row r="15" spans="1:14" ht="16.5">
      <c r="A15" s="58"/>
      <c r="B15" s="58"/>
      <c r="C15" s="67"/>
      <c r="D15" s="219"/>
      <c r="E15" s="68"/>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EC5529F7-60CE-4157-8E2D-C33CB0AB0840}">
          <x14:formula1>
            <xm:f>データ用※削除不可!$A$3:$A$19</xm:f>
          </x14:formula1>
          <xm:sqref>B13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8930-CE9B-49A3-85A2-E68FAC580259}">
  <sheetPr codeName="Sheet30">
    <tabColor rgb="FF92D050"/>
    <pageSetUpPr fitToPage="1"/>
  </sheetPr>
  <dimension ref="A1:I15"/>
  <sheetViews>
    <sheetView showGridLines="0" topLeftCell="B12" workbookViewId="0">
      <selection activeCell="H1" sqref="H1"/>
    </sheetView>
  </sheetViews>
  <sheetFormatPr defaultColWidth="9" defaultRowHeight="14"/>
  <cols>
    <col min="1" max="1" width="6.25" style="54" customWidth="1"/>
    <col min="2" max="2" width="27.25" style="54" customWidth="1"/>
    <col min="3" max="3" width="42.25" style="55" customWidth="1"/>
    <col min="4" max="4" width="13.75" style="56" customWidth="1"/>
    <col min="5" max="5" width="17.33203125" style="53" customWidth="1"/>
    <col min="6" max="6" width="4.25" style="54" bestFit="1" customWidth="1"/>
    <col min="7" max="7" width="9" style="54" customWidth="1"/>
    <col min="8" max="16384" width="9" style="54"/>
  </cols>
  <sheetData>
    <row r="1" spans="1:9">
      <c r="A1" s="9" t="s">
        <v>273</v>
      </c>
      <c r="H1" s="53">
        <f>COUNTIF(テーブル334567233343536[内容区分],"*★*")</f>
        <v>2</v>
      </c>
      <c r="I1" s="54" t="s">
        <v>110</v>
      </c>
    </row>
    <row r="2" spans="1:9" ht="39" customHeight="1">
      <c r="A2" s="193" t="s">
        <v>111</v>
      </c>
      <c r="B2" s="57"/>
      <c r="C2" s="57"/>
      <c r="D2" s="57"/>
      <c r="E2" s="57"/>
      <c r="F2" s="57"/>
    </row>
    <row r="3" spans="1:9" s="58" customFormat="1" ht="16.5">
      <c r="A3" s="9"/>
      <c r="B3" s="13"/>
      <c r="C3" s="13"/>
      <c r="D3" s="10" t="s">
        <v>112</v>
      </c>
      <c r="E3" s="237"/>
      <c r="F3" s="237"/>
    </row>
    <row r="4" spans="1:9" s="58" customFormat="1" ht="16.5">
      <c r="A4" s="9"/>
      <c r="B4" s="9"/>
      <c r="C4" s="13"/>
      <c r="D4" s="10" t="s">
        <v>113</v>
      </c>
      <c r="E4" s="59"/>
      <c r="F4" s="9"/>
    </row>
    <row r="5" spans="1:9" s="58" customFormat="1" ht="16.5">
      <c r="A5" s="9"/>
      <c r="B5" s="9"/>
      <c r="C5" s="9"/>
      <c r="D5" s="10" t="s">
        <v>114</v>
      </c>
      <c r="E5" s="9"/>
      <c r="F5" s="13" t="s">
        <v>115</v>
      </c>
    </row>
    <row r="6" spans="1:9" s="58" customFormat="1" ht="16.5">
      <c r="A6" s="9"/>
      <c r="D6" s="10" t="s">
        <v>116</v>
      </c>
      <c r="E6" s="9"/>
      <c r="F6" s="13" t="s">
        <v>115</v>
      </c>
    </row>
    <row r="7" spans="1:9" s="58" customFormat="1" ht="21" customHeight="1">
      <c r="A7" s="9"/>
      <c r="B7" s="10" t="s">
        <v>117</v>
      </c>
      <c r="C7" s="60"/>
      <c r="D7" s="10" t="str">
        <f>IF(H1=0,"","契約担当課長★")</f>
        <v>契約担当課長★</v>
      </c>
      <c r="E7" s="9"/>
      <c r="F7" s="13" t="str">
        <f>IF(H1=0,"","印")</f>
        <v>印</v>
      </c>
    </row>
    <row r="8" spans="1:9" s="58" customFormat="1" ht="30.75" customHeight="1">
      <c r="A8" s="9"/>
      <c r="B8" s="10" t="s">
        <v>118</v>
      </c>
      <c r="C8" s="239"/>
      <c r="D8" s="239"/>
      <c r="E8" s="9"/>
      <c r="F8" s="13"/>
    </row>
    <row r="9" spans="1:9" s="58" customFormat="1" ht="18.649999999999999" customHeight="1">
      <c r="A9" s="9"/>
      <c r="B9" s="9"/>
      <c r="C9" s="17"/>
      <c r="D9" s="13"/>
      <c r="E9" s="10"/>
      <c r="F9" s="9"/>
    </row>
    <row r="10" spans="1:9" s="58" customFormat="1" ht="18" customHeight="1">
      <c r="A10" s="9"/>
      <c r="B10" s="237" t="s">
        <v>119</v>
      </c>
      <c r="C10" s="237"/>
      <c r="D10" s="237"/>
      <c r="E10" s="237"/>
      <c r="F10" s="9"/>
    </row>
    <row r="11" spans="1:9" s="58" customFormat="1" ht="18" customHeight="1">
      <c r="A11" s="9"/>
      <c r="B11" s="9"/>
      <c r="C11" s="216"/>
      <c r="D11" s="13"/>
      <c r="E11" s="10"/>
      <c r="F11" s="9"/>
    </row>
    <row r="12" spans="1:9" s="58" customFormat="1" ht="38.15" customHeight="1">
      <c r="A12" s="82" t="s">
        <v>120</v>
      </c>
      <c r="B12" s="83" t="s">
        <v>121</v>
      </c>
      <c r="C12" s="82" t="s">
        <v>122</v>
      </c>
      <c r="D12" s="63" t="s">
        <v>123</v>
      </c>
      <c r="E12" s="84" t="s">
        <v>124</v>
      </c>
      <c r="F12" s="9"/>
    </row>
    <row r="13" spans="1:9" s="58" customFormat="1" ht="68.25" customHeight="1">
      <c r="A13" s="49">
        <v>1</v>
      </c>
      <c r="B13" s="85" t="s">
        <v>274</v>
      </c>
      <c r="C13" s="118" t="s">
        <v>275</v>
      </c>
      <c r="D13" s="51">
        <v>0</v>
      </c>
      <c r="E13" s="50"/>
      <c r="F13" s="9"/>
    </row>
    <row r="14" spans="1:9" s="58" customFormat="1" ht="59.15" customHeight="1">
      <c r="A14" s="49">
        <v>2</v>
      </c>
      <c r="B14" s="85" t="s">
        <v>276</v>
      </c>
      <c r="C14" s="120" t="s">
        <v>126</v>
      </c>
      <c r="D14" s="51">
        <v>0</v>
      </c>
      <c r="E14" s="50" t="s">
        <v>277</v>
      </c>
      <c r="F14" s="9"/>
    </row>
    <row r="15" spans="1:9" ht="16.5">
      <c r="A15" s="58"/>
      <c r="B15" s="58"/>
      <c r="C15" s="67"/>
      <c r="D15" s="219"/>
      <c r="E15" s="68"/>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C1F35F7F-CB0C-4375-8D9D-8864080B5992}">
          <x14:formula1>
            <xm:f>データ用※削除不可!$A$3:$A$19</xm:f>
          </x14:formula1>
          <xm:sqref>B13:B1048576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CDDDD-542F-49AF-A1AD-4C23DAEB2CEA}">
  <sheetPr codeName="Sheet31">
    <tabColor rgb="FF92D050"/>
    <pageSetUpPr fitToPage="1"/>
  </sheetPr>
  <dimension ref="A1:N15"/>
  <sheetViews>
    <sheetView showGridLines="0" topLeftCell="A13" workbookViewId="0">
      <selection activeCell="L13" sqref="L13"/>
    </sheetView>
  </sheetViews>
  <sheetFormatPr defaultColWidth="9" defaultRowHeight="14"/>
  <cols>
    <col min="1" max="1" width="6.25" style="93" customWidth="1"/>
    <col min="2" max="2" width="17.83203125" style="93" customWidth="1"/>
    <col min="3" max="3" width="42.75" style="94" customWidth="1"/>
    <col min="4" max="4" width="13.5" style="95" customWidth="1"/>
    <col min="5" max="5" width="14.5" style="96" customWidth="1"/>
    <col min="6" max="6" width="4.25" style="93" bestFit="1" customWidth="1"/>
    <col min="7" max="7" width="9" style="93" customWidth="1"/>
    <col min="8" max="9" width="0" style="93" hidden="1" customWidth="1"/>
    <col min="10" max="16384" width="9" style="93"/>
  </cols>
  <sheetData>
    <row r="1" spans="1:14">
      <c r="A1" s="9" t="s">
        <v>278</v>
      </c>
      <c r="H1" s="97">
        <f>COUNTIF(テーブル33452412[内容区分],"*★*")</f>
        <v>1</v>
      </c>
      <c r="I1" s="98" t="s">
        <v>110</v>
      </c>
    </row>
    <row r="2" spans="1:14" ht="39" customHeight="1">
      <c r="A2" s="253" t="s">
        <v>111</v>
      </c>
      <c r="B2" s="253"/>
      <c r="C2" s="253"/>
      <c r="D2" s="253"/>
      <c r="E2" s="253"/>
      <c r="F2" s="253"/>
    </row>
    <row r="3" spans="1:14" s="101" customFormat="1" ht="16">
      <c r="A3" s="92"/>
      <c r="B3" s="99"/>
      <c r="C3" s="99"/>
      <c r="D3" s="100" t="s">
        <v>112</v>
      </c>
      <c r="E3" s="254"/>
      <c r="F3" s="254"/>
    </row>
    <row r="4" spans="1:14" s="101" customFormat="1" ht="16">
      <c r="A4" s="92"/>
      <c r="B4" s="92"/>
      <c r="C4" s="99"/>
      <c r="D4" s="100" t="s">
        <v>113</v>
      </c>
      <c r="E4" s="102"/>
      <c r="F4" s="92"/>
    </row>
    <row r="5" spans="1:14" s="101" customFormat="1" ht="16">
      <c r="A5" s="92"/>
      <c r="B5" s="92"/>
      <c r="C5" s="92"/>
      <c r="D5" s="100" t="s">
        <v>114</v>
      </c>
      <c r="E5" s="92"/>
      <c r="F5" s="99" t="s">
        <v>115</v>
      </c>
    </row>
    <row r="6" spans="1:14" s="101" customFormat="1" ht="16">
      <c r="A6" s="92"/>
      <c r="D6" s="100" t="s">
        <v>116</v>
      </c>
      <c r="E6" s="92"/>
      <c r="F6" s="99" t="s">
        <v>115</v>
      </c>
    </row>
    <row r="7" spans="1:14" s="101" customFormat="1" ht="21" customHeight="1">
      <c r="A7" s="92"/>
      <c r="B7" s="100" t="s">
        <v>117</v>
      </c>
      <c r="C7" s="192"/>
      <c r="D7" s="194" t="str">
        <f>IF(H1=0,"","契約担当課長★")</f>
        <v>契約担当課長★</v>
      </c>
      <c r="E7" s="92"/>
      <c r="F7" s="99" t="str">
        <f>IF(H1=0,"","印")</f>
        <v>印</v>
      </c>
    </row>
    <row r="8" spans="1:14" s="101" customFormat="1" ht="21" customHeight="1">
      <c r="A8" s="92"/>
      <c r="B8" s="100" t="s">
        <v>118</v>
      </c>
      <c r="C8" s="255"/>
      <c r="D8" s="255"/>
      <c r="E8" s="92"/>
      <c r="F8" s="99"/>
    </row>
    <row r="9" spans="1:14" s="101" customFormat="1" ht="18.649999999999999" customHeight="1">
      <c r="A9" s="92"/>
      <c r="B9" s="92"/>
      <c r="C9" s="103"/>
      <c r="D9" s="99"/>
      <c r="E9" s="100"/>
      <c r="F9" s="92"/>
    </row>
    <row r="10" spans="1:14" s="101" customFormat="1" ht="18" customHeight="1">
      <c r="A10" s="92"/>
      <c r="B10" s="254" t="s">
        <v>119</v>
      </c>
      <c r="C10" s="254"/>
      <c r="D10" s="254"/>
      <c r="E10" s="254"/>
      <c r="F10" s="92"/>
    </row>
    <row r="11" spans="1:14" s="101" customFormat="1" ht="18" customHeight="1">
      <c r="A11" s="92"/>
      <c r="B11" s="92"/>
      <c r="C11" s="224"/>
      <c r="D11" s="99"/>
      <c r="E11" s="100"/>
      <c r="F11" s="92"/>
    </row>
    <row r="12" spans="1:14" s="101" customFormat="1" ht="38.15" customHeight="1">
      <c r="A12" s="104" t="s">
        <v>120</v>
      </c>
      <c r="B12" s="105" t="s">
        <v>121</v>
      </c>
      <c r="C12" s="104" t="s">
        <v>122</v>
      </c>
      <c r="D12" s="63" t="s">
        <v>123</v>
      </c>
      <c r="E12" s="106" t="s">
        <v>124</v>
      </c>
      <c r="F12" s="92"/>
    </row>
    <row r="13" spans="1:14" s="101" customFormat="1" ht="55.5" customHeight="1">
      <c r="A13" s="107">
        <v>1</v>
      </c>
      <c r="B13" s="85" t="s">
        <v>276</v>
      </c>
      <c r="C13" s="109" t="s">
        <v>126</v>
      </c>
      <c r="D13" s="51">
        <v>0</v>
      </c>
      <c r="E13" s="109" t="s">
        <v>279</v>
      </c>
      <c r="F13" s="92"/>
    </row>
    <row r="14" spans="1:14" s="101" customFormat="1" ht="16">
      <c r="A14" s="110"/>
      <c r="B14" s="111"/>
      <c r="C14" s="110"/>
      <c r="D14" s="112"/>
      <c r="E14" s="113"/>
      <c r="N14" s="101" t="s">
        <v>127</v>
      </c>
    </row>
    <row r="15" spans="1:14" ht="16">
      <c r="A15" s="101"/>
      <c r="B15" s="101"/>
      <c r="C15" s="114"/>
      <c r="D15" s="115"/>
      <c r="E15" s="116"/>
    </row>
  </sheetData>
  <sheetProtection formatCells="0" formatColumns="0" formatRows="0" insertColumns="0" insertRows="0" insertHyperlinks="0" deleteColumns="0" deleteRows="0" sort="0" autoFilter="0" pivotTables="0"/>
  <mergeCells count="4">
    <mergeCell ref="A2:F2"/>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C74DA42-0E79-42C6-9128-D28DA18BA1DE}">
          <x14:formula1>
            <xm:f>データ用※削除不可!$A$3:$A$19</xm:f>
          </x14:formula1>
          <xm:sqref>B13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B446B-AEE3-41F4-8249-B42B8B43AE7A}">
  <sheetPr codeName="Sheet32">
    <tabColor rgb="FF92D050"/>
    <pageSetUpPr fitToPage="1"/>
  </sheetPr>
  <dimension ref="A1:I40"/>
  <sheetViews>
    <sheetView showGridLines="0" topLeftCell="A2" workbookViewId="0">
      <selection activeCell="D15" sqref="D15"/>
    </sheetView>
  </sheetViews>
  <sheetFormatPr defaultColWidth="9" defaultRowHeight="12"/>
  <cols>
    <col min="1" max="1" width="5.75" style="9" customWidth="1"/>
    <col min="2" max="3" width="6.5" style="9" customWidth="1"/>
    <col min="4" max="4" width="13.33203125" style="9" customWidth="1"/>
    <col min="5" max="5" width="44.5" style="9" customWidth="1"/>
    <col min="6" max="6" width="12.83203125" style="14" customWidth="1"/>
    <col min="7" max="7" width="21.83203125" style="10" customWidth="1"/>
    <col min="8" max="8" width="7.58203125" style="10" customWidth="1"/>
    <col min="9" max="9" width="2.58203125" style="9" bestFit="1" customWidth="1"/>
    <col min="10" max="10" width="2.58203125" style="9" customWidth="1"/>
    <col min="11" max="16384" width="9" style="9"/>
  </cols>
  <sheetData>
    <row r="1" spans="1:9">
      <c r="A1" s="9" t="s">
        <v>280</v>
      </c>
      <c r="F1" s="216"/>
    </row>
    <row r="2" spans="1:9" ht="33.75" customHeight="1">
      <c r="A2" s="245" t="s">
        <v>186</v>
      </c>
      <c r="B2" s="245"/>
      <c r="C2" s="245"/>
      <c r="D2" s="245"/>
      <c r="E2" s="245"/>
      <c r="F2" s="245"/>
      <c r="G2" s="25"/>
      <c r="H2" s="25"/>
      <c r="I2" s="8"/>
    </row>
    <row r="3" spans="1:9" ht="16.5">
      <c r="A3" s="58"/>
      <c r="D3" s="16"/>
      <c r="F3" s="10" t="s">
        <v>112</v>
      </c>
      <c r="G3" s="8"/>
      <c r="H3" s="58"/>
      <c r="I3" s="11"/>
    </row>
    <row r="4" spans="1:9" ht="16.5">
      <c r="A4" s="58"/>
      <c r="F4" s="10" t="s">
        <v>113</v>
      </c>
      <c r="G4" s="163"/>
      <c r="H4" s="58"/>
      <c r="I4" s="13"/>
    </row>
    <row r="5" spans="1:9" ht="16.5">
      <c r="A5" s="58"/>
      <c r="F5" s="10" t="s">
        <v>114</v>
      </c>
      <c r="G5" s="216" t="s">
        <v>187</v>
      </c>
      <c r="H5" s="225" t="s">
        <v>115</v>
      </c>
      <c r="I5" s="225"/>
    </row>
    <row r="6" spans="1:9" ht="16.5">
      <c r="A6" s="58"/>
      <c r="B6" s="58"/>
      <c r="C6" s="58"/>
      <c r="D6" s="58"/>
      <c r="F6" s="10" t="s">
        <v>116</v>
      </c>
      <c r="G6" s="216" t="s">
        <v>187</v>
      </c>
      <c r="H6" s="225" t="s">
        <v>115</v>
      </c>
      <c r="I6" s="225"/>
    </row>
    <row r="7" spans="1:9" ht="16.5">
      <c r="A7" s="58"/>
      <c r="B7" s="58"/>
      <c r="C7" s="10" t="s">
        <v>117</v>
      </c>
      <c r="D7" s="220"/>
      <c r="F7" s="77" t="s">
        <v>188</v>
      </c>
      <c r="G7" s="223" t="s">
        <v>187</v>
      </c>
      <c r="H7" s="164" t="s">
        <v>115</v>
      </c>
      <c r="I7" s="225"/>
    </row>
    <row r="8" spans="1:9" ht="27" customHeight="1">
      <c r="A8" s="58"/>
      <c r="B8" s="58"/>
      <c r="C8" s="10" t="s">
        <v>118</v>
      </c>
      <c r="D8" s="244"/>
      <c r="E8" s="244"/>
      <c r="F8" s="244"/>
      <c r="G8" s="223"/>
      <c r="H8"/>
    </row>
    <row r="9" spans="1:9" ht="21" customHeight="1">
      <c r="A9"/>
      <c r="B9"/>
      <c r="C9"/>
      <c r="D9"/>
      <c r="E9"/>
      <c r="F9"/>
      <c r="G9"/>
      <c r="H9"/>
    </row>
    <row r="10" spans="1:9" ht="18.649999999999999" customHeight="1">
      <c r="E10" s="17"/>
      <c r="F10" s="10"/>
      <c r="H10" s="9"/>
    </row>
    <row r="11" spans="1:9" ht="18" customHeight="1">
      <c r="C11" s="250" t="s">
        <v>227</v>
      </c>
      <c r="D11" s="250"/>
      <c r="E11" s="250"/>
      <c r="F11" s="250"/>
      <c r="G11" s="18"/>
      <c r="H11" s="9"/>
    </row>
    <row r="12" spans="1:9" ht="13.5" customHeight="1">
      <c r="C12" s="251"/>
      <c r="D12" s="251"/>
      <c r="E12" s="251"/>
      <c r="F12" s="251"/>
      <c r="G12" s="251"/>
      <c r="H12" s="9"/>
    </row>
    <row r="13" spans="1:9" ht="20.149999999999999" customHeight="1">
      <c r="B13" s="13" t="s">
        <v>190</v>
      </c>
      <c r="C13" s="9" t="s">
        <v>228</v>
      </c>
      <c r="E13" s="216"/>
      <c r="F13" s="10"/>
      <c r="H13" s="9"/>
    </row>
    <row r="14" spans="1:9" ht="20.149999999999999" customHeight="1">
      <c r="A14" s="5"/>
      <c r="C14" s="5" t="s">
        <v>229</v>
      </c>
      <c r="D14" s="5"/>
      <c r="E14" s="216"/>
      <c r="F14" s="10"/>
      <c r="H14" s="9"/>
    </row>
    <row r="15" spans="1:9" ht="24">
      <c r="B15" s="19"/>
      <c r="C15" s="172" t="s">
        <v>230</v>
      </c>
      <c r="D15" s="206" t="s">
        <v>194</v>
      </c>
      <c r="E15" s="172" t="s">
        <v>195</v>
      </c>
      <c r="F15" s="172" t="s">
        <v>231</v>
      </c>
      <c r="G15" s="172" t="s">
        <v>197</v>
      </c>
      <c r="H15" s="9"/>
    </row>
    <row r="16" spans="1:9" s="20" customFormat="1" ht="159" customHeight="1">
      <c r="B16" s="21"/>
      <c r="C16" s="222">
        <v>1</v>
      </c>
      <c r="D16" s="173" t="s">
        <v>281</v>
      </c>
      <c r="E16" s="89" t="s">
        <v>282</v>
      </c>
      <c r="F16" s="174">
        <v>1171000</v>
      </c>
      <c r="G16" s="173" t="s">
        <v>283</v>
      </c>
    </row>
    <row r="17" spans="1:9" s="20" customFormat="1">
      <c r="B17" s="21"/>
      <c r="C17" s="222">
        <v>2</v>
      </c>
      <c r="D17" s="173"/>
      <c r="E17" s="173"/>
      <c r="F17" s="174"/>
      <c r="G17" s="173"/>
    </row>
    <row r="18" spans="1:9" s="20" customFormat="1">
      <c r="B18" s="21"/>
      <c r="C18" s="222">
        <v>3</v>
      </c>
      <c r="D18" s="173"/>
      <c r="E18" s="196"/>
      <c r="F18" s="195"/>
      <c r="G18" s="182"/>
      <c r="H18" s="22"/>
    </row>
    <row r="19" spans="1:9">
      <c r="B19" s="19"/>
      <c r="C19" s="222">
        <v>4</v>
      </c>
      <c r="D19" s="173"/>
      <c r="E19" s="182"/>
      <c r="F19" s="195"/>
      <c r="G19" s="184"/>
    </row>
    <row r="20" spans="1:9" ht="23.15" customHeight="1">
      <c r="C20" s="197"/>
      <c r="D20" s="185"/>
      <c r="E20" s="176" t="s">
        <v>211</v>
      </c>
      <c r="F20" s="186">
        <f>SUM(F16:F19)</f>
        <v>1171000</v>
      </c>
      <c r="G20" s="178"/>
      <c r="I20" s="10"/>
    </row>
    <row r="23" spans="1:9" ht="20.149999999999999" customHeight="1">
      <c r="B23" s="91" t="s">
        <v>235</v>
      </c>
      <c r="C23" s="9" t="s">
        <v>236</v>
      </c>
      <c r="E23" s="216"/>
      <c r="F23" s="10"/>
      <c r="H23" s="9"/>
    </row>
    <row r="24" spans="1:9" ht="20.149999999999999" customHeight="1">
      <c r="A24" s="5"/>
      <c r="C24" s="9" t="s">
        <v>237</v>
      </c>
      <c r="E24" s="216"/>
      <c r="F24" s="10"/>
      <c r="H24" s="9"/>
    </row>
    <row r="25" spans="1:9" ht="14">
      <c r="C25" s="247"/>
      <c r="D25" s="247"/>
      <c r="E25" s="172" t="s">
        <v>238</v>
      </c>
      <c r="F25"/>
      <c r="G25"/>
    </row>
    <row r="26" spans="1:9" ht="21" customHeight="1">
      <c r="C26" s="248" t="s">
        <v>239</v>
      </c>
      <c r="D26" s="248"/>
      <c r="E26" s="221" t="s">
        <v>240</v>
      </c>
      <c r="F26"/>
      <c r="G26"/>
    </row>
    <row r="27" spans="1:9" ht="21" customHeight="1">
      <c r="C27" s="248" t="s">
        <v>241</v>
      </c>
      <c r="D27" s="248"/>
      <c r="E27" s="221" t="s">
        <v>240</v>
      </c>
      <c r="F27"/>
      <c r="G27"/>
    </row>
    <row r="28" spans="1:9" ht="45.75" customHeight="1">
      <c r="C28" s="249" t="s">
        <v>242</v>
      </c>
      <c r="D28" s="249"/>
      <c r="E28" s="173"/>
      <c r="F28" s="216"/>
    </row>
    <row r="29" spans="1:9" ht="25.5" customHeight="1">
      <c r="E29" s="19"/>
      <c r="F29" s="216"/>
      <c r="G29" s="10" t="s">
        <v>244</v>
      </c>
    </row>
    <row r="30" spans="1:9">
      <c r="B30" s="5" t="s">
        <v>245</v>
      </c>
      <c r="C30" s="5"/>
      <c r="D30" s="5"/>
      <c r="F30" s="10"/>
    </row>
    <row r="31" spans="1:9">
      <c r="A31" s="23"/>
      <c r="B31" s="91" t="s">
        <v>235</v>
      </c>
      <c r="C31" s="9" t="s">
        <v>246</v>
      </c>
      <c r="E31" s="216"/>
      <c r="F31" s="10"/>
      <c r="H31" s="9"/>
    </row>
    <row r="32" spans="1:9" s="14" customFormat="1">
      <c r="A32" s="24"/>
      <c r="B32" s="91" t="s">
        <v>190</v>
      </c>
      <c r="C32" s="71" t="s">
        <v>247</v>
      </c>
      <c r="D32" s="71"/>
      <c r="E32" s="216"/>
      <c r="F32" s="10"/>
      <c r="G32" s="10"/>
      <c r="H32" s="9"/>
      <c r="I32" s="216"/>
    </row>
    <row r="33" spans="1:9" s="14" customFormat="1">
      <c r="A33" s="9"/>
      <c r="B33" s="91" t="s">
        <v>190</v>
      </c>
      <c r="C33" s="71" t="s">
        <v>248</v>
      </c>
      <c r="D33" s="71"/>
      <c r="E33" s="216"/>
      <c r="F33" s="10"/>
      <c r="G33" s="10"/>
      <c r="H33" s="9"/>
      <c r="I33" s="216"/>
    </row>
    <row r="34" spans="1:9">
      <c r="B34" s="91" t="s">
        <v>235</v>
      </c>
      <c r="C34" s="71" t="s">
        <v>251</v>
      </c>
      <c r="D34" s="71"/>
      <c r="E34" s="18"/>
      <c r="F34" s="216"/>
    </row>
    <row r="37" spans="1:9" s="14" customFormat="1">
      <c r="A37" s="9"/>
      <c r="B37" s="9"/>
      <c r="C37" s="9"/>
      <c r="D37" s="9"/>
      <c r="E37" s="9"/>
      <c r="F37" s="216"/>
      <c r="G37" s="10"/>
      <c r="H37" s="10"/>
      <c r="I37" s="9"/>
    </row>
    <row r="38" spans="1:9" s="14" customFormat="1">
      <c r="A38" s="9"/>
      <c r="B38" s="18"/>
      <c r="C38" s="18"/>
      <c r="D38" s="18"/>
      <c r="E38" s="9"/>
      <c r="F38" s="216"/>
      <c r="G38" s="10"/>
      <c r="H38" s="10"/>
      <c r="I38" s="9"/>
    </row>
    <row r="39" spans="1:9" s="14" customFormat="1">
      <c r="A39" s="9"/>
      <c r="B39" s="18"/>
      <c r="C39" s="18"/>
      <c r="D39" s="18"/>
      <c r="E39" s="9"/>
      <c r="F39" s="216"/>
      <c r="G39" s="10"/>
      <c r="H39" s="10"/>
      <c r="I39" s="9"/>
    </row>
    <row r="40" spans="1:9" s="14" customFormat="1">
      <c r="A40" s="9"/>
      <c r="B40" s="9"/>
      <c r="C40" s="9"/>
      <c r="D40" s="9"/>
      <c r="E40" s="9"/>
      <c r="F40" s="216"/>
      <c r="G40" s="10"/>
      <c r="H40" s="10"/>
      <c r="I40" s="9"/>
    </row>
  </sheetData>
  <sheetProtection formatCells="0" formatColumns="0" formatRows="0" insertColumns="0" insertRows="0" insertHyperlinks="0" deleteColumns="0" deleteRows="0" sort="0" autoFilter="0" pivotTables="0"/>
  <mergeCells count="8">
    <mergeCell ref="C28:D28"/>
    <mergeCell ref="C11:F11"/>
    <mergeCell ref="C12:G12"/>
    <mergeCell ref="A2:F2"/>
    <mergeCell ref="D8:F8"/>
    <mergeCell ref="C25:D25"/>
    <mergeCell ref="C26:D26"/>
    <mergeCell ref="C27:D27"/>
  </mergeCells>
  <phoneticPr fontId="1"/>
  <dataValidations count="1">
    <dataValidation type="list" allowBlank="1" showInputMessage="1" showErrorMessage="1" sqref="C11:F11" xr:uid="{FC77E467-CEF5-4B60-A8DC-05BF7A911ABC}">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76"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55CD2D2D-6BC6-406C-B206-0A7D431E4B5F}">
          <x14:formula1>
            <xm:f>データ用※削除不可!$D$2:$D$3</xm:f>
          </x14:formula1>
          <xm:sqref>B13 B23 B31:B34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DE2E-A055-42C2-925B-C0C232551168}">
  <sheetPr codeName="Sheet33">
    <tabColor rgb="FF92D050"/>
    <pageSetUpPr fitToPage="1"/>
  </sheetPr>
  <dimension ref="A1:N15"/>
  <sheetViews>
    <sheetView showGridLines="0" topLeftCell="A31" workbookViewId="0">
      <selection activeCell="D14" sqref="D14"/>
    </sheetView>
  </sheetViews>
  <sheetFormatPr defaultColWidth="9" defaultRowHeight="14"/>
  <cols>
    <col min="1" max="1" width="6.25" style="93" customWidth="1"/>
    <col min="2" max="2" width="16.33203125" style="93" customWidth="1"/>
    <col min="3" max="3" width="45" style="94" customWidth="1"/>
    <col min="4" max="4" width="12.83203125" style="95" customWidth="1"/>
    <col min="5" max="5" width="16" style="96" customWidth="1"/>
    <col min="6" max="6" width="4.25" style="93" bestFit="1" customWidth="1"/>
    <col min="7" max="7" width="9" style="93" customWidth="1"/>
    <col min="8" max="9" width="0" style="93" hidden="1" customWidth="1"/>
    <col min="10" max="16384" width="9" style="93"/>
  </cols>
  <sheetData>
    <row r="1" spans="1:14">
      <c r="A1" s="9" t="s">
        <v>284</v>
      </c>
      <c r="H1" s="97">
        <f>COUNTIF(テーブル3345672891011121617181920[内容区分],"*★*")</f>
        <v>1</v>
      </c>
      <c r="I1" s="98" t="s">
        <v>110</v>
      </c>
    </row>
    <row r="2" spans="1:14" ht="39" customHeight="1">
      <c r="A2" s="121" t="s">
        <v>111</v>
      </c>
      <c r="B2" s="122"/>
      <c r="C2" s="122"/>
      <c r="D2" s="122"/>
      <c r="E2" s="122"/>
      <c r="F2" s="122"/>
    </row>
    <row r="3" spans="1:14" s="101" customFormat="1" ht="16">
      <c r="A3" s="92"/>
      <c r="B3" s="123"/>
      <c r="C3" s="123"/>
      <c r="D3" s="100" t="s">
        <v>112</v>
      </c>
      <c r="E3" s="256"/>
      <c r="F3" s="256"/>
    </row>
    <row r="4" spans="1:14" s="101" customFormat="1" ht="16">
      <c r="A4" s="92"/>
      <c r="B4" s="92"/>
      <c r="C4" s="123"/>
      <c r="D4" s="100" t="s">
        <v>113</v>
      </c>
      <c r="E4" s="102"/>
      <c r="F4" s="92"/>
    </row>
    <row r="5" spans="1:14" s="101" customFormat="1" ht="16">
      <c r="A5" s="92"/>
      <c r="B5" s="92"/>
      <c r="C5" s="92"/>
      <c r="D5" s="100" t="s">
        <v>114</v>
      </c>
      <c r="E5" s="92"/>
      <c r="F5" s="123" t="s">
        <v>115</v>
      </c>
    </row>
    <row r="6" spans="1:14" s="101" customFormat="1" ht="16">
      <c r="A6" s="92"/>
      <c r="D6" s="100" t="s">
        <v>116</v>
      </c>
      <c r="E6" s="92"/>
      <c r="F6" s="123" t="s">
        <v>115</v>
      </c>
    </row>
    <row r="7" spans="1:14" s="101" customFormat="1" ht="21" customHeight="1">
      <c r="A7" s="92"/>
      <c r="B7" s="100" t="s">
        <v>117</v>
      </c>
      <c r="C7" s="192"/>
      <c r="D7" s="100" t="str">
        <f>IF(H1=0,"","契約担当課長★")</f>
        <v>契約担当課長★</v>
      </c>
      <c r="E7" s="92"/>
      <c r="F7" s="123" t="str">
        <f>IF(H1=0,"","印")</f>
        <v>印</v>
      </c>
    </row>
    <row r="8" spans="1:14" s="101" customFormat="1" ht="35.25" customHeight="1">
      <c r="A8" s="92"/>
      <c r="B8" s="100" t="s">
        <v>118</v>
      </c>
      <c r="C8" s="255"/>
      <c r="D8" s="255"/>
      <c r="E8" s="92"/>
      <c r="F8" s="123"/>
    </row>
    <row r="9" spans="1:14" s="101" customFormat="1" ht="18.649999999999999" customHeight="1">
      <c r="A9" s="92"/>
      <c r="B9" s="92"/>
      <c r="C9" s="103"/>
      <c r="D9" s="99"/>
      <c r="E9" s="100"/>
      <c r="F9" s="92"/>
    </row>
    <row r="10" spans="1:14" s="101" customFormat="1" ht="18" customHeight="1">
      <c r="A10" s="92"/>
      <c r="B10" s="237" t="s">
        <v>119</v>
      </c>
      <c r="C10" s="237"/>
      <c r="D10" s="237"/>
      <c r="E10" s="237"/>
      <c r="F10" s="92"/>
    </row>
    <row r="11" spans="1:14" s="101" customFormat="1" ht="18" customHeight="1">
      <c r="A11" s="92"/>
      <c r="B11" s="92"/>
      <c r="C11" s="224"/>
      <c r="D11" s="99"/>
      <c r="E11" s="100"/>
      <c r="F11" s="92"/>
    </row>
    <row r="12" spans="1:14" s="101" customFormat="1" ht="38.15" customHeight="1">
      <c r="A12" s="124" t="s">
        <v>120</v>
      </c>
      <c r="B12" s="125" t="s">
        <v>121</v>
      </c>
      <c r="C12" s="124" t="s">
        <v>122</v>
      </c>
      <c r="D12" s="63" t="s">
        <v>123</v>
      </c>
      <c r="E12" s="126" t="s">
        <v>124</v>
      </c>
      <c r="F12" s="92"/>
    </row>
    <row r="13" spans="1:14" s="101" customFormat="1" ht="49" customHeight="1">
      <c r="A13" s="127">
        <v>1</v>
      </c>
      <c r="B13" s="85" t="s">
        <v>285</v>
      </c>
      <c r="C13" s="128" t="s">
        <v>286</v>
      </c>
      <c r="D13" s="51">
        <v>0</v>
      </c>
      <c r="E13" s="109" t="s">
        <v>287</v>
      </c>
      <c r="F13" s="92"/>
    </row>
    <row r="14" spans="1:14" s="101" customFormat="1" ht="16">
      <c r="A14" s="129"/>
      <c r="B14" s="111"/>
      <c r="C14" s="129"/>
      <c r="D14" s="112"/>
      <c r="E14" s="113"/>
      <c r="N14" s="101" t="s">
        <v>127</v>
      </c>
    </row>
    <row r="15" spans="1:14" ht="16">
      <c r="A15" s="101"/>
      <c r="B15" s="101"/>
      <c r="C15" s="114"/>
      <c r="D15" s="115"/>
      <c r="E15"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5C376768-C222-426E-8C38-57970F7A50DF}">
          <x14:formula1>
            <xm:f>データ用※削除不可!$A$3:$A$19</xm:f>
          </x14:formula1>
          <xm:sqref>B13:B1048576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E872-9343-410C-8B44-59FB173EBE44}">
  <sheetPr codeName="Sheet34">
    <tabColor rgb="FF92D050"/>
    <pageSetUpPr fitToPage="1"/>
  </sheetPr>
  <dimension ref="A1:I40"/>
  <sheetViews>
    <sheetView showGridLines="0" topLeftCell="A18" workbookViewId="0">
      <selection activeCell="H16" sqref="H16"/>
    </sheetView>
  </sheetViews>
  <sheetFormatPr defaultColWidth="9" defaultRowHeight="12"/>
  <cols>
    <col min="1" max="1" width="5.75" style="9" customWidth="1"/>
    <col min="2" max="2" width="6.5" style="9" customWidth="1"/>
    <col min="3" max="3" width="5.25" style="9" customWidth="1"/>
    <col min="4" max="4" width="11.33203125" style="9" customWidth="1"/>
    <col min="5" max="5" width="45.08203125" style="9" customWidth="1"/>
    <col min="6" max="6" width="13.25" style="14" customWidth="1"/>
    <col min="7" max="7" width="15.83203125" style="10" customWidth="1"/>
    <col min="8" max="8" width="7.58203125" style="10" customWidth="1"/>
    <col min="9" max="9" width="2.58203125" style="9" bestFit="1" customWidth="1"/>
    <col min="10" max="10" width="2.58203125" style="9" customWidth="1"/>
    <col min="11" max="16384" width="9" style="9"/>
  </cols>
  <sheetData>
    <row r="1" spans="1:9">
      <c r="A1" s="9" t="s">
        <v>288</v>
      </c>
      <c r="F1" s="216"/>
    </row>
    <row r="2" spans="1:9" ht="33.75" customHeight="1">
      <c r="A2" s="203" t="s">
        <v>225</v>
      </c>
      <c r="B2" s="25"/>
      <c r="C2" s="25"/>
      <c r="D2" s="25"/>
      <c r="E2" s="25"/>
      <c r="F2" s="25"/>
      <c r="G2" s="25"/>
      <c r="H2" s="25"/>
      <c r="I2" s="8"/>
    </row>
    <row r="3" spans="1:9">
      <c r="F3" s="10" t="s">
        <v>112</v>
      </c>
      <c r="G3" s="225"/>
      <c r="H3" s="11"/>
      <c r="I3" s="11"/>
    </row>
    <row r="4" spans="1:9">
      <c r="F4" s="10" t="s">
        <v>113</v>
      </c>
      <c r="G4" s="12"/>
      <c r="H4" s="13"/>
      <c r="I4" s="13"/>
    </row>
    <row r="5" spans="1:9">
      <c r="F5" s="10" t="s">
        <v>114</v>
      </c>
      <c r="G5" s="216" t="s">
        <v>187</v>
      </c>
      <c r="H5" s="225" t="s">
        <v>115</v>
      </c>
      <c r="I5" s="225"/>
    </row>
    <row r="6" spans="1:9">
      <c r="F6" s="10" t="s">
        <v>116</v>
      </c>
      <c r="G6" s="216" t="s">
        <v>187</v>
      </c>
      <c r="H6" s="225" t="s">
        <v>115</v>
      </c>
      <c r="I6" s="225"/>
    </row>
    <row r="7" spans="1:9">
      <c r="F7" s="10" t="s">
        <v>226</v>
      </c>
      <c r="G7" s="15" t="s">
        <v>187</v>
      </c>
      <c r="H7" s="225" t="s">
        <v>115</v>
      </c>
      <c r="I7" s="225"/>
    </row>
    <row r="8" spans="1:9" ht="11.5" customHeight="1">
      <c r="C8" s="10" t="s">
        <v>117</v>
      </c>
      <c r="D8" s="189"/>
      <c r="E8" s="198"/>
      <c r="F8" s="9"/>
      <c r="G8" s="9"/>
      <c r="H8" s="9"/>
    </row>
    <row r="9" spans="1:9" ht="33" customHeight="1">
      <c r="C9" s="10" t="s">
        <v>118</v>
      </c>
      <c r="D9" s="239"/>
      <c r="E9" s="239"/>
      <c r="F9" s="239"/>
      <c r="G9" s="9"/>
      <c r="H9" s="16"/>
    </row>
    <row r="10" spans="1:9" ht="18.649999999999999" customHeight="1">
      <c r="E10" s="17"/>
      <c r="F10" s="10"/>
      <c r="H10" s="9"/>
    </row>
    <row r="11" spans="1:9" ht="18" customHeight="1">
      <c r="C11" s="250" t="s">
        <v>227</v>
      </c>
      <c r="D11" s="250"/>
      <c r="E11" s="250"/>
      <c r="F11" s="250"/>
      <c r="G11" s="18"/>
      <c r="H11" s="9"/>
    </row>
    <row r="12" spans="1:9" ht="13.5" customHeight="1">
      <c r="C12" s="251"/>
      <c r="D12" s="251"/>
      <c r="E12" s="251"/>
      <c r="F12" s="251"/>
      <c r="G12" s="251"/>
      <c r="H12" s="9"/>
    </row>
    <row r="13" spans="1:9" ht="20.149999999999999" customHeight="1">
      <c r="B13" s="13" t="s">
        <v>190</v>
      </c>
      <c r="C13" s="9" t="s">
        <v>228</v>
      </c>
      <c r="E13" s="216"/>
      <c r="F13" s="10"/>
      <c r="H13" s="9"/>
    </row>
    <row r="14" spans="1:9" ht="20.149999999999999" customHeight="1">
      <c r="A14" s="5"/>
      <c r="C14" s="5" t="s">
        <v>229</v>
      </c>
      <c r="D14" s="5"/>
      <c r="E14" s="216"/>
      <c r="F14" s="10"/>
      <c r="H14" s="9"/>
    </row>
    <row r="15" spans="1:9" ht="28.5" customHeight="1">
      <c r="B15" s="19"/>
      <c r="C15" s="172" t="s">
        <v>230</v>
      </c>
      <c r="D15" s="206" t="s">
        <v>194</v>
      </c>
      <c r="E15" s="172" t="s">
        <v>195</v>
      </c>
      <c r="F15" s="172" t="s">
        <v>231</v>
      </c>
      <c r="G15" s="172" t="s">
        <v>197</v>
      </c>
      <c r="H15" s="9"/>
    </row>
    <row r="16" spans="1:9" s="20" customFormat="1" ht="47.25" customHeight="1">
      <c r="B16" s="21"/>
      <c r="C16" s="187">
        <v>1</v>
      </c>
      <c r="D16" s="209" t="s">
        <v>289</v>
      </c>
      <c r="E16" s="199" t="s">
        <v>290</v>
      </c>
      <c r="F16" s="174">
        <v>1053100</v>
      </c>
      <c r="G16" s="173"/>
    </row>
    <row r="17" spans="1:9" s="20" customFormat="1" ht="47.25" customHeight="1">
      <c r="B17" s="21"/>
      <c r="C17" s="187">
        <v>2</v>
      </c>
      <c r="D17" s="209" t="s">
        <v>291</v>
      </c>
      <c r="E17" s="200" t="s">
        <v>292</v>
      </c>
      <c r="F17" s="174">
        <v>500000</v>
      </c>
      <c r="G17" s="173"/>
    </row>
    <row r="18" spans="1:9" s="20" customFormat="1" ht="47.25" customHeight="1">
      <c r="B18" s="21"/>
      <c r="C18" s="187">
        <v>3</v>
      </c>
      <c r="D18" s="209" t="s">
        <v>293</v>
      </c>
      <c r="E18" s="201" t="s">
        <v>294</v>
      </c>
      <c r="F18" s="195">
        <v>300000</v>
      </c>
      <c r="G18" s="182"/>
      <c r="H18" s="22"/>
    </row>
    <row r="19" spans="1:9" ht="47.25" customHeight="1">
      <c r="B19" s="19"/>
      <c r="C19" s="222">
        <v>4</v>
      </c>
      <c r="D19" s="209" t="s">
        <v>295</v>
      </c>
      <c r="E19" s="201" t="s">
        <v>296</v>
      </c>
      <c r="F19" s="195">
        <v>300000</v>
      </c>
      <c r="G19" s="184"/>
    </row>
    <row r="20" spans="1:9" ht="23.15" customHeight="1">
      <c r="C20" s="175"/>
      <c r="D20" s="175"/>
      <c r="E20" s="176" t="s">
        <v>211</v>
      </c>
      <c r="F20" s="186">
        <f>SUM(F16:F19)</f>
        <v>2153100</v>
      </c>
      <c r="G20" s="178"/>
      <c r="I20" s="10"/>
    </row>
    <row r="23" spans="1:9" ht="20.149999999999999" customHeight="1">
      <c r="B23" s="91" t="s">
        <v>190</v>
      </c>
      <c r="C23" s="9" t="s">
        <v>236</v>
      </c>
      <c r="E23" s="216"/>
      <c r="F23" s="10"/>
      <c r="H23" s="9"/>
    </row>
    <row r="24" spans="1:9" ht="20.149999999999999" customHeight="1">
      <c r="A24" s="5"/>
      <c r="C24" s="9" t="s">
        <v>237</v>
      </c>
      <c r="E24" s="216"/>
      <c r="F24" s="10"/>
      <c r="H24" s="9"/>
    </row>
    <row r="25" spans="1:9">
      <c r="C25" s="247"/>
      <c r="D25" s="247"/>
      <c r="E25" s="172" t="s">
        <v>238</v>
      </c>
      <c r="F25" s="130"/>
    </row>
    <row r="26" spans="1:9" ht="28.5" customHeight="1">
      <c r="C26" s="248" t="s">
        <v>239</v>
      </c>
      <c r="D26" s="248"/>
      <c r="E26" s="221" t="s">
        <v>240</v>
      </c>
      <c r="F26" s="131"/>
    </row>
    <row r="27" spans="1:9" ht="21" customHeight="1">
      <c r="C27" s="248" t="s">
        <v>241</v>
      </c>
      <c r="D27" s="248"/>
      <c r="E27" s="221" t="s">
        <v>240</v>
      </c>
      <c r="F27" s="70"/>
    </row>
    <row r="28" spans="1:9" ht="46.5" customHeight="1">
      <c r="C28" s="249" t="s">
        <v>242</v>
      </c>
      <c r="D28" s="249"/>
      <c r="E28" s="173" t="s">
        <v>297</v>
      </c>
      <c r="F28" s="216"/>
    </row>
    <row r="29" spans="1:9" ht="25.5" customHeight="1">
      <c r="E29" s="19"/>
      <c r="F29" s="216"/>
      <c r="G29" s="10" t="s">
        <v>244</v>
      </c>
    </row>
    <row r="30" spans="1:9">
      <c r="B30" s="5" t="s">
        <v>245</v>
      </c>
      <c r="C30" s="5"/>
      <c r="D30" s="5"/>
      <c r="F30" s="10"/>
    </row>
    <row r="31" spans="1:9">
      <c r="A31" s="23"/>
      <c r="B31" s="91" t="s">
        <v>190</v>
      </c>
      <c r="C31" s="9" t="s">
        <v>246</v>
      </c>
      <c r="E31" s="216"/>
      <c r="F31" s="10"/>
      <c r="H31" s="9"/>
    </row>
    <row r="32" spans="1:9" s="14" customFormat="1">
      <c r="A32" s="24"/>
      <c r="B32" s="91" t="s">
        <v>190</v>
      </c>
      <c r="C32" s="71" t="s">
        <v>247</v>
      </c>
      <c r="D32" s="71"/>
      <c r="E32" s="216"/>
      <c r="F32" s="10"/>
      <c r="G32" s="10"/>
      <c r="H32" s="9"/>
      <c r="I32" s="216"/>
    </row>
    <row r="33" spans="1:9" s="14" customFormat="1">
      <c r="A33" s="9"/>
      <c r="B33" s="91" t="s">
        <v>190</v>
      </c>
      <c r="C33" s="71" t="s">
        <v>248</v>
      </c>
      <c r="D33" s="71"/>
      <c r="E33" s="216"/>
      <c r="F33" s="10"/>
      <c r="G33" s="10"/>
      <c r="H33" s="9"/>
      <c r="I33" s="216"/>
    </row>
    <row r="34" spans="1:9">
      <c r="B34" s="91" t="s">
        <v>235</v>
      </c>
      <c r="C34" s="71" t="s">
        <v>251</v>
      </c>
      <c r="D34" s="71"/>
      <c r="E34" s="18"/>
      <c r="F34" s="216"/>
    </row>
    <row r="37" spans="1:9" s="14" customFormat="1">
      <c r="A37" s="9"/>
      <c r="B37" s="9"/>
      <c r="C37" s="9"/>
      <c r="D37" s="9"/>
      <c r="E37" s="9"/>
      <c r="F37" s="216"/>
      <c r="G37" s="10"/>
      <c r="H37" s="10"/>
      <c r="I37" s="9"/>
    </row>
    <row r="38" spans="1:9" s="14" customFormat="1">
      <c r="A38" s="9"/>
      <c r="B38" s="18"/>
      <c r="C38" s="18"/>
      <c r="D38" s="18"/>
      <c r="E38" s="9"/>
      <c r="F38" s="216"/>
      <c r="G38" s="10"/>
      <c r="H38" s="10"/>
      <c r="I38" s="9"/>
    </row>
    <row r="39" spans="1:9" s="14" customFormat="1">
      <c r="A39" s="9"/>
      <c r="B39" s="18"/>
      <c r="C39" s="18"/>
      <c r="D39" s="18"/>
      <c r="E39" s="9"/>
      <c r="F39" s="216"/>
      <c r="G39" s="10"/>
      <c r="H39" s="10"/>
      <c r="I39" s="9"/>
    </row>
    <row r="40" spans="1:9" s="14" customFormat="1">
      <c r="A40" s="9"/>
      <c r="B40" s="9"/>
      <c r="C40" s="9"/>
      <c r="D40" s="9"/>
      <c r="E40" s="9"/>
      <c r="F40" s="216"/>
      <c r="G40" s="10"/>
      <c r="H40" s="10"/>
      <c r="I40" s="9"/>
    </row>
  </sheetData>
  <sheetProtection formatCells="0" formatColumns="0" formatRows="0" insertColumns="0" insertRows="0" insertHyperlinks="0" deleteColumns="0" deleteRows="0" sort="0" autoFilter="0" pivotTables="0"/>
  <mergeCells count="7">
    <mergeCell ref="D9:F9"/>
    <mergeCell ref="C25:D25"/>
    <mergeCell ref="C26:D26"/>
    <mergeCell ref="C27:D27"/>
    <mergeCell ref="C28:D28"/>
    <mergeCell ref="C11:F11"/>
    <mergeCell ref="C12:G12"/>
  </mergeCells>
  <phoneticPr fontId="1"/>
  <dataValidations count="1">
    <dataValidation type="list" allowBlank="1" showInputMessage="1" showErrorMessage="1" sqref="C11:F11" xr:uid="{F95B7853-F0BD-4CD7-AB45-8A4FFD44E394}">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4"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CAF9B80-9E1F-4C51-9CA3-22C626A4417D}">
          <x14:formula1>
            <xm:f>データ用※削除不可!$D$2:$D$3</xm:f>
          </x14:formula1>
          <xm:sqref>B13 B23 B31:B34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1F4BF-9A34-4F20-8E75-BC88217AAAE7}">
  <sheetPr codeName="Sheet35">
    <tabColor rgb="FF92D050"/>
    <pageSetUpPr fitToPage="1"/>
  </sheetPr>
  <dimension ref="A1:N15"/>
  <sheetViews>
    <sheetView showGridLines="0" topLeftCell="A11" workbookViewId="0">
      <selection activeCell="L20" sqref="L20"/>
    </sheetView>
  </sheetViews>
  <sheetFormatPr defaultColWidth="9" defaultRowHeight="14"/>
  <cols>
    <col min="1" max="1" width="6.25" style="54" customWidth="1"/>
    <col min="2" max="2" width="14.5" style="54" customWidth="1"/>
    <col min="3" max="3" width="37.58203125" style="55" customWidth="1"/>
    <col min="4" max="4" width="14.25" style="56" customWidth="1"/>
    <col min="5" max="5" width="15.25" style="53" customWidth="1"/>
    <col min="6" max="6" width="4.25" style="54" bestFit="1" customWidth="1"/>
    <col min="7" max="7" width="9" style="54" customWidth="1"/>
    <col min="8" max="9" width="0" style="54" hidden="1" customWidth="1"/>
    <col min="10" max="16384" width="9" style="54"/>
  </cols>
  <sheetData>
    <row r="1" spans="1:14">
      <c r="A1" s="9" t="s">
        <v>298</v>
      </c>
      <c r="H1" s="53">
        <f>COUNTIF(テーブル33456728910111216171819209[内容区分],"*★*")</f>
        <v>0</v>
      </c>
      <c r="I1" s="54" t="s">
        <v>110</v>
      </c>
    </row>
    <row r="2" spans="1:14" ht="39" customHeight="1">
      <c r="A2" s="193" t="s">
        <v>111</v>
      </c>
      <c r="B2" s="132"/>
      <c r="C2" s="132"/>
      <c r="D2" s="132"/>
      <c r="E2" s="132"/>
      <c r="F2" s="132"/>
    </row>
    <row r="3" spans="1:14" s="58" customFormat="1" ht="16.5">
      <c r="A3" s="9"/>
      <c r="B3" s="16"/>
      <c r="C3" s="16"/>
      <c r="D3" s="10" t="s">
        <v>112</v>
      </c>
      <c r="E3" s="257"/>
      <c r="F3" s="257"/>
    </row>
    <row r="4" spans="1:14" s="58" customFormat="1" ht="16.5">
      <c r="A4" s="9"/>
      <c r="B4" s="9"/>
      <c r="C4" s="16"/>
      <c r="D4" s="10" t="s">
        <v>113</v>
      </c>
      <c r="E4" s="59"/>
      <c r="F4" s="9"/>
    </row>
    <row r="5" spans="1:14" s="58" customFormat="1" ht="16.5">
      <c r="A5" s="9"/>
      <c r="B5" s="9"/>
      <c r="C5" s="9"/>
      <c r="D5" s="10" t="s">
        <v>114</v>
      </c>
      <c r="E5" s="9"/>
      <c r="F5" s="16" t="s">
        <v>115</v>
      </c>
    </row>
    <row r="6" spans="1:14" s="58" customFormat="1" ht="16.5">
      <c r="A6" s="9"/>
      <c r="D6" s="10" t="s">
        <v>116</v>
      </c>
      <c r="E6" s="9"/>
      <c r="F6" s="16" t="s">
        <v>115</v>
      </c>
    </row>
    <row r="7" spans="1:14" s="58" customFormat="1" ht="21" customHeight="1">
      <c r="A7" s="9"/>
      <c r="B7" s="10" t="s">
        <v>117</v>
      </c>
      <c r="C7" s="60"/>
      <c r="D7" s="13"/>
      <c r="E7" s="9"/>
      <c r="F7" s="16" t="str">
        <f>IF(H1=0,"","印")</f>
        <v/>
      </c>
    </row>
    <row r="8" spans="1:14" s="58" customFormat="1" ht="30" customHeight="1">
      <c r="A8" s="9"/>
      <c r="B8" s="10" t="s">
        <v>118</v>
      </c>
      <c r="C8" s="239"/>
      <c r="D8" s="239"/>
      <c r="E8" s="9"/>
      <c r="F8" s="16"/>
    </row>
    <row r="9" spans="1:14" s="58" customFormat="1" ht="18.649999999999999" customHeight="1">
      <c r="A9" s="9"/>
      <c r="B9" s="9"/>
      <c r="C9" s="17"/>
      <c r="D9" s="13"/>
      <c r="E9" s="10"/>
      <c r="F9" s="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61" t="s">
        <v>120</v>
      </c>
      <c r="B12" s="62" t="s">
        <v>121</v>
      </c>
      <c r="C12" s="61" t="s">
        <v>122</v>
      </c>
      <c r="D12" s="63" t="s">
        <v>123</v>
      </c>
      <c r="E12" s="63" t="s">
        <v>124</v>
      </c>
      <c r="F12" s="9"/>
    </row>
    <row r="13" spans="1:14" s="58" customFormat="1" ht="49" customHeight="1">
      <c r="A13" s="133">
        <v>1</v>
      </c>
      <c r="B13" s="85" t="s">
        <v>299</v>
      </c>
      <c r="C13" s="134" t="s">
        <v>126</v>
      </c>
      <c r="D13" s="51">
        <v>0</v>
      </c>
      <c r="E13" s="50" t="s">
        <v>300</v>
      </c>
      <c r="F13" s="9"/>
    </row>
    <row r="14" spans="1:14" s="58" customFormat="1" ht="16.5">
      <c r="A14" s="64"/>
      <c r="B14" s="88"/>
      <c r="C14" s="64"/>
      <c r="D14" s="65"/>
      <c r="E14" s="66"/>
      <c r="N14" s="58" t="s">
        <v>127</v>
      </c>
    </row>
    <row r="15" spans="1:14" ht="16.5">
      <c r="A15" s="58"/>
      <c r="B15" s="58"/>
      <c r="C15" s="67"/>
      <c r="D15" s="219"/>
      <c r="E15" s="68"/>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6"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ED9B4C4-568D-4A7E-900C-45220A608518}">
          <x14:formula1>
            <xm:f>データ用※削除不可!$A$3:$A$19</xm:f>
          </x14:formula1>
          <xm:sqref>B13:B1048576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0080A-5A1F-42D9-B9A4-5E9710CB4FE5}">
  <sheetPr codeName="Sheet36">
    <tabColor rgb="FF92D050"/>
    <pageSetUpPr fitToPage="1"/>
  </sheetPr>
  <dimension ref="A1:N18"/>
  <sheetViews>
    <sheetView showGridLines="0" topLeftCell="A13" workbookViewId="0">
      <selection activeCell="I12" sqref="I12"/>
    </sheetView>
  </sheetViews>
  <sheetFormatPr defaultColWidth="9" defaultRowHeight="14"/>
  <cols>
    <col min="1" max="1" width="6.25" style="54" customWidth="1"/>
    <col min="2" max="2" width="9.58203125" style="54" customWidth="1"/>
    <col min="3" max="3" width="18.33203125" style="55" customWidth="1"/>
    <col min="4" max="4" width="31.08203125" style="56" customWidth="1"/>
    <col min="5" max="5" width="24.08203125" style="53" customWidth="1"/>
    <col min="6" max="6" width="4.58203125" style="55" customWidth="1"/>
    <col min="7" max="7" width="9" style="54" customWidth="1"/>
    <col min="8" max="16384" width="9" style="54"/>
  </cols>
  <sheetData>
    <row r="1" spans="1:8">
      <c r="A1" s="9" t="s">
        <v>301</v>
      </c>
      <c r="H1" s="55"/>
    </row>
    <row r="2" spans="1:8" ht="39" customHeight="1">
      <c r="A2" s="57" t="s">
        <v>302</v>
      </c>
      <c r="B2" s="57"/>
      <c r="C2" s="57"/>
      <c r="D2" s="57"/>
      <c r="E2" s="57"/>
      <c r="F2" s="57"/>
    </row>
    <row r="3" spans="1:8" s="58" customFormat="1" ht="16.5">
      <c r="A3" s="9"/>
      <c r="B3" s="9"/>
      <c r="C3" s="16"/>
      <c r="D3" s="10" t="s">
        <v>303</v>
      </c>
      <c r="E3" s="59"/>
      <c r="F3" s="216"/>
    </row>
    <row r="4" spans="1:8" s="58" customFormat="1" ht="16.5">
      <c r="A4" s="9"/>
      <c r="B4" s="9"/>
      <c r="C4" s="9"/>
      <c r="D4" s="10" t="s">
        <v>304</v>
      </c>
      <c r="E4" s="9"/>
      <c r="F4" s="225" t="s">
        <v>115</v>
      </c>
    </row>
    <row r="5" spans="1:8" s="58" customFormat="1" ht="16.5">
      <c r="A5" s="9"/>
      <c r="B5" s="10" t="s">
        <v>117</v>
      </c>
      <c r="C5" s="60"/>
      <c r="D5" s="10" t="s">
        <v>305</v>
      </c>
      <c r="E5" s="9"/>
      <c r="F5" s="225" t="s">
        <v>115</v>
      </c>
    </row>
    <row r="6" spans="1:8" s="58" customFormat="1" ht="36.75" customHeight="1">
      <c r="A6" s="9"/>
      <c r="B6" s="10" t="s">
        <v>118</v>
      </c>
      <c r="C6" s="239"/>
      <c r="D6" s="239"/>
      <c r="E6" s="9"/>
      <c r="F6" s="225" t="str">
        <f>IF(H1=0,"","印")</f>
        <v/>
      </c>
    </row>
    <row r="7" spans="1:8" s="58" customFormat="1" ht="18.649999999999999" customHeight="1">
      <c r="A7" s="9"/>
      <c r="B7" s="9"/>
      <c r="C7" s="17"/>
      <c r="D7" s="13"/>
      <c r="E7" s="10"/>
      <c r="F7" s="216"/>
    </row>
    <row r="8" spans="1:8" s="58" customFormat="1" ht="25.5" customHeight="1" thickBot="1">
      <c r="A8" s="135"/>
      <c r="B8" s="258" t="s">
        <v>306</v>
      </c>
      <c r="C8" s="258"/>
      <c r="D8" s="258"/>
      <c r="E8" s="258"/>
      <c r="F8" s="258"/>
    </row>
    <row r="9" spans="1:8" s="58" customFormat="1" ht="18" customHeight="1">
      <c r="A9" s="9"/>
      <c r="B9" s="216"/>
      <c r="C9" s="216"/>
      <c r="D9" s="216"/>
      <c r="E9" s="216"/>
      <c r="F9" s="216"/>
    </row>
    <row r="10" spans="1:8" s="58" customFormat="1" ht="18" customHeight="1">
      <c r="A10" s="9"/>
      <c r="B10" s="216" t="s">
        <v>307</v>
      </c>
      <c r="C10" s="216" t="s">
        <v>308</v>
      </c>
      <c r="D10" s="216"/>
      <c r="E10" s="216"/>
      <c r="F10" s="216"/>
    </row>
    <row r="11" spans="1:8" s="58" customFormat="1" ht="18" customHeight="1">
      <c r="A11" s="9"/>
      <c r="B11" s="216"/>
      <c r="C11" s="216"/>
      <c r="D11" s="216"/>
      <c r="E11" s="216"/>
      <c r="F11" s="216"/>
    </row>
    <row r="12" spans="1:8" s="58" customFormat="1" ht="33" customHeight="1">
      <c r="A12" s="136" t="s">
        <v>230</v>
      </c>
      <c r="B12" s="136" t="s">
        <v>309</v>
      </c>
      <c r="C12" s="136" t="s">
        <v>310</v>
      </c>
      <c r="D12" s="136" t="s">
        <v>311</v>
      </c>
      <c r="E12" s="136" t="s">
        <v>312</v>
      </c>
      <c r="F12" s="216"/>
    </row>
    <row r="13" spans="1:8" s="58" customFormat="1" ht="33" customHeight="1">
      <c r="A13" s="137">
        <v>1</v>
      </c>
      <c r="B13" s="138" t="s">
        <v>313</v>
      </c>
      <c r="C13" s="137" t="s">
        <v>314</v>
      </c>
      <c r="D13" s="138" t="s">
        <v>315</v>
      </c>
      <c r="E13" s="85" t="s">
        <v>316</v>
      </c>
      <c r="F13" s="216"/>
    </row>
    <row r="14" spans="1:8" s="58" customFormat="1" ht="33" customHeight="1">
      <c r="A14" s="137">
        <v>2</v>
      </c>
      <c r="B14" s="138" t="s">
        <v>317</v>
      </c>
      <c r="C14" s="139" t="s">
        <v>318</v>
      </c>
      <c r="D14" s="138" t="s">
        <v>315</v>
      </c>
      <c r="E14" s="85" t="s">
        <v>319</v>
      </c>
      <c r="F14" s="216"/>
    </row>
    <row r="15" spans="1:8" s="58" customFormat="1" ht="33" customHeight="1">
      <c r="A15" s="137">
        <v>3</v>
      </c>
      <c r="B15" s="138"/>
      <c r="C15" s="137"/>
      <c r="D15" s="138"/>
      <c r="E15" s="85"/>
      <c r="F15" s="216"/>
    </row>
    <row r="16" spans="1:8" s="58" customFormat="1" ht="33" customHeight="1">
      <c r="A16" s="137">
        <v>4</v>
      </c>
      <c r="B16" s="137"/>
      <c r="C16" s="137"/>
      <c r="D16" s="138"/>
      <c r="E16" s="52"/>
      <c r="F16" s="216"/>
    </row>
    <row r="17" spans="1:14" s="58" customFormat="1" ht="16.5">
      <c r="A17" s="64"/>
      <c r="B17" s="88"/>
      <c r="C17" s="64"/>
      <c r="D17" s="65"/>
      <c r="E17" s="65"/>
      <c r="F17" s="88"/>
      <c r="N17" s="58" t="s">
        <v>127</v>
      </c>
    </row>
    <row r="18" spans="1:14" ht="16.5">
      <c r="A18" s="58"/>
      <c r="B18" s="58"/>
      <c r="C18" s="67"/>
      <c r="D18" s="219"/>
      <c r="E18" s="68"/>
      <c r="F18" s="67"/>
    </row>
  </sheetData>
  <sheetProtection formatCells="0" formatColumns="0" formatRows="0" insertColumns="0" insertRows="0" insertHyperlinks="0" deleteColumns="0" deleteRows="0" sort="0" autoFilter="0" pivotTables="0"/>
  <mergeCells count="2">
    <mergeCell ref="B8:F8"/>
    <mergeCell ref="C6:D6"/>
  </mergeCells>
  <phoneticPr fontId="1"/>
  <dataValidations count="1">
    <dataValidation type="list" allowBlank="1" showInputMessage="1" showErrorMessage="1" sqref="C17:C1048576" xr:uid="{6E22A57F-8956-45C3-BDB0-B27A775A370F}">
      <formula1>$I$2:$I$5</formula1>
    </dataValidation>
  </dataValidations>
  <printOptions horizontalCentered="1"/>
  <pageMargins left="0.70866141732283472" right="0.70866141732283472" top="0.74803149606299213" bottom="0.74803149606299213" header="0.31496062992125984" footer="0.31496062992125984"/>
  <pageSetup paperSize="9" scale="84"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37D4F45-55E0-431E-BDD8-EAFDB3DA5266}">
          <x14:formula1>
            <xm:f>データ用※削除不可!$E$3:$E$6</xm:f>
          </x14:formula1>
          <xm:sqref>B13:B16</xm:sqref>
        </x14:dataValidation>
        <x14:dataValidation type="list" allowBlank="1" showInputMessage="1" showErrorMessage="1" xr:uid="{C940991D-B18E-4238-83FF-D6E6839ACC5B}">
          <x14:formula1>
            <xm:f>データ用※削除不可!$F$3:$F$6</xm:f>
          </x14:formula1>
          <xm:sqref>D13:D16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51A5D-3755-4207-9984-83C4C370556E}">
  <sheetPr codeName="Sheet37">
    <tabColor rgb="FF92D050"/>
    <pageSetUpPr fitToPage="1"/>
  </sheetPr>
  <dimension ref="A1:N19"/>
  <sheetViews>
    <sheetView showGridLines="0" view="pageBreakPreview" topLeftCell="A8" zoomScale="60" zoomScaleNormal="100" workbookViewId="0">
      <selection activeCell="I22" sqref="I22"/>
    </sheetView>
  </sheetViews>
  <sheetFormatPr defaultColWidth="9" defaultRowHeight="14"/>
  <cols>
    <col min="1" max="1" width="6.25" style="54" customWidth="1"/>
    <col min="2" max="2" width="12.33203125" style="54" customWidth="1"/>
    <col min="3" max="3" width="17.58203125" style="55" customWidth="1"/>
    <col min="4" max="4" width="29.5" style="56" customWidth="1"/>
    <col min="5" max="5" width="28.83203125" style="53" customWidth="1"/>
    <col min="6" max="6" width="3.83203125" style="55" customWidth="1"/>
    <col min="7" max="7" width="9" style="54" customWidth="1"/>
    <col min="8" max="16384" width="9" style="54"/>
  </cols>
  <sheetData>
    <row r="1" spans="1:7">
      <c r="A1" s="9" t="s">
        <v>320</v>
      </c>
    </row>
    <row r="2" spans="1:7" ht="39" customHeight="1">
      <c r="A2" s="132" t="s">
        <v>302</v>
      </c>
      <c r="B2" s="132"/>
      <c r="C2" s="132"/>
      <c r="D2" s="132"/>
      <c r="E2" s="132"/>
      <c r="F2" s="132"/>
      <c r="G2" s="69"/>
    </row>
    <row r="3" spans="1:7" s="58" customFormat="1" ht="16.5">
      <c r="A3" s="9"/>
      <c r="B3" s="9"/>
      <c r="C3" s="16"/>
      <c r="D3" s="10" t="s">
        <v>303</v>
      </c>
      <c r="E3" s="59"/>
      <c r="F3" s="216"/>
    </row>
    <row r="4" spans="1:7" s="58" customFormat="1" ht="16.5">
      <c r="A4" s="9"/>
      <c r="B4" s="9"/>
      <c r="C4" s="9"/>
      <c r="D4" s="10" t="s">
        <v>304</v>
      </c>
      <c r="E4" s="9"/>
      <c r="F4" s="225" t="s">
        <v>115</v>
      </c>
    </row>
    <row r="5" spans="1:7" s="58" customFormat="1" ht="16.5">
      <c r="A5" s="9"/>
      <c r="D5" s="10" t="s">
        <v>305</v>
      </c>
      <c r="E5" s="9"/>
      <c r="F5" s="225" t="s">
        <v>115</v>
      </c>
    </row>
    <row r="6" spans="1:7" s="58" customFormat="1" ht="21" customHeight="1">
      <c r="A6" s="9"/>
      <c r="B6" s="10" t="s">
        <v>117</v>
      </c>
      <c r="C6" s="60"/>
      <c r="D6" s="10"/>
      <c r="E6" s="9"/>
      <c r="F6" s="225"/>
    </row>
    <row r="7" spans="1:7" s="58" customFormat="1" ht="40.5" customHeight="1">
      <c r="A7" s="9"/>
      <c r="B7" s="10" t="s">
        <v>118</v>
      </c>
      <c r="C7" s="239"/>
      <c r="D7" s="239"/>
      <c r="E7" s="9"/>
      <c r="F7" s="225"/>
    </row>
    <row r="8" spans="1:7" s="58" customFormat="1" ht="18.649999999999999" customHeight="1">
      <c r="A8" s="9"/>
      <c r="B8" s="9"/>
      <c r="C8" s="17"/>
      <c r="D8" s="13"/>
      <c r="E8" s="10"/>
      <c r="F8" s="216"/>
    </row>
    <row r="9" spans="1:7" s="58" customFormat="1" ht="18" customHeight="1" thickBot="1">
      <c r="A9" s="135"/>
      <c r="B9" s="258" t="s">
        <v>306</v>
      </c>
      <c r="C9" s="258"/>
      <c r="D9" s="258"/>
      <c r="E9" s="258"/>
      <c r="F9" s="258"/>
    </row>
    <row r="10" spans="1:7" s="58" customFormat="1" ht="18" customHeight="1">
      <c r="A10" s="9"/>
      <c r="B10" s="216"/>
      <c r="C10" s="216"/>
      <c r="D10" s="216"/>
      <c r="E10" s="216"/>
      <c r="F10" s="216"/>
    </row>
    <row r="11" spans="1:7" s="58" customFormat="1" ht="18" customHeight="1">
      <c r="A11" s="9"/>
      <c r="B11" s="216" t="s">
        <v>307</v>
      </c>
      <c r="C11" s="216" t="s">
        <v>308</v>
      </c>
      <c r="D11" s="216"/>
      <c r="E11" s="216"/>
      <c r="F11" s="216"/>
    </row>
    <row r="12" spans="1:7" s="58" customFormat="1" ht="18" customHeight="1">
      <c r="A12" s="9"/>
      <c r="B12" s="216"/>
      <c r="C12" s="216"/>
      <c r="D12" s="216"/>
      <c r="E12" s="216"/>
      <c r="F12" s="216"/>
    </row>
    <row r="13" spans="1:7" s="58" customFormat="1" ht="28.5" customHeight="1">
      <c r="A13" s="136" t="s">
        <v>230</v>
      </c>
      <c r="B13" s="136" t="s">
        <v>309</v>
      </c>
      <c r="C13" s="136" t="s">
        <v>310</v>
      </c>
      <c r="D13" s="136" t="s">
        <v>311</v>
      </c>
      <c r="E13" s="136" t="s">
        <v>312</v>
      </c>
      <c r="F13" s="216"/>
    </row>
    <row r="14" spans="1:7" s="58" customFormat="1" ht="28.5" customHeight="1">
      <c r="A14" s="137">
        <v>1</v>
      </c>
      <c r="B14" s="85" t="s">
        <v>313</v>
      </c>
      <c r="C14" s="89" t="s">
        <v>314</v>
      </c>
      <c r="D14" s="85" t="s">
        <v>321</v>
      </c>
      <c r="E14" s="85" t="s">
        <v>322</v>
      </c>
      <c r="F14" s="216"/>
    </row>
    <row r="15" spans="1:7" s="58" customFormat="1" ht="28.5" customHeight="1">
      <c r="A15" s="137">
        <v>2</v>
      </c>
      <c r="B15" s="85" t="s">
        <v>317</v>
      </c>
      <c r="C15" s="140" t="s">
        <v>318</v>
      </c>
      <c r="D15" s="85" t="s">
        <v>321</v>
      </c>
      <c r="E15" s="85" t="s">
        <v>322</v>
      </c>
      <c r="F15" s="216"/>
    </row>
    <row r="16" spans="1:7" s="58" customFormat="1" ht="28.5" customHeight="1">
      <c r="A16" s="137">
        <v>3</v>
      </c>
      <c r="B16" s="85"/>
      <c r="C16" s="89"/>
      <c r="D16" s="85"/>
      <c r="E16" s="85"/>
      <c r="F16" s="216"/>
    </row>
    <row r="17" spans="1:14" s="58" customFormat="1" ht="28.5" customHeight="1">
      <c r="A17" s="137">
        <v>4</v>
      </c>
      <c r="B17" s="89"/>
      <c r="C17" s="89"/>
      <c r="D17" s="85"/>
      <c r="E17" s="52"/>
      <c r="F17" s="216"/>
    </row>
    <row r="18" spans="1:14" s="58" customFormat="1" ht="16.5">
      <c r="A18" s="64"/>
      <c r="B18" s="88"/>
      <c r="C18" s="64"/>
      <c r="D18" s="65"/>
      <c r="E18" s="65"/>
      <c r="F18" s="88"/>
      <c r="N18" s="58" t="s">
        <v>127</v>
      </c>
    </row>
    <row r="19" spans="1:14" ht="16.5">
      <c r="A19" s="58"/>
      <c r="B19" s="58"/>
      <c r="C19" s="67"/>
      <c r="D19" s="219"/>
      <c r="E19" s="68"/>
      <c r="F19" s="67"/>
    </row>
  </sheetData>
  <sheetProtection formatCells="0" formatColumns="0" formatRows="0" insertColumns="0" insertRows="0" insertHyperlinks="0" deleteColumns="0" deleteRows="0" sort="0" autoFilter="0" pivotTables="0"/>
  <mergeCells count="2">
    <mergeCell ref="B9:F9"/>
    <mergeCell ref="C7:D7"/>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5A2A961-1902-4A48-BEB7-A5188F609F20}">
          <x14:formula1>
            <xm:f>データ用※削除不可!$E$3:$E$6</xm:f>
          </x14:formula1>
          <xm:sqref>B14:B17</xm:sqref>
        </x14:dataValidation>
        <x14:dataValidation type="list" allowBlank="1" showInputMessage="1" showErrorMessage="1" xr:uid="{2D026E92-2F5E-4771-8BE9-ACCE5532354B}">
          <x14:formula1>
            <xm:f>データ用※削除不可!$F$3:$F$6</xm:f>
          </x14:formula1>
          <xm:sqref>D14:D17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00C0-3716-47FD-8DDB-335D74A706A5}">
  <sheetPr codeName="Sheet38">
    <tabColor rgb="FF92D050"/>
    <pageSetUpPr fitToPage="1"/>
  </sheetPr>
  <dimension ref="A1:N19"/>
  <sheetViews>
    <sheetView showGridLines="0" topLeftCell="A10" workbookViewId="0">
      <selection activeCell="I9" sqref="I9"/>
    </sheetView>
  </sheetViews>
  <sheetFormatPr defaultColWidth="9" defaultRowHeight="14"/>
  <cols>
    <col min="1" max="1" width="6.25" style="54" customWidth="1"/>
    <col min="2" max="2" width="12.83203125" style="54" customWidth="1"/>
    <col min="3" max="3" width="22" style="55" customWidth="1"/>
    <col min="4" max="4" width="34" style="56" customWidth="1"/>
    <col min="5" max="5" width="27.75" style="53" customWidth="1"/>
    <col min="6" max="6" width="3.58203125" style="55" customWidth="1"/>
    <col min="7" max="7" width="9" style="54" customWidth="1"/>
    <col min="8" max="16384" width="9" style="54"/>
  </cols>
  <sheetData>
    <row r="1" spans="1:8">
      <c r="A1" s="9" t="s">
        <v>323</v>
      </c>
      <c r="H1" s="55"/>
    </row>
    <row r="2" spans="1:8" ht="39" customHeight="1">
      <c r="A2" s="57" t="s">
        <v>302</v>
      </c>
      <c r="B2" s="57"/>
      <c r="C2" s="57"/>
      <c r="D2" s="57"/>
      <c r="E2" s="57"/>
      <c r="F2" s="57"/>
    </row>
    <row r="3" spans="1:8" s="58" customFormat="1" ht="16.5">
      <c r="A3" s="9"/>
      <c r="B3" s="9"/>
      <c r="C3" s="16"/>
      <c r="D3" s="10" t="s">
        <v>303</v>
      </c>
      <c r="E3" s="59"/>
      <c r="F3" s="216"/>
    </row>
    <row r="4" spans="1:8" s="58" customFormat="1" ht="16.5">
      <c r="A4" s="9"/>
      <c r="B4" s="9"/>
      <c r="C4" s="9"/>
      <c r="D4" s="10" t="s">
        <v>304</v>
      </c>
      <c r="E4" s="9"/>
      <c r="F4" s="225" t="s">
        <v>115</v>
      </c>
    </row>
    <row r="5" spans="1:8" s="58" customFormat="1" ht="16.5">
      <c r="A5" s="9"/>
      <c r="D5" s="10" t="s">
        <v>305</v>
      </c>
      <c r="E5" s="9"/>
      <c r="F5" s="225" t="s">
        <v>115</v>
      </c>
    </row>
    <row r="6" spans="1:8" s="58" customFormat="1" ht="21" customHeight="1">
      <c r="A6" s="9"/>
      <c r="B6" s="10" t="s">
        <v>117</v>
      </c>
      <c r="C6" s="60"/>
      <c r="D6" s="10"/>
      <c r="E6" s="9"/>
      <c r="F6" s="225"/>
    </row>
    <row r="7" spans="1:8" s="58" customFormat="1" ht="44.25" customHeight="1">
      <c r="A7" s="9"/>
      <c r="B7" s="10" t="s">
        <v>118</v>
      </c>
      <c r="C7" s="259"/>
      <c r="D7" s="259"/>
      <c r="E7" s="9"/>
      <c r="F7" s="225"/>
    </row>
    <row r="8" spans="1:8" s="58" customFormat="1" ht="18.649999999999999" customHeight="1">
      <c r="A8" s="9"/>
      <c r="B8" s="9"/>
      <c r="C8" s="17"/>
      <c r="D8" s="13"/>
      <c r="E8" s="10"/>
      <c r="F8" s="216"/>
    </row>
    <row r="9" spans="1:8" s="58" customFormat="1" ht="18" customHeight="1" thickBot="1">
      <c r="A9" s="135"/>
      <c r="B9" s="258" t="s">
        <v>306</v>
      </c>
      <c r="C9" s="258"/>
      <c r="D9" s="258"/>
      <c r="E9" s="258"/>
      <c r="F9" s="258"/>
    </row>
    <row r="10" spans="1:8" s="58" customFormat="1" ht="18" customHeight="1">
      <c r="A10" s="9"/>
      <c r="B10" s="216"/>
      <c r="C10" s="216"/>
      <c r="D10" s="216"/>
      <c r="E10" s="216"/>
      <c r="F10" s="216"/>
    </row>
    <row r="11" spans="1:8" s="58" customFormat="1" ht="18" customHeight="1">
      <c r="A11" s="9"/>
      <c r="B11" s="216" t="s">
        <v>307</v>
      </c>
      <c r="C11" s="216" t="s">
        <v>308</v>
      </c>
      <c r="D11" s="216"/>
      <c r="E11" s="216"/>
      <c r="F11" s="216"/>
    </row>
    <row r="12" spans="1:8" s="58" customFormat="1" ht="18" customHeight="1">
      <c r="A12" s="9"/>
      <c r="B12" s="216"/>
      <c r="C12" s="216"/>
      <c r="D12" s="216"/>
      <c r="E12" s="216"/>
      <c r="F12" s="216"/>
    </row>
    <row r="13" spans="1:8" s="58" customFormat="1" ht="18" customHeight="1">
      <c r="A13" s="136" t="s">
        <v>230</v>
      </c>
      <c r="B13" s="136" t="s">
        <v>309</v>
      </c>
      <c r="C13" s="136" t="s">
        <v>310</v>
      </c>
      <c r="D13" s="136" t="s">
        <v>311</v>
      </c>
      <c r="E13" s="136" t="s">
        <v>312</v>
      </c>
      <c r="F13" s="216"/>
    </row>
    <row r="14" spans="1:8" s="58" customFormat="1" ht="29.25" customHeight="1">
      <c r="A14" s="137">
        <v>1</v>
      </c>
      <c r="B14" s="85" t="s">
        <v>313</v>
      </c>
      <c r="C14" s="89" t="s">
        <v>314</v>
      </c>
      <c r="D14" s="85" t="s">
        <v>315</v>
      </c>
      <c r="E14" s="85" t="s">
        <v>319</v>
      </c>
      <c r="F14" s="216"/>
    </row>
    <row r="15" spans="1:8" s="58" customFormat="1" ht="47.25" customHeight="1">
      <c r="A15" s="137">
        <v>2</v>
      </c>
      <c r="B15" s="85" t="s">
        <v>317</v>
      </c>
      <c r="C15" s="140" t="s">
        <v>318</v>
      </c>
      <c r="D15" s="85" t="s">
        <v>324</v>
      </c>
      <c r="E15" s="85" t="s">
        <v>325</v>
      </c>
      <c r="F15" s="216"/>
    </row>
    <row r="16" spans="1:8" s="58" customFormat="1" ht="33.65" customHeight="1">
      <c r="A16" s="137">
        <v>3</v>
      </c>
      <c r="B16" s="138" t="s">
        <v>326</v>
      </c>
      <c r="C16" s="89" t="s">
        <v>327</v>
      </c>
      <c r="D16" s="138" t="s">
        <v>324</v>
      </c>
      <c r="E16" s="85" t="s">
        <v>328</v>
      </c>
      <c r="F16" s="216"/>
    </row>
    <row r="17" spans="1:14" s="58" customFormat="1" ht="18" customHeight="1">
      <c r="A17" s="137">
        <v>4</v>
      </c>
      <c r="B17" s="89"/>
      <c r="C17" s="89"/>
      <c r="D17" s="85"/>
      <c r="E17" s="52"/>
      <c r="F17" s="216"/>
    </row>
    <row r="18" spans="1:14" s="58" customFormat="1" ht="16.5">
      <c r="A18" s="64"/>
      <c r="B18" s="88"/>
      <c r="C18" s="64"/>
      <c r="D18" s="65"/>
      <c r="E18" s="65"/>
      <c r="F18" s="88"/>
      <c r="N18" s="58" t="s">
        <v>127</v>
      </c>
    </row>
    <row r="19" spans="1:14" ht="16.5">
      <c r="A19" s="58"/>
      <c r="B19" s="58"/>
      <c r="C19" s="67"/>
      <c r="D19" s="219"/>
      <c r="E19" s="68"/>
      <c r="F19" s="67"/>
    </row>
  </sheetData>
  <sheetProtection formatCells="0" formatColumns="0" formatRows="0" insertColumns="0" insertRows="0" insertHyperlinks="0" deleteColumns="0" deleteRows="0" sort="0" autoFilter="0" pivotTables="0"/>
  <mergeCells count="2">
    <mergeCell ref="B9:F9"/>
    <mergeCell ref="C7:D7"/>
  </mergeCells>
  <phoneticPr fontId="1"/>
  <dataValidations count="1">
    <dataValidation type="list" allowBlank="1" showInputMessage="1" showErrorMessage="1" sqref="C18:C1048576" xr:uid="{7735DCF3-6F58-4CC1-B2FB-5210B964DE03}">
      <formula1>$I$2:$I$5</formula1>
    </dataValidation>
  </dataValidations>
  <printOptions horizontalCentered="1"/>
  <pageMargins left="0.70866141732283472" right="0.70866141732283472" top="0.74803149606299213" bottom="0.74803149606299213" header="0.31496062992125984" footer="0.31496062992125984"/>
  <pageSetup paperSize="9" scale="74"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2130188-F4A9-4BFA-9C37-1C5092DE07D4}">
          <x14:formula1>
            <xm:f>データ用※削除不可!$E$3:$E$6</xm:f>
          </x14:formula1>
          <xm:sqref>B14:B17</xm:sqref>
        </x14:dataValidation>
        <x14:dataValidation type="list" allowBlank="1" showInputMessage="1" showErrorMessage="1" xr:uid="{356E8E86-5EE6-431C-8700-55DC8F4D3655}">
          <x14:formula1>
            <xm:f>データ用※削除不可!$F$3:$F$6</xm:f>
          </x14:formula1>
          <xm:sqref>D14:D17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9133E-7E7A-4707-BBE8-6610BD9778EE}">
  <sheetPr codeName="Sheet39">
    <tabColor theme="2" tint="-0.499984740745262"/>
  </sheetPr>
  <dimension ref="A2:H23"/>
  <sheetViews>
    <sheetView workbookViewId="0">
      <selection activeCell="A19" sqref="A19"/>
    </sheetView>
  </sheetViews>
  <sheetFormatPr defaultColWidth="8.58203125" defaultRowHeight="13"/>
  <cols>
    <col min="1" max="1" width="82.08203125" style="35" customWidth="1"/>
    <col min="2" max="4" width="8.58203125" style="35"/>
    <col min="5" max="5" width="9.08203125" style="35" bestFit="1" customWidth="1"/>
    <col min="6" max="6" width="35.25" style="35" bestFit="1" customWidth="1"/>
    <col min="7" max="16384" width="8.58203125" style="35"/>
  </cols>
  <sheetData>
    <row r="2" spans="1:8">
      <c r="A2" s="6" t="s">
        <v>329</v>
      </c>
      <c r="C2" s="35" t="s">
        <v>330</v>
      </c>
      <c r="D2" s="35" t="s">
        <v>331</v>
      </c>
      <c r="E2" s="36" t="s">
        <v>332</v>
      </c>
      <c r="F2" s="35" t="s">
        <v>333</v>
      </c>
    </row>
    <row r="3" spans="1:8">
      <c r="A3" s="7" t="s">
        <v>334</v>
      </c>
      <c r="B3" s="37"/>
      <c r="C3" s="35" t="s">
        <v>335</v>
      </c>
      <c r="D3" s="35" t="s">
        <v>336</v>
      </c>
      <c r="E3" s="38" t="s">
        <v>313</v>
      </c>
      <c r="F3" s="38" t="s">
        <v>315</v>
      </c>
    </row>
    <row r="4" spans="1:8">
      <c r="A4" s="7" t="s">
        <v>337</v>
      </c>
      <c r="E4" s="38" t="s">
        <v>317</v>
      </c>
      <c r="F4" s="38" t="s">
        <v>321</v>
      </c>
    </row>
    <row r="5" spans="1:8">
      <c r="A5" s="7" t="s">
        <v>338</v>
      </c>
      <c r="E5" s="38" t="s">
        <v>326</v>
      </c>
      <c r="F5" s="38" t="s">
        <v>324</v>
      </c>
    </row>
    <row r="6" spans="1:8">
      <c r="A6" s="7" t="s">
        <v>46</v>
      </c>
      <c r="E6" s="38" t="s">
        <v>95</v>
      </c>
      <c r="F6" s="38" t="s">
        <v>95</v>
      </c>
    </row>
    <row r="7" spans="1:8">
      <c r="A7" s="7" t="s">
        <v>339</v>
      </c>
    </row>
    <row r="8" spans="1:8">
      <c r="A8" s="7" t="s">
        <v>267</v>
      </c>
    </row>
    <row r="9" spans="1:8">
      <c r="A9" s="7" t="s">
        <v>129</v>
      </c>
    </row>
    <row r="10" spans="1:8">
      <c r="A10" s="7" t="s">
        <v>159</v>
      </c>
    </row>
    <row r="11" spans="1:8">
      <c r="A11" s="7" t="s">
        <v>134</v>
      </c>
    </row>
    <row r="12" spans="1:8">
      <c r="A12" s="7" t="s">
        <v>42</v>
      </c>
    </row>
    <row r="13" spans="1:8">
      <c r="A13" s="7" t="s">
        <v>340</v>
      </c>
    </row>
    <row r="14" spans="1:8">
      <c r="A14" s="7" t="s">
        <v>341</v>
      </c>
    </row>
    <row r="15" spans="1:8">
      <c r="A15" s="7" t="s">
        <v>342</v>
      </c>
      <c r="H15" s="39"/>
    </row>
    <row r="16" spans="1:8">
      <c r="A16" s="7" t="s">
        <v>343</v>
      </c>
      <c r="H16" s="39"/>
    </row>
    <row r="17" spans="1:8">
      <c r="A17" s="7" t="s">
        <v>344</v>
      </c>
      <c r="H17" s="39"/>
    </row>
    <row r="18" spans="1:8">
      <c r="A18" s="7" t="s">
        <v>345</v>
      </c>
      <c r="H18" s="39"/>
    </row>
    <row r="19" spans="1:8">
      <c r="A19" s="7" t="s">
        <v>97</v>
      </c>
      <c r="H19" s="39"/>
    </row>
    <row r="20" spans="1:8">
      <c r="H20" s="39"/>
    </row>
    <row r="21" spans="1:8">
      <c r="H21" s="39"/>
    </row>
    <row r="22" spans="1:8">
      <c r="H22" s="39"/>
    </row>
    <row r="23" spans="1:8">
      <c r="H23" s="39"/>
    </row>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5f6d8da-2dab-421b-a9f9-fcacf3174ab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F7A358A3670049AA791B52E1D8D05A" ma:contentTypeVersion="13" ma:contentTypeDescription="新しいドキュメントを作成します。" ma:contentTypeScope="" ma:versionID="f389611f8a38cb1381fe0de139fd4294">
  <xsd:schema xmlns:xsd="http://www.w3.org/2001/XMLSchema" xmlns:xs="http://www.w3.org/2001/XMLSchema" xmlns:p="http://schemas.microsoft.com/office/2006/metadata/properties" xmlns:ns3="f8f34f2c-6998-4eda-bc47-d82d3f8286c1" xmlns:ns4="45f6d8da-2dab-421b-a9f9-fcacf3174abd" targetNamespace="http://schemas.microsoft.com/office/2006/metadata/properties" ma:root="true" ma:fieldsID="42c2238ea34156accc62847a2b64c5b3" ns3:_="" ns4:_="">
    <xsd:import namespace="f8f34f2c-6998-4eda-bc47-d82d3f8286c1"/>
    <xsd:import namespace="45f6d8da-2dab-421b-a9f9-fcacf3174a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34f2c-6998-4eda-bc47-d82d3f8286c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f6d8da-2dab-421b-a9f9-fcacf3174ab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10667E-949E-4177-8C3E-1D9297D174C3}">
  <ds:schemaRefs>
    <ds:schemaRef ds:uri="http://schemas.microsoft.com/sharepoint/v3/contenttype/forms"/>
  </ds:schemaRefs>
</ds:datastoreItem>
</file>

<file path=customXml/itemProps2.xml><?xml version="1.0" encoding="utf-8"?>
<ds:datastoreItem xmlns:ds="http://schemas.openxmlformats.org/officeDocument/2006/customXml" ds:itemID="{7120E5BD-6C19-4119-B842-2ACE319E4E7A}">
  <ds:schemaRefs>
    <ds:schemaRef ds:uri="http://schemas.microsoft.com/office/2006/metadata/properties"/>
    <ds:schemaRef ds:uri="http://schemas.microsoft.com/office/infopath/2007/PartnerControls"/>
    <ds:schemaRef ds:uri="45f6d8da-2dab-421b-a9f9-fcacf3174abd"/>
  </ds:schemaRefs>
</ds:datastoreItem>
</file>

<file path=customXml/itemProps3.xml><?xml version="1.0" encoding="utf-8"?>
<ds:datastoreItem xmlns:ds="http://schemas.openxmlformats.org/officeDocument/2006/customXml" ds:itemID="{F1A8A27C-5863-4B85-A32E-F53A58C43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f34f2c-6998-4eda-bc47-d82d3f8286c1"/>
    <ds:schemaRef ds:uri="45f6d8da-2dab-421b-a9f9-fcacf3174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打合簿事例一覧（ランプサム契約）</vt:lpstr>
      <vt:lpstr>事例１</vt:lpstr>
      <vt:lpstr>事例2-1</vt:lpstr>
      <vt:lpstr>事例2-2</vt:lpstr>
      <vt:lpstr>事例2-3</vt:lpstr>
      <vt:lpstr>事例3</vt:lpstr>
      <vt:lpstr>事例4</vt:lpstr>
      <vt:lpstr>事例5</vt:lpstr>
      <vt:lpstr>事例6-1</vt:lpstr>
      <vt:lpstr>事例6-2</vt:lpstr>
      <vt:lpstr>事例6-3</vt:lpstr>
      <vt:lpstr>事例７</vt:lpstr>
      <vt:lpstr>事例８</vt:lpstr>
      <vt:lpstr>事例9</vt:lpstr>
      <vt:lpstr>事例10 </vt:lpstr>
      <vt:lpstr>事例10 -1</vt:lpstr>
      <vt:lpstr>事例11</vt:lpstr>
      <vt:lpstr>事例12</vt:lpstr>
      <vt:lpstr>事例13</vt:lpstr>
      <vt:lpstr>事例14</vt:lpstr>
      <vt:lpstr>事例15-1</vt:lpstr>
      <vt:lpstr>事例15-2</vt:lpstr>
      <vt:lpstr>事例16</vt:lpstr>
      <vt:lpstr>事例17</vt:lpstr>
      <vt:lpstr>事例18</vt:lpstr>
      <vt:lpstr>事例19</vt:lpstr>
      <vt:lpstr>事例20</vt:lpstr>
      <vt:lpstr>事例21</vt:lpstr>
      <vt:lpstr>事例22</vt:lpstr>
      <vt:lpstr>事例23</vt:lpstr>
      <vt:lpstr>事例24</vt:lpstr>
      <vt:lpstr>事例25-1</vt:lpstr>
      <vt:lpstr>事例25-2</vt:lpstr>
      <vt:lpstr>事例25-3</vt:lpstr>
      <vt:lpstr>データ用※削除不可</vt:lpstr>
      <vt:lpstr>事例１!Print_Area</vt:lpstr>
      <vt:lpstr>'事例10 '!Print_Area</vt:lpstr>
      <vt:lpstr>'事例10 -1'!Print_Area</vt:lpstr>
      <vt:lpstr>事例11!Print_Area</vt:lpstr>
      <vt:lpstr>事例12!Print_Area</vt:lpstr>
      <vt:lpstr>事例13!Print_Area</vt:lpstr>
      <vt:lpstr>事例14!Print_Area</vt:lpstr>
      <vt:lpstr>'事例15-1'!Print_Area</vt:lpstr>
      <vt:lpstr>'事例15-2'!Print_Area</vt:lpstr>
      <vt:lpstr>事例16!Print_Area</vt:lpstr>
      <vt:lpstr>事例17!Print_Area</vt:lpstr>
      <vt:lpstr>事例18!Print_Area</vt:lpstr>
      <vt:lpstr>事例19!Print_Area</vt:lpstr>
      <vt:lpstr>事例20!Print_Area</vt:lpstr>
      <vt:lpstr>事例21!Print_Area</vt:lpstr>
      <vt:lpstr>'事例2-1'!Print_Area</vt:lpstr>
      <vt:lpstr>事例22!Print_Area</vt:lpstr>
      <vt:lpstr>'事例2-2'!Print_Area</vt:lpstr>
      <vt:lpstr>事例23!Print_Area</vt:lpstr>
      <vt:lpstr>'事例2-3'!Print_Area</vt:lpstr>
      <vt:lpstr>事例24!Print_Area</vt:lpstr>
      <vt:lpstr>'事例25-1'!Print_Area</vt:lpstr>
      <vt:lpstr>'事例25-2'!Print_Area</vt:lpstr>
      <vt:lpstr>'事例25-3'!Print_Area</vt:lpstr>
      <vt:lpstr>事例3!Print_Area</vt:lpstr>
      <vt:lpstr>事例4!Print_Area</vt:lpstr>
      <vt:lpstr>事例5!Print_Area</vt:lpstr>
      <vt:lpstr>'事例6-1'!Print_Area</vt:lpstr>
      <vt:lpstr>'事例6-2'!Print_Area</vt:lpstr>
      <vt:lpstr>'事例6-3'!Print_Area</vt:lpstr>
      <vt:lpstr>事例７!Print_Area</vt:lpstr>
      <vt:lpstr>事例８!Print_Area</vt:lpstr>
      <vt:lpstr>事例9!Print_Area</vt:lpstr>
      <vt:lpstr>'打合簿事例一覧（ランプサム契約）'!Print_Area</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Komori, Katsutoshi[小森 克俊]</dc:creator>
  <cp:keywords/>
  <dc:description/>
  <cp:lastModifiedBy>作成者</cp:lastModifiedBy>
  <cp:revision/>
  <cp:lastPrinted>2025-05-12T00:59:23Z</cp:lastPrinted>
  <dcterms:created xsi:type="dcterms:W3CDTF">2023-09-24T15:24:54Z</dcterms:created>
  <dcterms:modified xsi:type="dcterms:W3CDTF">2025-05-12T00:59:30Z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0x0101002FF7A358A3670049AA791B52E1D8D05A</vt:lpwstr>
  </property>
</Properties>
</file>