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comments2.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tables/table25.xml" ContentType="application/vnd.openxmlformats-officedocument.spreadsheetml.table+xml"/>
  <Override PartName="/xl/drawings/drawing27.xml" ContentType="application/vnd.openxmlformats-officedocument.drawing+xml"/>
  <Override PartName="/xl/tables/table26.xml" ContentType="application/vnd.openxmlformats-officedocument.spreadsheetml.table+xml"/>
  <Override PartName="/xl/drawings/drawing28.xml" ContentType="application/vnd.openxmlformats-officedocument.drawing+xml"/>
  <Override PartName="/xl/drawings/drawing29.xml" ContentType="application/vnd.openxmlformats-officedocument.drawing+xml"/>
  <Override PartName="/xl/tables/table27.xml" ContentType="application/vnd.openxmlformats-officedocument.spreadsheetml.table+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35845\Downloads\"/>
    </mc:Choice>
  </mc:AlternateContent>
  <xr:revisionPtr revIDLastSave="0" documentId="13_ncr:1_{49AE697B-9EAD-400A-9CAE-212741485860}" xr6:coauthVersionLast="47" xr6:coauthVersionMax="47" xr10:uidLastSave="{00000000-0000-0000-0000-000000000000}"/>
  <bookViews>
    <workbookView xWindow="28680" yWindow="-120" windowWidth="29040" windowHeight="15720" tabRatio="855" xr2:uid="{0B666AC6-119D-4E9C-804F-8B6BD5E3CA39}"/>
  </bookViews>
  <sheets>
    <sheet name="打合簿事例一覧（実費精算契約）" sheetId="1" r:id="rId1"/>
    <sheet name="事例１" sheetId="104" r:id="rId2"/>
    <sheet name="事例2-1" sheetId="105" r:id="rId3"/>
    <sheet name="事例2-2" sheetId="106" r:id="rId4"/>
    <sheet name="事例2-3" sheetId="107" r:id="rId5"/>
    <sheet name="事例3" sheetId="108" r:id="rId6"/>
    <sheet name="事例4" sheetId="109" r:id="rId7"/>
    <sheet name="事例5" sheetId="110" r:id="rId8"/>
    <sheet name="事例6-1" sheetId="111" r:id="rId9"/>
    <sheet name="事例6-2" sheetId="112" r:id="rId10"/>
    <sheet name="事例6-3" sheetId="113" r:id="rId11"/>
    <sheet name="事例７" sheetId="114" r:id="rId12"/>
    <sheet name="事例８" sheetId="115" r:id="rId13"/>
    <sheet name="事例9" sheetId="116" r:id="rId14"/>
    <sheet name="事例10 " sheetId="117" r:id="rId15"/>
    <sheet name="事例10 -1" sheetId="118" r:id="rId16"/>
    <sheet name="事例11" sheetId="93" r:id="rId17"/>
    <sheet name="事例12" sheetId="38" r:id="rId18"/>
    <sheet name="事例13" sheetId="40" r:id="rId19"/>
    <sheet name="事例13（一般業務費支出実績確認表）" sheetId="120" r:id="rId20"/>
    <sheet name="事例14" sheetId="102" r:id="rId21"/>
    <sheet name="事例15" sheetId="95" r:id="rId22"/>
    <sheet name="事例16" sheetId="96" r:id="rId23"/>
    <sheet name="事例17-1" sheetId="97" r:id="rId24"/>
    <sheet name="事例17-2" sheetId="98" r:id="rId25"/>
    <sheet name="事例17-3" sheetId="46" r:id="rId26"/>
    <sheet name="資料17-3（積算根拠資料（現地再委託の為替差損））" sheetId="49" r:id="rId27"/>
    <sheet name="事例18" sheetId="13" r:id="rId28"/>
    <sheet name="事例19" sheetId="51" r:id="rId29"/>
    <sheet name="事例20" sheetId="99" r:id="rId30"/>
    <sheet name="事例21" sheetId="100" r:id="rId31"/>
    <sheet name="事例22" sheetId="54" r:id="rId32"/>
    <sheet name="事例23" sheetId="10" r:id="rId33"/>
    <sheet name="事例23（給与水準確認書）" sheetId="56" r:id="rId34"/>
    <sheet name="事例24" sheetId="57" r:id="rId35"/>
    <sheet name="事例25" sheetId="27" r:id="rId36"/>
    <sheet name="事例26" sheetId="59" r:id="rId37"/>
    <sheet name="事例27" sheetId="60" r:id="rId38"/>
    <sheet name="事例28-1" sheetId="101" r:id="rId39"/>
    <sheet name="事例28-2" sheetId="62" r:id="rId40"/>
    <sheet name="事例28-3" sheetId="63" r:id="rId41"/>
    <sheet name="事例29-1" sheetId="64" r:id="rId42"/>
    <sheet name="事例29-2" sheetId="65" r:id="rId43"/>
    <sheet name="データ用※削除不可" sheetId="4" r:id="rId44"/>
    <sheet name="Sheet2" sheetId="68" r:id="rId45"/>
  </sheets>
  <externalReferences>
    <externalReference r:id="rId46"/>
  </externalReferences>
  <definedNames>
    <definedName name="_Fill" hidden="1">[1]レンタカー!$D$3:$AK$3</definedName>
    <definedName name="_xlnm._FilterDatabase" localSheetId="19" hidden="1">'事例13（一般業務費支出実績確認表）'!$B$5:$F$37</definedName>
    <definedName name="_xlnm._FilterDatabase" localSheetId="0" hidden="1">'打合簿事例一覧（実費精算契約）'!$C$4:$F$35</definedName>
    <definedName name="_xlnm.Print_Area" localSheetId="26">'資料17-3（積算根拠資料（現地再委託の為替差損））'!$B$1:$G$28</definedName>
    <definedName name="_xlnm.Print_Area" localSheetId="1">事例１!$A$2:$F$13</definedName>
    <definedName name="_xlnm.Print_Area" localSheetId="14">'事例10 '!$A$2:$F$13</definedName>
    <definedName name="_xlnm.Print_Area" localSheetId="15">'事例10 -1'!$A$2:$F$13</definedName>
    <definedName name="_xlnm.Print_Area" localSheetId="16">事例11!$A$2:$F$13</definedName>
    <definedName name="_xlnm.Print_Area" localSheetId="17">事例12!$A$2:$F$13</definedName>
    <definedName name="_xlnm.Print_Area" localSheetId="18">事例13!$A$2:$F$13</definedName>
    <definedName name="_xlnm.Print_Area" localSheetId="19">'事例13（一般業務費支出実績確認表）'!$A$1:$G$37</definedName>
    <definedName name="_xlnm.Print_Area" localSheetId="20">事例14!$A$2:$I$38</definedName>
    <definedName name="_xlnm.Print_Area" localSheetId="21">事例15!$A$2:$H$38</definedName>
    <definedName name="_xlnm.Print_Area" localSheetId="22">事例16!$A$2:$H$36</definedName>
    <definedName name="_xlnm.Print_Area" localSheetId="23">'事例17-1'!$A$2:$H$34</definedName>
    <definedName name="_xlnm.Print_Area" localSheetId="24">'事例17-2'!$A$2:$H$34</definedName>
    <definedName name="_xlnm.Print_Area" localSheetId="25">'事例17-3'!$A$2:$H$36</definedName>
    <definedName name="_xlnm.Print_Area" localSheetId="27">事例18!$A$2:$F$14</definedName>
    <definedName name="_xlnm.Print_Area" localSheetId="28">事例19!$A$2:$F$13</definedName>
    <definedName name="_xlnm.Print_Area" localSheetId="29">事例20!$A$2:$F$13</definedName>
    <definedName name="_xlnm.Print_Area" localSheetId="30">事例21!$A$2:$F$13</definedName>
    <definedName name="_xlnm.Print_Area" localSheetId="2">'事例2-1'!$A$2:$F$16</definedName>
    <definedName name="_xlnm.Print_Area" localSheetId="31">事例22!$A$2:$F$14</definedName>
    <definedName name="_xlnm.Print_Area" localSheetId="3">'事例2-2'!$A$2:$F$15</definedName>
    <definedName name="_xlnm.Print_Area" localSheetId="32">事例23!$A$2:$F$13</definedName>
    <definedName name="_xlnm.Print_Area" localSheetId="4">'事例2-3'!$A$2:$F$14</definedName>
    <definedName name="_xlnm.Print_Area" localSheetId="33">'事例23（給与水準確認書）'!$A$1:$F$27</definedName>
    <definedName name="_xlnm.Print_Area" localSheetId="34">事例24!$A$2:$F$13</definedName>
    <definedName name="_xlnm.Print_Area" localSheetId="35">事例25!$A$2:$F$13</definedName>
    <definedName name="_xlnm.Print_Area" localSheetId="36">事例26!$A$2:$H$40</definedName>
    <definedName name="_xlnm.Print_Area" localSheetId="37">事例27!$A$2:$F$12</definedName>
    <definedName name="_xlnm.Print_Area" localSheetId="38">'事例28-1'!$A$2:$F$16</definedName>
    <definedName name="_xlnm.Print_Area" localSheetId="39">'事例28-2'!$A$2:$F$17</definedName>
    <definedName name="_xlnm.Print_Area" localSheetId="40">'事例28-3'!$A$2:$F$17</definedName>
    <definedName name="_xlnm.Print_Area" localSheetId="41">'事例29-1'!$A$2:$F$20</definedName>
    <definedName name="_xlnm.Print_Area" localSheetId="42">'事例29-2'!$A$2:$F$20</definedName>
    <definedName name="_xlnm.Print_Area" localSheetId="5">事例3!$A$2:$F$13</definedName>
    <definedName name="_xlnm.Print_Area" localSheetId="6">事例4!$A$2:$F$15</definedName>
    <definedName name="_xlnm.Print_Area" localSheetId="7">事例5!$A$1:$J$34</definedName>
    <definedName name="_xlnm.Print_Area" localSheetId="8">'事例6-1'!$A$2:$F$14</definedName>
    <definedName name="_xlnm.Print_Area" localSheetId="9">'事例6-2'!$A$2:$F$14</definedName>
    <definedName name="_xlnm.Print_Area" localSheetId="10">'事例6-3'!$A$2:$F$14</definedName>
    <definedName name="_xlnm.Print_Area" localSheetId="11">事例７!$A$2:$F$13</definedName>
    <definedName name="_xlnm.Print_Area" localSheetId="12">事例８!$A$2:$F$13</definedName>
    <definedName name="_xlnm.Print_Area" localSheetId="13">事例9!$A$2:$F$13</definedName>
    <definedName name="_xlnm.Print_Area" localSheetId="0">'打合簿事例一覧（実費精算契約）'!$B$2:$F$48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2" l="1"/>
  <c r="F8" i="120"/>
  <c r="F10" i="120"/>
  <c r="F11" i="120"/>
  <c r="F12" i="120"/>
  <c r="F13" i="120"/>
  <c r="F14" i="120"/>
  <c r="F15" i="120"/>
  <c r="F16" i="120"/>
  <c r="F17" i="120"/>
  <c r="F18" i="120"/>
  <c r="F20" i="120"/>
  <c r="F21" i="120"/>
  <c r="F22" i="120"/>
  <c r="F23" i="120"/>
  <c r="F24" i="120"/>
  <c r="F25" i="120"/>
  <c r="F26" i="120"/>
  <c r="F27" i="120"/>
  <c r="F28" i="120"/>
  <c r="F29" i="120"/>
  <c r="F30" i="120"/>
  <c r="F31" i="120"/>
  <c r="F32" i="120"/>
  <c r="F33" i="120"/>
  <c r="F34" i="120"/>
  <c r="F35" i="120"/>
  <c r="F36" i="120"/>
  <c r="H1" i="118" l="1"/>
  <c r="F7" i="118" s="1"/>
  <c r="F8" i="63" l="1"/>
  <c r="F7" i="99"/>
  <c r="D23" i="102"/>
  <c r="H1" i="117" l="1"/>
  <c r="F7" i="117" s="1"/>
  <c r="D14" i="56"/>
  <c r="E14" i="56"/>
  <c r="C14" i="56"/>
  <c r="H1" i="116" l="1"/>
  <c r="F7" i="116" s="1"/>
  <c r="H1" i="115"/>
  <c r="F7" i="115" s="1"/>
  <c r="H1" i="114"/>
  <c r="F7" i="114" s="1"/>
  <c r="H1" i="113"/>
  <c r="H1" i="112"/>
  <c r="H1" i="111"/>
  <c r="F7" i="111" s="1"/>
  <c r="H1" i="110"/>
  <c r="F7" i="110" s="1"/>
  <c r="H1" i="109"/>
  <c r="F7" i="109" s="1"/>
  <c r="H1" i="108"/>
  <c r="F7" i="108" s="1"/>
  <c r="H1" i="107"/>
  <c r="D7" i="107" s="1"/>
  <c r="H1" i="106"/>
  <c r="F7" i="106" s="1"/>
  <c r="H1" i="105"/>
  <c r="F7" i="105" s="1"/>
  <c r="H1" i="104"/>
  <c r="D7" i="104" s="1"/>
  <c r="F7" i="113" l="1"/>
  <c r="F7" i="112"/>
  <c r="D7" i="110"/>
  <c r="D7" i="109"/>
  <c r="F7" i="107"/>
  <c r="D7" i="106"/>
  <c r="D7" i="105"/>
  <c r="H1" i="100" l="1"/>
  <c r="F7" i="100" s="1"/>
  <c r="J1" i="99"/>
  <c r="D19" i="98"/>
  <c r="D19" i="97"/>
  <c r="D21" i="96"/>
  <c r="D21" i="95"/>
  <c r="H1" i="93"/>
  <c r="F7" i="93" s="1"/>
  <c r="D7" i="100" l="1"/>
  <c r="H1" i="60" l="1"/>
  <c r="F7" i="60" s="1"/>
  <c r="D20" i="59"/>
  <c r="H1" i="57"/>
  <c r="D7" i="57" s="1"/>
  <c r="C11" i="56"/>
  <c r="D11" i="56"/>
  <c r="E11" i="56"/>
  <c r="C12" i="56"/>
  <c r="D12" i="56"/>
  <c r="E12" i="56"/>
  <c r="H1" i="54"/>
  <c r="F7" i="54" s="1"/>
  <c r="H1" i="51"/>
  <c r="F7" i="51" s="1"/>
  <c r="C24" i="49"/>
  <c r="C9" i="49"/>
  <c r="D19" i="49"/>
  <c r="E17" i="49"/>
  <c r="E18" i="49"/>
  <c r="E16" i="49"/>
  <c r="F7" i="57" l="1"/>
  <c r="D7" i="54"/>
  <c r="E19" i="49"/>
  <c r="C13" i="49" s="1"/>
  <c r="C16" i="56" l="1"/>
  <c r="C18" i="56" s="1"/>
  <c r="D21" i="46"/>
  <c r="H1" i="40"/>
  <c r="F7" i="40" s="1"/>
  <c r="H1" i="38" l="1"/>
  <c r="F7" i="38" s="1"/>
  <c r="H1" i="27" l="1"/>
  <c r="F7" i="27" s="1"/>
  <c r="H1" i="13"/>
  <c r="F7" i="13" s="1"/>
  <c r="H1" i="10"/>
  <c r="F7" i="10" s="1"/>
  <c r="D7" i="27" l="1"/>
  <c r="D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前川倫子</author>
  </authors>
  <commentList>
    <comment ref="E18" authorId="0" shapeId="0" xr:uid="{8318D1A6-4E20-449F-9103-70D8E85B73B8}">
      <text>
        <r>
          <rPr>
            <b/>
            <sz val="9"/>
            <color indexed="81"/>
            <rFont val="MS P ゴシック"/>
            <family val="3"/>
            <charset val="128"/>
          </rPr>
          <t>JICA:</t>
        </r>
        <r>
          <rPr>
            <sz val="9"/>
            <color indexed="81"/>
            <rFont val="MS P ゴシック"/>
            <family val="3"/>
            <charset val="128"/>
          </rPr>
          <t xml:space="preserve">
項目３～７は、添付する見積書（詳細内訳）の該当備考欄に根拠を記載ください。見積書（詳細内訳）の備考では説明が困難な場合は、積算根拠資料を添付ください。
＜見積書（詳細内訳）の備考欄記載例＞
例①）セミナー実施回数●回→●回、●●人月→●●人月
例②）
現地再委託（■■調査）当初見積書提出時：●●円
当初見積書提出時統制レート：1USD＝●●円（2020年●月）
第2期見積書（案）提出時統制レート：1USD＝●●円（2023年●月）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Morizane, Maiko[森実 麻生子]</author>
  </authors>
  <commentList>
    <comment ref="E13" authorId="0" shapeId="0" xr:uid="{7F40A08A-24EE-4B9C-8642-A291302059B1}">
      <text>
        <r>
          <rPr>
            <sz val="9"/>
            <color indexed="81"/>
            <rFont val="MS P ゴシック"/>
            <family val="3"/>
            <charset val="128"/>
          </rPr>
          <t xml:space="preserve">PFで提出する場合は、新規配置業務従事予定者の経歴書にパスワードを付し、提出ファイルに格納ください。パスワードは原課担当者にのみ共有ください。
</t>
        </r>
      </text>
    </comment>
  </commentList>
</comments>
</file>

<file path=xl/sharedStrings.xml><?xml version="1.0" encoding="utf-8"?>
<sst xmlns="http://schemas.openxmlformats.org/spreadsheetml/2006/main" count="1374" uniqueCount="524">
  <si>
    <t>参考資料　打合簿等事例集（実費精算契約）</t>
    <rPh sb="0" eb="4">
      <t>サンコウシリョウ</t>
    </rPh>
    <rPh sb="5" eb="7">
      <t>ウチアワ</t>
    </rPh>
    <rPh sb="7" eb="8">
      <t>ボ</t>
    </rPh>
    <rPh sb="8" eb="9">
      <t>トウ</t>
    </rPh>
    <rPh sb="9" eb="12">
      <t>ジレイシュウ</t>
    </rPh>
    <rPh sb="13" eb="17">
      <t>ジッピセイサン</t>
    </rPh>
    <phoneticPr fontId="1"/>
  </si>
  <si>
    <t>１．打合簿</t>
    <rPh sb="2" eb="4">
      <t>ウチアワ</t>
    </rPh>
    <rPh sb="4" eb="5">
      <t>ボ</t>
    </rPh>
    <phoneticPr fontId="1"/>
  </si>
  <si>
    <r>
      <t>★</t>
    </r>
    <r>
      <rPr>
        <sz val="9"/>
        <color rgb="FF000000"/>
        <rFont val="HG丸ｺﾞｼｯｸM-PRO"/>
        <family val="3"/>
        <charset val="128"/>
      </rPr>
      <t>契約担当課長も確認する打合簿</t>
    </r>
  </si>
  <si>
    <t>No</t>
    <phoneticPr fontId="1"/>
  </si>
  <si>
    <t>大区分</t>
    <rPh sb="0" eb="3">
      <t>ダイクブン</t>
    </rPh>
    <phoneticPr fontId="1"/>
  </si>
  <si>
    <t>打合せ内容</t>
  </si>
  <si>
    <t>内容区分</t>
  </si>
  <si>
    <t>事例</t>
  </si>
  <si>
    <t>通常手続（0号打合簿）</t>
    <rPh sb="0" eb="2">
      <t>ツウジョウ</t>
    </rPh>
    <rPh sb="2" eb="4">
      <t>テツヅ</t>
    </rPh>
    <rPh sb="6" eb="9">
      <t>ゴウウチアワ</t>
    </rPh>
    <rPh sb="9" eb="10">
      <t>ボ</t>
    </rPh>
    <phoneticPr fontId="1"/>
  </si>
  <si>
    <t>契約開始時に、契約交渉時の合意事項と業務計画書等を確認する。</t>
    <phoneticPr fontId="1"/>
  </si>
  <si>
    <r>
      <t>①契約締結時の合意事項と業務計画書等の確認</t>
    </r>
    <r>
      <rPr>
        <sz val="11"/>
        <color rgb="FFFF0000"/>
        <rFont val="HG丸ｺﾞｼｯｸM-PRO"/>
        <family val="3"/>
        <charset val="128"/>
      </rPr>
      <t>★</t>
    </r>
    <phoneticPr fontId="1"/>
  </si>
  <si>
    <t>事例１</t>
    <phoneticPr fontId="1"/>
  </si>
  <si>
    <t>通常手続き（定額計上/ランプサム方式）</t>
    <rPh sb="0" eb="2">
      <t>ツウジョウ</t>
    </rPh>
    <rPh sb="2" eb="4">
      <t>テツヅ</t>
    </rPh>
    <rPh sb="6" eb="8">
      <t>テイガク</t>
    </rPh>
    <rPh sb="8" eb="10">
      <t>ケイジョウ</t>
    </rPh>
    <rPh sb="16" eb="18">
      <t>ホウシキ</t>
    </rPh>
    <phoneticPr fontId="1"/>
  </si>
  <si>
    <t>定額計上していた未確定業務の業務内容を確定し、同時に予算額（確定金額）を確認する（ランプサム方式/同時確定型）。</t>
    <rPh sb="23" eb="25">
      <t>ドウジ</t>
    </rPh>
    <rPh sb="26" eb="28">
      <t>ヨサン</t>
    </rPh>
    <rPh sb="30" eb="32">
      <t>カクテイ</t>
    </rPh>
    <rPh sb="32" eb="34">
      <t>キンガク</t>
    </rPh>
    <rPh sb="36" eb="38">
      <t>カクニン</t>
    </rPh>
    <rPh sb="49" eb="53">
      <t>ドウジカクテイ</t>
    </rPh>
    <rPh sb="53" eb="54">
      <t>ガタ</t>
    </rPh>
    <phoneticPr fontId="1"/>
  </si>
  <si>
    <r>
      <t>⑦定額計上の未確定業務の確定
⑨定額計上の予算額の確定（ランプサム方式）</t>
    </r>
    <r>
      <rPr>
        <sz val="11"/>
        <color rgb="FFFF0000"/>
        <rFont val="HG丸ｺﾞｼｯｸM-PRO"/>
        <family val="3"/>
        <charset val="128"/>
      </rPr>
      <t>★</t>
    </r>
    <r>
      <rPr>
        <sz val="11"/>
        <color rgb="FF000000"/>
        <rFont val="HG丸ｺﾞｼｯｸM-PRO"/>
        <family val="3"/>
        <charset val="128"/>
      </rPr>
      <t xml:space="preserve">
⑩定額計上の残額の確定</t>
    </r>
    <phoneticPr fontId="1"/>
  </si>
  <si>
    <r>
      <t xml:space="preserve">事例２-１
</t>
    </r>
    <r>
      <rPr>
        <sz val="9"/>
        <color theme="10"/>
        <rFont val="HG丸ｺﾞｼｯｸM-PRO"/>
        <family val="3"/>
        <charset val="128"/>
      </rPr>
      <t>（再委託）</t>
    </r>
    <rPh sb="0" eb="2">
      <t>ジレイ</t>
    </rPh>
    <rPh sb="7" eb="10">
      <t>サイイタク</t>
    </rPh>
    <phoneticPr fontId="1"/>
  </si>
  <si>
    <r>
      <t xml:space="preserve">事例２-２
</t>
    </r>
    <r>
      <rPr>
        <sz val="9"/>
        <color theme="10"/>
        <rFont val="HG丸ｺﾞｼｯｸM-PRO"/>
        <family val="3"/>
        <charset val="128"/>
      </rPr>
      <t>（機材調達）</t>
    </r>
    <rPh sb="0" eb="2">
      <t>ジレイ</t>
    </rPh>
    <rPh sb="7" eb="9">
      <t>キザイ</t>
    </rPh>
    <rPh sb="9" eb="11">
      <t>チョウタツ</t>
    </rPh>
    <phoneticPr fontId="1"/>
  </si>
  <si>
    <t>事例２-３
（現地セミナー）</t>
    <rPh sb="0" eb="2">
      <t>ジレイ</t>
    </rPh>
    <rPh sb="7" eb="9">
      <t>ゲンチ</t>
    </rPh>
    <phoneticPr fontId="1"/>
  </si>
  <si>
    <t>通常手続き（定額計上/ランプサム方式）</t>
    <rPh sb="16" eb="18">
      <t>ホウシキ</t>
    </rPh>
    <phoneticPr fontId="1"/>
  </si>
  <si>
    <t>定額計上していた未確定業務の業務内容を予算額の確定に先行して確定する（ランプサム方式/二段階型①）</t>
    <rPh sb="43" eb="47">
      <t>ニダンカイガタ</t>
    </rPh>
    <phoneticPr fontId="1"/>
  </si>
  <si>
    <t>⑦定額計上の未確定業務の確定</t>
    <phoneticPr fontId="1"/>
  </si>
  <si>
    <t>事例３</t>
    <rPh sb="0" eb="2">
      <t>ジレイ</t>
    </rPh>
    <phoneticPr fontId="1"/>
  </si>
  <si>
    <t>未確定業務の業務内容を確定後に、予算額（確定金額）を確認する（ランプサム方式/二段階型②）。</t>
    <rPh sb="0" eb="5">
      <t>ミカクテイギョウム</t>
    </rPh>
    <rPh sb="6" eb="8">
      <t>ギョウム</t>
    </rPh>
    <rPh sb="8" eb="10">
      <t>ナイヨウ</t>
    </rPh>
    <rPh sb="11" eb="14">
      <t>カクテイゴ</t>
    </rPh>
    <rPh sb="16" eb="19">
      <t>ヨサンガク</t>
    </rPh>
    <rPh sb="20" eb="24">
      <t>カクテイキンガク</t>
    </rPh>
    <rPh sb="26" eb="28">
      <t>カクニン</t>
    </rPh>
    <rPh sb="36" eb="38">
      <t>ホウシキ</t>
    </rPh>
    <rPh sb="39" eb="43">
      <t>ニダンカイガタ</t>
    </rPh>
    <phoneticPr fontId="1"/>
  </si>
  <si>
    <r>
      <t>⑨定額計上の予算額の確定（ランプサム方式）</t>
    </r>
    <r>
      <rPr>
        <sz val="11"/>
        <color rgb="FFFF0000"/>
        <rFont val="HG丸ｺﾞｼｯｸM-PRO"/>
        <family val="3"/>
        <charset val="128"/>
      </rPr>
      <t>★</t>
    </r>
    <r>
      <rPr>
        <sz val="11"/>
        <color rgb="FF000000"/>
        <rFont val="HG丸ｺﾞｼｯｸM-PRO"/>
        <family val="3"/>
        <charset val="128"/>
      </rPr>
      <t xml:space="preserve">
⑩定額計上の残額の確定</t>
    </r>
    <phoneticPr fontId="1"/>
  </si>
  <si>
    <t>事例４</t>
    <rPh sb="0" eb="2">
      <t>ジレイ</t>
    </rPh>
    <phoneticPr fontId="1"/>
  </si>
  <si>
    <t>通常手続き（定額計上/ランプサム方式）</t>
    <phoneticPr fontId="1"/>
  </si>
  <si>
    <t>（未確定業務を伴わない）使途が明確な定額計上していた予算額（確定金額）を確認する（ランプサム方式）。</t>
    <rPh sb="1" eb="2">
      <t>ミ</t>
    </rPh>
    <rPh sb="2" eb="4">
      <t>カクテイ</t>
    </rPh>
    <rPh sb="4" eb="6">
      <t>ギョウム</t>
    </rPh>
    <rPh sb="7" eb="8">
      <t>トモナ</t>
    </rPh>
    <rPh sb="12" eb="14">
      <t>シト</t>
    </rPh>
    <rPh sb="15" eb="17">
      <t>メイカク</t>
    </rPh>
    <rPh sb="18" eb="20">
      <t>テイガク</t>
    </rPh>
    <rPh sb="20" eb="22">
      <t>ケイジョウ</t>
    </rPh>
    <rPh sb="26" eb="28">
      <t>ヨサン</t>
    </rPh>
    <rPh sb="28" eb="29">
      <t>ガク</t>
    </rPh>
    <rPh sb="30" eb="32">
      <t>カクテイ</t>
    </rPh>
    <rPh sb="32" eb="34">
      <t>キンガク</t>
    </rPh>
    <rPh sb="36" eb="38">
      <t>カクニン</t>
    </rPh>
    <rPh sb="46" eb="48">
      <t>ホウシキ</t>
    </rPh>
    <phoneticPr fontId="1"/>
  </si>
  <si>
    <t>事例５</t>
    <rPh sb="0" eb="2">
      <t>ジレイ</t>
    </rPh>
    <phoneticPr fontId="1"/>
  </si>
  <si>
    <t>通常手続き（定額計上/実費精算方式）</t>
    <rPh sb="0" eb="2">
      <t>ツウジョウ</t>
    </rPh>
    <rPh sb="2" eb="4">
      <t>テツヅ</t>
    </rPh>
    <rPh sb="6" eb="8">
      <t>テイガク</t>
    </rPh>
    <rPh sb="8" eb="10">
      <t>ケイジョウ</t>
    </rPh>
    <rPh sb="11" eb="17">
      <t>ジッピセイサンホウシキ</t>
    </rPh>
    <phoneticPr fontId="1"/>
  </si>
  <si>
    <t>定額計上していた未確定業務の業務内容を確定し、同時に予算額（上限額）を確定する（実費精算方式）。</t>
    <rPh sb="23" eb="25">
      <t>ドウジ</t>
    </rPh>
    <phoneticPr fontId="1"/>
  </si>
  <si>
    <t>⑦定額計上の未確定業務の確定
⑧定額計上の予算額の確定（実費精算方式）</t>
    <rPh sb="28" eb="32">
      <t>ジッピセイサン</t>
    </rPh>
    <rPh sb="32" eb="34">
      <t>ホウシキ</t>
    </rPh>
    <phoneticPr fontId="1"/>
  </si>
  <si>
    <r>
      <t xml:space="preserve">事例６-１
</t>
    </r>
    <r>
      <rPr>
        <sz val="9"/>
        <color theme="10"/>
        <rFont val="HG丸ｺﾞｼｯｸM-PRO"/>
        <family val="3"/>
        <charset val="128"/>
      </rPr>
      <t>（再委託）</t>
    </r>
    <rPh sb="0" eb="2">
      <t>ジレイ</t>
    </rPh>
    <rPh sb="7" eb="10">
      <t>サイイタク</t>
    </rPh>
    <phoneticPr fontId="1"/>
  </si>
  <si>
    <r>
      <t xml:space="preserve">事例６-２
</t>
    </r>
    <r>
      <rPr>
        <sz val="9"/>
        <color theme="10"/>
        <rFont val="HG丸ｺﾞｼｯｸM-PRO"/>
        <family val="3"/>
        <charset val="128"/>
      </rPr>
      <t>（機材調達）</t>
    </r>
    <rPh sb="0" eb="2">
      <t>ジレイ</t>
    </rPh>
    <rPh sb="7" eb="9">
      <t>キザイ</t>
    </rPh>
    <rPh sb="9" eb="11">
      <t>チョウタツ</t>
    </rPh>
    <phoneticPr fontId="1"/>
  </si>
  <si>
    <r>
      <t xml:space="preserve">事例６-３
</t>
    </r>
    <r>
      <rPr>
        <sz val="9"/>
        <color theme="10"/>
        <rFont val="HG丸ｺﾞｼｯｸM-PRO"/>
        <family val="3"/>
        <charset val="128"/>
      </rPr>
      <t>（現地セミナー）</t>
    </r>
    <rPh sb="0" eb="2">
      <t>ジレイ</t>
    </rPh>
    <rPh sb="7" eb="9">
      <t>ゲンチ</t>
    </rPh>
    <phoneticPr fontId="1"/>
  </si>
  <si>
    <t>通常手続き（定額計上/実費精算方式）</t>
    <phoneticPr fontId="1"/>
  </si>
  <si>
    <t>（未確定業務を伴わない）使途が明確な定額計上していた予算額（上限額）を確定する（実費精算方式）。</t>
    <phoneticPr fontId="1"/>
  </si>
  <si>
    <t>⑧定額計上の予算額の確定（実費精算方式）</t>
    <phoneticPr fontId="1"/>
  </si>
  <si>
    <t>事例7</t>
    <rPh sb="0" eb="2">
      <t>ジレイ</t>
    </rPh>
    <phoneticPr fontId="1"/>
  </si>
  <si>
    <t>通常手続き（定額計上/実費精算方式）</t>
    <rPh sb="0" eb="2">
      <t>ツウジョウ</t>
    </rPh>
    <rPh sb="2" eb="4">
      <t>テツヅ</t>
    </rPh>
    <rPh sb="6" eb="8">
      <t>テイガク</t>
    </rPh>
    <rPh sb="8" eb="10">
      <t>ケイジョウ</t>
    </rPh>
    <rPh sb="11" eb="15">
      <t>ジッピセイサン</t>
    </rPh>
    <rPh sb="15" eb="17">
      <t>ホウシキ</t>
    </rPh>
    <phoneticPr fontId="1"/>
  </si>
  <si>
    <t>定額計上の予算額（上限額）を変更（増額）する（実費精算方式）。</t>
    <rPh sb="0" eb="2">
      <t>テイガク</t>
    </rPh>
    <rPh sb="2" eb="4">
      <t>ケイジョウ</t>
    </rPh>
    <rPh sb="5" eb="8">
      <t>ヨサンガク</t>
    </rPh>
    <rPh sb="9" eb="12">
      <t>ジョウゲンガク</t>
    </rPh>
    <rPh sb="14" eb="16">
      <t>ヘンコウ</t>
    </rPh>
    <rPh sb="17" eb="19">
      <t>ゾウガク</t>
    </rPh>
    <rPh sb="23" eb="27">
      <t>ジッピセイサン</t>
    </rPh>
    <rPh sb="27" eb="29">
      <t>ホウシキ</t>
    </rPh>
    <phoneticPr fontId="1"/>
  </si>
  <si>
    <t>事例8</t>
    <rPh sb="0" eb="2">
      <t>ジレイ</t>
    </rPh>
    <phoneticPr fontId="1"/>
  </si>
  <si>
    <t>定額計上の残額を確定する（実費精算方式）。</t>
    <rPh sb="13" eb="17">
      <t>ジッピセイサン</t>
    </rPh>
    <rPh sb="17" eb="19">
      <t>ホウシキ</t>
    </rPh>
    <phoneticPr fontId="1"/>
  </si>
  <si>
    <t>⑩定額計上の残額の確定</t>
    <rPh sb="1" eb="3">
      <t>テイガク</t>
    </rPh>
    <rPh sb="3" eb="5">
      <t>ケイジョウ</t>
    </rPh>
    <rPh sb="6" eb="8">
      <t>ザンガク</t>
    </rPh>
    <rPh sb="9" eb="11">
      <t>カクテイ</t>
    </rPh>
    <phoneticPr fontId="1"/>
  </si>
  <si>
    <t>事例９</t>
    <rPh sb="0" eb="2">
      <t>ジレイ</t>
    </rPh>
    <phoneticPr fontId="1"/>
  </si>
  <si>
    <t>通常手続き（再委託）</t>
    <rPh sb="0" eb="4">
      <t>ツウジョウテツヅ</t>
    </rPh>
    <rPh sb="6" eb="9">
      <t>サイイタク</t>
    </rPh>
    <phoneticPr fontId="1"/>
  </si>
  <si>
    <t>再委託に関して、再委託先の選定経緯と契約概要を報告する。</t>
    <phoneticPr fontId="1"/>
  </si>
  <si>
    <t>④各種報告の確認</t>
    <phoneticPr fontId="1"/>
  </si>
  <si>
    <t>事例10</t>
    <rPh sb="0" eb="2">
      <t>ジレイ</t>
    </rPh>
    <phoneticPr fontId="1"/>
  </si>
  <si>
    <t>10ー１</t>
    <phoneticPr fontId="1"/>
  </si>
  <si>
    <t>通常手続き（現地傭人）</t>
    <rPh sb="0" eb="4">
      <t>ツウジョウテツヅ</t>
    </rPh>
    <rPh sb="6" eb="10">
      <t>ゲンチヨウジン</t>
    </rPh>
    <phoneticPr fontId="1"/>
  </si>
  <si>
    <t>事例１０－１</t>
    <rPh sb="0" eb="2">
      <t>ジレイ</t>
    </rPh>
    <phoneticPr fontId="1"/>
  </si>
  <si>
    <t>通常手続き（機材調達）</t>
    <rPh sb="0" eb="2">
      <t>ツウジョウ</t>
    </rPh>
    <rPh sb="2" eb="4">
      <t>テツヅ</t>
    </rPh>
    <rPh sb="6" eb="8">
      <t>キザイ</t>
    </rPh>
    <rPh sb="8" eb="10">
      <t>チョウタツ</t>
    </rPh>
    <phoneticPr fontId="1"/>
  </si>
  <si>
    <t>事例11</t>
    <rPh sb="0" eb="2">
      <t>ジレイ</t>
    </rPh>
    <phoneticPr fontId="1"/>
  </si>
  <si>
    <t>通常手続き（定額計上の残額の使用）</t>
    <rPh sb="0" eb="2">
      <t>ツウジョウ</t>
    </rPh>
    <rPh sb="2" eb="4">
      <t>テツヅ</t>
    </rPh>
    <rPh sb="6" eb="8">
      <t>テイガク</t>
    </rPh>
    <rPh sb="8" eb="10">
      <t>ケイジョウ</t>
    </rPh>
    <rPh sb="11" eb="13">
      <t>ザンガク</t>
    </rPh>
    <rPh sb="14" eb="16">
      <t>シヨウ</t>
    </rPh>
    <phoneticPr fontId="1"/>
  </si>
  <si>
    <t>業務内容は変わらないものの、経費の増額が見込まれるため、他の定額計上費目からの流用か、他の定額計上の残額を使用する。</t>
    <rPh sb="28" eb="29">
      <t>ホカ</t>
    </rPh>
    <rPh sb="30" eb="34">
      <t>テイガクケイジョウ</t>
    </rPh>
    <rPh sb="34" eb="36">
      <t>ヒモク</t>
    </rPh>
    <rPh sb="39" eb="41">
      <t>リュウヨウ</t>
    </rPh>
    <rPh sb="43" eb="44">
      <t>ホカ</t>
    </rPh>
    <phoneticPr fontId="1"/>
  </si>
  <si>
    <t>⑪業務内容の変更を伴わない定額計上の残額の使用</t>
    <phoneticPr fontId="1"/>
  </si>
  <si>
    <t>事例12</t>
    <rPh sb="0" eb="2">
      <t>ジレイ</t>
    </rPh>
    <phoneticPr fontId="1"/>
  </si>
  <si>
    <t>通常手続き（一般業務費支出実績確認表）</t>
    <rPh sb="0" eb="4">
      <t>ツウジョウテツヅ</t>
    </rPh>
    <rPh sb="6" eb="11">
      <t>イッパンギョウムヒ</t>
    </rPh>
    <rPh sb="11" eb="13">
      <t>シシュツ</t>
    </rPh>
    <rPh sb="13" eb="17">
      <t>ジッセキカクニン</t>
    </rPh>
    <rPh sb="17" eb="18">
      <t>ヒョウ</t>
    </rPh>
    <phoneticPr fontId="1"/>
  </si>
  <si>
    <t>精算のため、一般業務費の支出を確認する。</t>
    <rPh sb="15" eb="17">
      <t>カクニン</t>
    </rPh>
    <phoneticPr fontId="1"/>
  </si>
  <si>
    <t>⑫一般業務費支出実績確認表の確認</t>
    <rPh sb="8" eb="12">
      <t>ジッセキカクニン</t>
    </rPh>
    <phoneticPr fontId="1"/>
  </si>
  <si>
    <t>事例13</t>
    <rPh sb="0" eb="2">
      <t>ジレイ</t>
    </rPh>
    <phoneticPr fontId="1"/>
  </si>
  <si>
    <t>事例13
（一般業務費支出実績確認表）</t>
    <rPh sb="0" eb="2">
      <t>ジレイ</t>
    </rPh>
    <rPh sb="6" eb="11">
      <t>イッパンギョウムヒ</t>
    </rPh>
    <rPh sb="11" eb="13">
      <t>シシュツ</t>
    </rPh>
    <rPh sb="13" eb="17">
      <t>ジッセキカクニン</t>
    </rPh>
    <rPh sb="17" eb="18">
      <t>ヒョウ</t>
    </rPh>
    <phoneticPr fontId="1"/>
  </si>
  <si>
    <t>通常手続き（継続契約）</t>
    <rPh sb="0" eb="2">
      <t>ツウジョウ</t>
    </rPh>
    <rPh sb="2" eb="4">
      <t>テツヅ</t>
    </rPh>
    <rPh sb="6" eb="10">
      <t>ケイゾクケイヤク</t>
    </rPh>
    <phoneticPr fontId="1"/>
  </si>
  <si>
    <t>継続契約の手続きをする。</t>
    <rPh sb="0" eb="4">
      <t>ケイゾクケイヤク</t>
    </rPh>
    <rPh sb="5" eb="7">
      <t>テツヅ</t>
    </rPh>
    <phoneticPr fontId="1"/>
  </si>
  <si>
    <r>
      <t>⑲継続契約</t>
    </r>
    <r>
      <rPr>
        <sz val="11"/>
        <color rgb="FFFF0000"/>
        <rFont val="HG丸ｺﾞｼｯｸM-PRO"/>
        <family val="3"/>
        <charset val="128"/>
      </rPr>
      <t>★</t>
    </r>
    <phoneticPr fontId="1"/>
  </si>
  <si>
    <t>事例14</t>
    <rPh sb="0" eb="2">
      <t>ジレイ</t>
    </rPh>
    <phoneticPr fontId="1"/>
  </si>
  <si>
    <t>契約内容の変更(業務内容等）</t>
    <rPh sb="8" eb="12">
      <t>ギョウムナイヨウ</t>
    </rPh>
    <rPh sb="12" eb="13">
      <t>トウ</t>
    </rPh>
    <phoneticPr fontId="1"/>
  </si>
  <si>
    <t>業務内容の大幅な変更をする（特記仕様書に作業項目を追加・削除する）。</t>
    <rPh sb="28" eb="30">
      <t>サクジョ</t>
    </rPh>
    <phoneticPr fontId="1"/>
  </si>
  <si>
    <r>
      <t>⑱契約変更</t>
    </r>
    <r>
      <rPr>
        <sz val="11"/>
        <color rgb="FFFF0000"/>
        <rFont val="HG丸ｺﾞｼｯｸM-PRO"/>
        <family val="3"/>
        <charset val="128"/>
      </rPr>
      <t>★</t>
    </r>
    <phoneticPr fontId="1"/>
  </si>
  <si>
    <t>事例15</t>
    <rPh sb="0" eb="2">
      <t>ジレイ</t>
    </rPh>
    <phoneticPr fontId="1"/>
  </si>
  <si>
    <t>契約内容の変更（業務内容等）</t>
    <rPh sb="8" eb="12">
      <t>ギョウムナイヨウ</t>
    </rPh>
    <rPh sb="12" eb="13">
      <t>トウ</t>
    </rPh>
    <phoneticPr fontId="1"/>
  </si>
  <si>
    <t>履行期間を変更（延長）する。</t>
    <rPh sb="8" eb="10">
      <t>エンチョウ</t>
    </rPh>
    <phoneticPr fontId="1"/>
  </si>
  <si>
    <t>事例16</t>
    <rPh sb="0" eb="2">
      <t>ジレイ</t>
    </rPh>
    <phoneticPr fontId="1"/>
  </si>
  <si>
    <t>契約内容の変更（経費）</t>
    <rPh sb="8" eb="10">
      <t>ケイヒ</t>
    </rPh>
    <phoneticPr fontId="1"/>
  </si>
  <si>
    <t>契約金額を変更（増額）する。</t>
    <rPh sb="8" eb="10">
      <t>ゾウガク</t>
    </rPh>
    <phoneticPr fontId="1"/>
  </si>
  <si>
    <r>
      <t xml:space="preserve">事例17-1
</t>
    </r>
    <r>
      <rPr>
        <u/>
        <sz val="9"/>
        <color theme="10"/>
        <rFont val="HG丸ｺﾞｼｯｸM-PRO"/>
        <family val="3"/>
        <charset val="128"/>
      </rPr>
      <t>（業務の追加・変更①）</t>
    </r>
    <phoneticPr fontId="1"/>
  </si>
  <si>
    <r>
      <t xml:space="preserve">事例17-2
</t>
    </r>
    <r>
      <rPr>
        <u/>
        <sz val="9"/>
        <color theme="10"/>
        <rFont val="HG丸ｺﾞｼｯｸM-PRO"/>
        <family val="3"/>
        <charset val="128"/>
      </rPr>
      <t>（業務の追加・変更②）</t>
    </r>
    <phoneticPr fontId="1"/>
  </si>
  <si>
    <r>
      <t xml:space="preserve">事例17-３
</t>
    </r>
    <r>
      <rPr>
        <u/>
        <sz val="9"/>
        <color theme="10"/>
        <rFont val="HG丸ｺﾞｼｯｸM-PRO"/>
        <family val="3"/>
        <charset val="128"/>
      </rPr>
      <t>（現地再委託の為替差損）</t>
    </r>
    <phoneticPr fontId="1"/>
  </si>
  <si>
    <t>契約変更を伴わずに業務内容を変更する。</t>
    <rPh sb="0" eb="4">
      <t>ケイヤクヘンコウ</t>
    </rPh>
    <rPh sb="5" eb="6">
      <t>トモナ</t>
    </rPh>
    <rPh sb="9" eb="11">
      <t>ギョウム</t>
    </rPh>
    <phoneticPr fontId="1"/>
  </si>
  <si>
    <t>②業務内容の変更（大幅な変更を除く）（実費精算契約）</t>
    <phoneticPr fontId="1"/>
  </si>
  <si>
    <t>事例18</t>
    <rPh sb="0" eb="2">
      <t>ジレイ</t>
    </rPh>
    <phoneticPr fontId="1"/>
  </si>
  <si>
    <t>発注者が指示する数量を変更する。</t>
    <phoneticPr fontId="1"/>
  </si>
  <si>
    <t>⑤発注者が指示する数量の変更</t>
  </si>
  <si>
    <t>事例19</t>
    <rPh sb="0" eb="2">
      <t>ジレイ</t>
    </rPh>
    <phoneticPr fontId="1"/>
  </si>
  <si>
    <t>履行期間内で成果品等の提出期限を延長する。</t>
    <rPh sb="9" eb="10">
      <t>トウ</t>
    </rPh>
    <phoneticPr fontId="1"/>
  </si>
  <si>
    <t>⑥履行期限内の成果品等の提出期限の延長</t>
    <rPh sb="1" eb="6">
      <t>リコウキゲンナイ</t>
    </rPh>
    <rPh sb="10" eb="11">
      <t>トウ</t>
    </rPh>
    <phoneticPr fontId="1"/>
  </si>
  <si>
    <t>事例20</t>
    <rPh sb="0" eb="2">
      <t>ジレイ</t>
    </rPh>
    <phoneticPr fontId="1"/>
  </si>
  <si>
    <t>支払計画を変更する。</t>
    <phoneticPr fontId="1"/>
  </si>
  <si>
    <r>
      <t>⑬支払計画の変更</t>
    </r>
    <r>
      <rPr>
        <sz val="11"/>
        <color rgb="FFFF0000"/>
        <rFont val="HG丸ｺﾞｼｯｸM-PRO"/>
        <family val="3"/>
        <charset val="128"/>
      </rPr>
      <t>★</t>
    </r>
    <phoneticPr fontId="1"/>
  </si>
  <si>
    <t>事例21</t>
    <rPh sb="0" eb="2">
      <t>ジレイ</t>
    </rPh>
    <phoneticPr fontId="1"/>
  </si>
  <si>
    <t>契約内容の変更（業務従事者）</t>
    <rPh sb="8" eb="13">
      <t>ギョウムジュウジシャ</t>
    </rPh>
    <phoneticPr fontId="1"/>
  </si>
  <si>
    <t>業務主任者/副業務主任者を変更する。</t>
    <phoneticPr fontId="1"/>
  </si>
  <si>
    <r>
      <t>⑭業務主任者/副業務主任者の変更</t>
    </r>
    <r>
      <rPr>
        <sz val="10"/>
        <color rgb="FFFF0000"/>
        <rFont val="HG丸ｺﾞｼｯｸM-PRO"/>
        <family val="3"/>
        <charset val="128"/>
      </rPr>
      <t>★</t>
    </r>
    <r>
      <rPr>
        <sz val="10"/>
        <color rgb="FF000000"/>
        <rFont val="HG丸ｺﾞｼｯｸM-PRO"/>
        <family val="3"/>
        <charset val="128"/>
      </rPr>
      <t xml:space="preserve">
⑮新規配置業務従事予定者の報告/確認</t>
    </r>
    <r>
      <rPr>
        <sz val="10"/>
        <color rgb="FFFF0000"/>
        <rFont val="HG丸ｺﾞｼｯｸM-PRO"/>
        <family val="3"/>
        <charset val="128"/>
      </rPr>
      <t xml:space="preserve">★
</t>
    </r>
    <r>
      <rPr>
        <sz val="10"/>
        <rFont val="HG丸ｺﾞｼｯｸM-PRO"/>
        <family val="3"/>
        <charset val="128"/>
      </rPr>
      <t>既に配置済みの業務従事者を業務主任者/副業務主任者とする場合は2者打合簿</t>
    </r>
    <phoneticPr fontId="1"/>
  </si>
  <si>
    <t>事例22</t>
    <rPh sb="0" eb="2">
      <t>ジレイ</t>
    </rPh>
    <phoneticPr fontId="1"/>
  </si>
  <si>
    <t>業務主任者/副業務主任者以外の業務従事者を変更する（未確定業務従事者の確定、業務従事者の交代・追加）。</t>
    <rPh sb="26" eb="29">
      <t>ミカクテイ</t>
    </rPh>
    <rPh sb="29" eb="31">
      <t>ギョウム</t>
    </rPh>
    <rPh sb="31" eb="34">
      <t>ジュウジシャ</t>
    </rPh>
    <rPh sb="35" eb="37">
      <t>カクテイ</t>
    </rPh>
    <rPh sb="38" eb="43">
      <t>ギョウムジュウジシャ</t>
    </rPh>
    <rPh sb="44" eb="46">
      <t>コウタイ</t>
    </rPh>
    <rPh sb="47" eb="49">
      <t>ツイカ</t>
    </rPh>
    <phoneticPr fontId="1"/>
  </si>
  <si>
    <r>
      <t>⑮新規配置業務従事予定者の報告/確認</t>
    </r>
    <r>
      <rPr>
        <sz val="11"/>
        <color rgb="FFFF0000"/>
        <rFont val="HG丸ｺﾞｼｯｸM-PRO"/>
        <family val="3"/>
        <charset val="128"/>
      </rPr>
      <t xml:space="preserve">★
</t>
    </r>
    <r>
      <rPr>
        <sz val="11"/>
        <rFont val="HG丸ｺﾞｼｯｸM-PRO"/>
        <family val="3"/>
        <charset val="128"/>
      </rPr>
      <t>既に配置済みの業務従事者の担当業務を変更する場合は2者打合簿</t>
    </r>
    <rPh sb="33" eb="37">
      <t>タントウギョウム</t>
    </rPh>
    <rPh sb="38" eb="40">
      <t>ヘンコウ</t>
    </rPh>
    <phoneticPr fontId="1"/>
  </si>
  <si>
    <t>事例23</t>
    <rPh sb="0" eb="2">
      <t>ジレイ</t>
    </rPh>
    <phoneticPr fontId="1"/>
  </si>
  <si>
    <r>
      <t xml:space="preserve">事例23
</t>
    </r>
    <r>
      <rPr>
        <u/>
        <sz val="9"/>
        <color theme="10"/>
        <rFont val="HG丸ｺﾞｼｯｸM-PRO"/>
        <family val="3"/>
        <charset val="128"/>
      </rPr>
      <t>（給与水準確認書）</t>
    </r>
    <rPh sb="0" eb="2">
      <t>ジレイ</t>
    </rPh>
    <rPh sb="6" eb="13">
      <t>キュウヨスイジュンカクニンショ</t>
    </rPh>
    <phoneticPr fontId="1"/>
  </si>
  <si>
    <t>不可抗力</t>
    <rPh sb="0" eb="4">
      <t>フカコウリョク</t>
    </rPh>
    <phoneticPr fontId="1"/>
  </si>
  <si>
    <t>不可抗力に対する応急的な対応に必要な当面の追加経費に対応する（費目間流用）。</t>
    <phoneticPr fontId="1"/>
  </si>
  <si>
    <r>
      <t>⑯不可抗力</t>
    </r>
    <r>
      <rPr>
        <sz val="11"/>
        <color rgb="FFFF0000"/>
        <rFont val="HG丸ｺﾞｼｯｸM-PRO"/>
        <family val="3"/>
        <charset val="128"/>
      </rPr>
      <t>★</t>
    </r>
    <phoneticPr fontId="1"/>
  </si>
  <si>
    <t>事例24</t>
    <rPh sb="0" eb="2">
      <t>ジレイ</t>
    </rPh>
    <phoneticPr fontId="1"/>
  </si>
  <si>
    <t>不可抗力に対応する将来の業務復帰計画について契約変更の方針を確認する。</t>
    <phoneticPr fontId="1"/>
  </si>
  <si>
    <t>事例25</t>
    <rPh sb="0" eb="2">
      <t>ジレイ</t>
    </rPh>
    <phoneticPr fontId="1"/>
  </si>
  <si>
    <t>業務復帰にあたって、不可抗力への対応に関し契約変更する。</t>
    <rPh sb="0" eb="2">
      <t>ギョウム</t>
    </rPh>
    <rPh sb="2" eb="4">
      <t>フッキ</t>
    </rPh>
    <rPh sb="10" eb="12">
      <t>フカ</t>
    </rPh>
    <rPh sb="16" eb="18">
      <t>タイオウ</t>
    </rPh>
    <rPh sb="19" eb="20">
      <t>カン</t>
    </rPh>
    <rPh sb="21" eb="25">
      <t>ケイヤクヘンコウ</t>
    </rPh>
    <phoneticPr fontId="1"/>
  </si>
  <si>
    <t>事例26</t>
    <rPh sb="0" eb="2">
      <t>ジレイ</t>
    </rPh>
    <phoneticPr fontId="1"/>
  </si>
  <si>
    <t>その他</t>
    <rPh sb="2" eb="3">
      <t>タ</t>
    </rPh>
    <phoneticPr fontId="1"/>
  </si>
  <si>
    <t>業務管理上、合意事項を記録することが必要と判断する場合には打合簿を交わす。</t>
    <rPh sb="0" eb="2">
      <t>ギョウム</t>
    </rPh>
    <rPh sb="2" eb="4">
      <t>カンリ</t>
    </rPh>
    <rPh sb="4" eb="5">
      <t>ジョウ</t>
    </rPh>
    <rPh sb="6" eb="8">
      <t>ゴウイ</t>
    </rPh>
    <rPh sb="8" eb="10">
      <t>ジコウ</t>
    </rPh>
    <rPh sb="11" eb="13">
      <t>キロク</t>
    </rPh>
    <rPh sb="18" eb="20">
      <t>ヒツヨウ</t>
    </rPh>
    <rPh sb="21" eb="23">
      <t>ハンダン</t>
    </rPh>
    <rPh sb="25" eb="27">
      <t>バアイ</t>
    </rPh>
    <rPh sb="29" eb="30">
      <t>ダ</t>
    </rPh>
    <rPh sb="30" eb="31">
      <t>ゴウ</t>
    </rPh>
    <rPh sb="31" eb="32">
      <t>ボ</t>
    </rPh>
    <rPh sb="33" eb="34">
      <t>カ</t>
    </rPh>
    <phoneticPr fontId="1"/>
  </si>
  <si>
    <t>⑰その他（自由記載）</t>
    <phoneticPr fontId="1"/>
  </si>
  <si>
    <t>事例27</t>
    <rPh sb="0" eb="2">
      <t>ジレイ</t>
    </rPh>
    <phoneticPr fontId="1"/>
  </si>
  <si>
    <t>２．打合簿以外</t>
    <rPh sb="2" eb="4">
      <t>ウチアワ</t>
    </rPh>
    <rPh sb="4" eb="5">
      <t>ボ</t>
    </rPh>
    <rPh sb="5" eb="7">
      <t>イガイ</t>
    </rPh>
    <phoneticPr fontId="1"/>
  </si>
  <si>
    <t>確認内容/報告内容</t>
    <rPh sb="0" eb="2">
      <t>カクニン</t>
    </rPh>
    <rPh sb="2" eb="4">
      <t>ナイヨウ</t>
    </rPh>
    <rPh sb="5" eb="7">
      <t>ホウコク</t>
    </rPh>
    <rPh sb="7" eb="9">
      <t>ナイヨウ</t>
    </rPh>
    <phoneticPr fontId="1"/>
  </si>
  <si>
    <t>通常手続（渡切単価）</t>
    <rPh sb="0" eb="2">
      <t>ツウジョウ</t>
    </rPh>
    <rPh sb="2" eb="4">
      <t>テツヅ</t>
    </rPh>
    <rPh sb="5" eb="7">
      <t>ワタシキリ</t>
    </rPh>
    <rPh sb="7" eb="9">
      <t>タンカ</t>
    </rPh>
    <phoneticPr fontId="1"/>
  </si>
  <si>
    <t>現地セミナー等で渡切単価を設定する（在外事務所NSの内規に準拠する場合）</t>
    <rPh sb="26" eb="28">
      <t>ナイキ</t>
    </rPh>
    <phoneticPr fontId="1"/>
  </si>
  <si>
    <t>契約担当課長による確認事項</t>
    <phoneticPr fontId="1"/>
  </si>
  <si>
    <r>
      <t xml:space="preserve">事例28-１
</t>
    </r>
    <r>
      <rPr>
        <u/>
        <sz val="9"/>
        <color theme="10"/>
        <rFont val="HG丸ｺﾞｼｯｸM-PRO"/>
        <family val="3"/>
        <charset val="128"/>
      </rPr>
      <t>（JICA在外事務所内規）</t>
    </r>
    <phoneticPr fontId="1"/>
  </si>
  <si>
    <t>現地セミナー等で渡切単価を設定する（C/P機関の内規に準拠する場合）</t>
    <rPh sb="24" eb="26">
      <t>ナイキ</t>
    </rPh>
    <phoneticPr fontId="1"/>
  </si>
  <si>
    <r>
      <t xml:space="preserve">事例28-２
</t>
    </r>
    <r>
      <rPr>
        <u/>
        <sz val="9"/>
        <color theme="10"/>
        <rFont val="HG丸ｺﾞｼｯｸM-PRO"/>
        <family val="3"/>
        <charset val="128"/>
      </rPr>
      <t>（C/P機関内規）</t>
    </r>
    <phoneticPr fontId="1"/>
  </si>
  <si>
    <t>現地セミナー等で渡切単価を設定する（実勢価格による場合）</t>
    <phoneticPr fontId="1"/>
  </si>
  <si>
    <r>
      <t xml:space="preserve">事例28-３
</t>
    </r>
    <r>
      <rPr>
        <u/>
        <sz val="9"/>
        <color theme="10"/>
        <rFont val="HG丸ｺﾞｼｯｸM-PRO"/>
        <family val="3"/>
        <charset val="128"/>
      </rPr>
      <t>（実勢価格）</t>
    </r>
    <phoneticPr fontId="1"/>
  </si>
  <si>
    <t>通常手続（旅費の分担）</t>
    <rPh sb="0" eb="2">
      <t>ツウジョウ</t>
    </rPh>
    <rPh sb="2" eb="4">
      <t>テツヅ</t>
    </rPh>
    <rPh sb="5" eb="7">
      <t>リョヒ</t>
    </rPh>
    <rPh sb="8" eb="10">
      <t>ブンタン</t>
    </rPh>
    <phoneticPr fontId="1"/>
  </si>
  <si>
    <t>本業務に引き続いて別業務に業務従事者が従事する場合の旅費の分担に係る報告</t>
    <phoneticPr fontId="1"/>
  </si>
  <si>
    <t>精算時の報告事項</t>
    <phoneticPr fontId="1"/>
  </si>
  <si>
    <r>
      <t xml:space="preserve">事例29-１
</t>
    </r>
    <r>
      <rPr>
        <u/>
        <sz val="9"/>
        <color theme="10"/>
        <rFont val="HG丸ｺﾞｼｯｸM-PRO"/>
        <family val="3"/>
        <charset val="128"/>
      </rPr>
      <t>（本業務⇒別業務）</t>
    </r>
    <phoneticPr fontId="1"/>
  </si>
  <si>
    <t>別業務に引き続いて本業務に業務従事者が従事する場合の旅費の分担に係る報告</t>
    <phoneticPr fontId="1"/>
  </si>
  <si>
    <t>精算時の報告事項</t>
  </si>
  <si>
    <r>
      <t xml:space="preserve">事例29-２
</t>
    </r>
    <r>
      <rPr>
        <u/>
        <sz val="9"/>
        <color theme="10"/>
        <rFont val="HG丸ｺﾞｼｯｸM-PRO"/>
        <family val="3"/>
        <charset val="128"/>
      </rPr>
      <t>（別業務⇒本業務）</t>
    </r>
    <phoneticPr fontId="1"/>
  </si>
  <si>
    <t>事例１：契約開始時に、契約交渉時の合意事項と業務計画書等を確認する。</t>
    <rPh sb="0" eb="2">
      <t>ジレイ</t>
    </rPh>
    <phoneticPr fontId="1"/>
  </si>
  <si>
    <t>←チェック用（※削除不可）</t>
    <rPh sb="5" eb="6">
      <t>ヨウ</t>
    </rPh>
    <rPh sb="8" eb="12">
      <t>サクジョフカ</t>
    </rPh>
    <phoneticPr fontId="9"/>
  </si>
  <si>
    <t>　打合簿（契約変更なし）</t>
    <phoneticPr fontId="9"/>
  </si>
  <si>
    <t>打合簿番号</t>
    <rPh sb="0" eb="2">
      <t>ウチアワ</t>
    </rPh>
    <rPh sb="2" eb="3">
      <t>ボ</t>
    </rPh>
    <rPh sb="3" eb="5">
      <t>バンゴウ</t>
    </rPh>
    <phoneticPr fontId="12"/>
  </si>
  <si>
    <t>承認日</t>
    <rPh sb="0" eb="3">
      <t>ショウニンビ</t>
    </rPh>
    <phoneticPr fontId="12"/>
  </si>
  <si>
    <t>監督職員</t>
    <rPh sb="0" eb="4">
      <t>カントクショクイン</t>
    </rPh>
    <phoneticPr fontId="12"/>
  </si>
  <si>
    <t>業務主任者</t>
    <rPh sb="0" eb="5">
      <t>ギョウムシュニンシャ</t>
    </rPh>
    <phoneticPr fontId="9"/>
  </si>
  <si>
    <t>調達管理番号：</t>
    <rPh sb="0" eb="6">
      <t>チョウタツカンリバンゴウ</t>
    </rPh>
    <phoneticPr fontId="9"/>
  </si>
  <si>
    <t>案件名：</t>
    <phoneticPr fontId="12"/>
  </si>
  <si>
    <t>監督職員と業務主任者は次の内容につき、合意した。</t>
    <rPh sb="0" eb="4">
      <t>カントクショクイン</t>
    </rPh>
    <rPh sb="5" eb="7">
      <t>ギョウム</t>
    </rPh>
    <rPh sb="7" eb="10">
      <t>シュニンシャ</t>
    </rPh>
    <rPh sb="11" eb="12">
      <t>ツギ</t>
    </rPh>
    <rPh sb="13" eb="15">
      <t>ナイヨウ</t>
    </rPh>
    <rPh sb="19" eb="21">
      <t>ゴウイ</t>
    </rPh>
    <phoneticPr fontId="9"/>
  </si>
  <si>
    <t>番号</t>
    <rPh sb="0" eb="1">
      <t>バン</t>
    </rPh>
    <rPh sb="1" eb="2">
      <t>ゴウ</t>
    </rPh>
    <phoneticPr fontId="9"/>
  </si>
  <si>
    <t>内容区分</t>
    <rPh sb="0" eb="2">
      <t>ナイヨウ</t>
    </rPh>
    <rPh sb="2" eb="4">
      <t>クブン</t>
    </rPh>
    <phoneticPr fontId="9"/>
  </si>
  <si>
    <t>合意内容</t>
    <rPh sb="0" eb="2">
      <t>ゴウイ</t>
    </rPh>
    <phoneticPr fontId="9"/>
  </si>
  <si>
    <t>金額の増減（円）</t>
    <rPh sb="0" eb="2">
      <t>キンガクゾウゲン00</t>
    </rPh>
    <rPh sb="6" eb="7">
      <t>エン</t>
    </rPh>
    <phoneticPr fontId="1"/>
  </si>
  <si>
    <t>備　考</t>
    <rPh sb="0" eb="1">
      <t>ビ</t>
    </rPh>
    <rPh sb="2" eb="3">
      <t>コウ</t>
    </rPh>
    <phoneticPr fontId="9"/>
  </si>
  <si>
    <t>①契約締結時の合意事項と業務計画書等の確認★</t>
    <phoneticPr fontId="1"/>
  </si>
  <si>
    <t>別添のとおり。</t>
    <rPh sb="0" eb="2">
      <t>ベッテン</t>
    </rPh>
    <phoneticPr fontId="1"/>
  </si>
  <si>
    <t>別添：①業務計画書、②契約金額詳細内訳書、③業務従事者名簿、④支払計画書、⑤契約開始時の合意事項、⑥提出計画表、⑦「個人情報取扱い安全管理措置並びに情報セキュリティ対策」及び「個人情報保護及び情報セキュリティに関する情報」</t>
    <rPh sb="0" eb="2">
      <t>ベッテン</t>
    </rPh>
    <rPh sb="50" eb="55">
      <t>テイシュツケイカクヒョウ</t>
    </rPh>
    <phoneticPr fontId="1"/>
  </si>
  <si>
    <t>事例２－１：定額計上していた未確定業務の業務内容（再委託）を確定し、同時に予算額（確定金額）を確認する（ランプサム方式/同時確定型）。</t>
    <rPh sb="0" eb="2">
      <t>ジレイ</t>
    </rPh>
    <rPh sb="25" eb="28">
      <t>サイイタク</t>
    </rPh>
    <phoneticPr fontId="1"/>
  </si>
  <si>
    <t>　打合簿（契約変更なし）</t>
    <rPh sb="5" eb="7">
      <t>ケイヤク</t>
    </rPh>
    <rPh sb="7" eb="9">
      <t>ヘンコウ</t>
    </rPh>
    <phoneticPr fontId="9"/>
  </si>
  <si>
    <t>印</t>
    <rPh sb="0" eb="1">
      <t>イン</t>
    </rPh>
    <phoneticPr fontId="12"/>
  </si>
  <si>
    <t>⑦定額計上の未確定業務の確定</t>
  </si>
  <si>
    <t>未確定であった現地再委託（パイロット事業）を別添のとおり確定する。</t>
    <rPh sb="0" eb="3">
      <t>ミカクテイ</t>
    </rPh>
    <rPh sb="7" eb="9">
      <t>ゲンチ</t>
    </rPh>
    <rPh sb="9" eb="10">
      <t>サイ</t>
    </rPh>
    <rPh sb="10" eb="12">
      <t>イタク</t>
    </rPh>
    <rPh sb="18" eb="20">
      <t>ジギョウ</t>
    </rPh>
    <rPh sb="22" eb="24">
      <t>ベッテン</t>
    </rPh>
    <rPh sb="28" eb="30">
      <t>カクテイ</t>
    </rPh>
    <phoneticPr fontId="1"/>
  </si>
  <si>
    <t>別添：現地再委託（パイロット事業）の計画書</t>
    <rPh sb="0" eb="2">
      <t>ベッテン</t>
    </rPh>
    <rPh sb="3" eb="8">
      <t>ゲンチサイイタク</t>
    </rPh>
    <rPh sb="18" eb="20">
      <t>ケイカク</t>
    </rPh>
    <rPh sb="20" eb="21">
      <t>ショ</t>
    </rPh>
    <phoneticPr fontId="1"/>
  </si>
  <si>
    <r>
      <t>⑨定額計上の予算額の確定（ランプサム方式）</t>
    </r>
    <r>
      <rPr>
        <sz val="11"/>
        <color rgb="FFFF0000"/>
        <rFont val="BIZ UDPゴシック"/>
        <family val="3"/>
        <charset val="128"/>
      </rPr>
      <t>★</t>
    </r>
    <rPh sb="18" eb="20">
      <t>ホウシキ</t>
    </rPh>
    <phoneticPr fontId="1"/>
  </si>
  <si>
    <t>定額計上としていた現地再委託（パイロット事業）の予算額（確定金額）を8,920千円とし、ランプサム方式を適用し精算不要とする（定額計上額10,000千円の範囲内）。</t>
    <rPh sb="0" eb="2">
      <t>テイガク</t>
    </rPh>
    <rPh sb="2" eb="4">
      <t>ケイジョウ</t>
    </rPh>
    <rPh sb="9" eb="14">
      <t>ゲンチサイイタク</t>
    </rPh>
    <rPh sb="20" eb="22">
      <t>ジギョウ</t>
    </rPh>
    <rPh sb="24" eb="27">
      <t>ヨサンガク</t>
    </rPh>
    <rPh sb="28" eb="30">
      <t>カクテイ</t>
    </rPh>
    <rPh sb="30" eb="32">
      <t>キンガク</t>
    </rPh>
    <rPh sb="39" eb="40">
      <t>チ</t>
    </rPh>
    <rPh sb="40" eb="41">
      <t>エン</t>
    </rPh>
    <rPh sb="49" eb="51">
      <t>ホウシキ</t>
    </rPh>
    <rPh sb="52" eb="54">
      <t>テキヨウ</t>
    </rPh>
    <rPh sb="55" eb="59">
      <t>セイサンフヨウ</t>
    </rPh>
    <rPh sb="63" eb="65">
      <t>テイガク</t>
    </rPh>
    <rPh sb="65" eb="67">
      <t>ケイジョウ</t>
    </rPh>
    <rPh sb="67" eb="68">
      <t>ガク</t>
    </rPh>
    <rPh sb="74" eb="76">
      <t>センエン</t>
    </rPh>
    <rPh sb="77" eb="80">
      <t>ハンイナイ</t>
    </rPh>
    <phoneticPr fontId="1"/>
  </si>
  <si>
    <t>⑩定額計上の残額の確定</t>
    <phoneticPr fontId="1"/>
  </si>
  <si>
    <t>定額計上としていた現地再委託（パイロット事業）の残額を1,080千円で確定する。</t>
    <rPh sb="0" eb="2">
      <t>テイガク</t>
    </rPh>
    <rPh sb="2" eb="4">
      <t>ケイジョウ</t>
    </rPh>
    <rPh sb="9" eb="14">
      <t>ゲンチサイイタク</t>
    </rPh>
    <rPh sb="20" eb="22">
      <t>ジギョウ</t>
    </rPh>
    <phoneticPr fontId="1"/>
  </si>
  <si>
    <t xml:space="preserve"> </t>
    <phoneticPr fontId="9"/>
  </si>
  <si>
    <t>　</t>
    <phoneticPr fontId="1"/>
  </si>
  <si>
    <t>事例２－２：定額計上していた未確定業務（機材調達）の業務内容を確定し、同時に予算額（確定金額）を確認する（ランプサム方式/同時確定型）。</t>
    <rPh sb="20" eb="24">
      <t>キザイチョウタツ</t>
    </rPh>
    <rPh sb="61" eb="63">
      <t>ドウジ</t>
    </rPh>
    <rPh sb="63" eb="66">
      <t>カクテイガタ</t>
    </rPh>
    <phoneticPr fontId="1"/>
  </si>
  <si>
    <t>打合簿（契約変更なし）</t>
    <phoneticPr fontId="9"/>
  </si>
  <si>
    <t>未確定であった調達機材を別添のとおり確定する。</t>
    <rPh sb="0" eb="3">
      <t>ミカクテイ</t>
    </rPh>
    <rPh sb="7" eb="9">
      <t>チョウタツ</t>
    </rPh>
    <rPh sb="9" eb="11">
      <t>キザイ</t>
    </rPh>
    <rPh sb="12" eb="14">
      <t>ベッテン</t>
    </rPh>
    <rPh sb="18" eb="20">
      <t>カクテイ</t>
    </rPh>
    <phoneticPr fontId="1"/>
  </si>
  <si>
    <t>別添：機材調達計画書</t>
    <rPh sb="0" eb="2">
      <t>ベッテン</t>
    </rPh>
    <rPh sb="3" eb="5">
      <t>キザイ</t>
    </rPh>
    <rPh sb="5" eb="7">
      <t>チョウタツ</t>
    </rPh>
    <rPh sb="7" eb="9">
      <t>ケイカク</t>
    </rPh>
    <rPh sb="9" eb="10">
      <t>ショ</t>
    </rPh>
    <phoneticPr fontId="1"/>
  </si>
  <si>
    <t>定額計上としていた機材費の予算額（確定金額）を8,000千円とし、ランプサム方式を適用し精算不要とする（定額計上額10,000千円の範囲内）。</t>
    <rPh sb="0" eb="2">
      <t>テイガク</t>
    </rPh>
    <rPh sb="2" eb="4">
      <t>ケイジョウ</t>
    </rPh>
    <rPh sb="9" eb="11">
      <t>キザイ</t>
    </rPh>
    <rPh sb="11" eb="12">
      <t>ヒ</t>
    </rPh>
    <rPh sb="13" eb="15">
      <t>ヨサン</t>
    </rPh>
    <rPh sb="15" eb="16">
      <t>ガク</t>
    </rPh>
    <rPh sb="17" eb="19">
      <t>カクテイ</t>
    </rPh>
    <rPh sb="19" eb="21">
      <t>キンガク</t>
    </rPh>
    <rPh sb="28" eb="29">
      <t>チ</t>
    </rPh>
    <rPh sb="29" eb="30">
      <t>エン</t>
    </rPh>
    <rPh sb="38" eb="40">
      <t>ホウシキ</t>
    </rPh>
    <rPh sb="41" eb="43">
      <t>テキヨウ</t>
    </rPh>
    <rPh sb="44" eb="46">
      <t>セイサン</t>
    </rPh>
    <rPh sb="46" eb="48">
      <t>フヨウ</t>
    </rPh>
    <rPh sb="52" eb="54">
      <t>テイガク</t>
    </rPh>
    <rPh sb="54" eb="56">
      <t>ケイジョウ</t>
    </rPh>
    <rPh sb="56" eb="57">
      <t>ガク</t>
    </rPh>
    <rPh sb="63" eb="64">
      <t>チ</t>
    </rPh>
    <rPh sb="64" eb="65">
      <t>エン</t>
    </rPh>
    <rPh sb="66" eb="69">
      <t>ハンイナイ</t>
    </rPh>
    <phoneticPr fontId="1"/>
  </si>
  <si>
    <t>別添：見積根拠資料</t>
    <rPh sb="0" eb="2">
      <t>ベッテン</t>
    </rPh>
    <rPh sb="3" eb="5">
      <t>ミツモリ</t>
    </rPh>
    <rPh sb="5" eb="9">
      <t>コンキョシリョウ</t>
    </rPh>
    <phoneticPr fontId="1"/>
  </si>
  <si>
    <t>定額計上としていた機材費の残額を2,000千円で確定する。</t>
    <rPh sb="0" eb="2">
      <t>テイガク</t>
    </rPh>
    <rPh sb="2" eb="4">
      <t>ケイジョウ</t>
    </rPh>
    <rPh sb="9" eb="11">
      <t>キザイ</t>
    </rPh>
    <rPh sb="11" eb="12">
      <t>ヒ</t>
    </rPh>
    <phoneticPr fontId="1"/>
  </si>
  <si>
    <t>事例２－３：定額計上していた未確定業務（現地セミナー）の業務内容を確定し、同時に予算額（確定金額）を確認する（ランプサム方式/同時確定型）。</t>
    <rPh sb="20" eb="22">
      <t>ゲンチ</t>
    </rPh>
    <rPh sb="63" eb="68">
      <t>ドウジカクテイガタ</t>
    </rPh>
    <phoneticPr fontId="1"/>
  </si>
  <si>
    <t>押印回付（〇月〇日承認）</t>
    <rPh sb="0" eb="4">
      <t>オウインカイフ</t>
    </rPh>
    <rPh sb="6" eb="7">
      <t>ガツ</t>
    </rPh>
    <rPh sb="7" eb="9">
      <t>マルニチ</t>
    </rPh>
    <rPh sb="9" eb="11">
      <t>ショウニン</t>
    </rPh>
    <phoneticPr fontId="1"/>
  </si>
  <si>
    <t>未確定であった現地セミナーの開催内容を別添のとおり確定する。</t>
    <rPh sb="0" eb="3">
      <t>ミカクテイ</t>
    </rPh>
    <rPh sb="7" eb="9">
      <t>ゲンチ</t>
    </rPh>
    <rPh sb="14" eb="16">
      <t>カイサイ</t>
    </rPh>
    <rPh sb="16" eb="18">
      <t>ナイヨウ</t>
    </rPh>
    <rPh sb="19" eb="21">
      <t>ベッテン</t>
    </rPh>
    <rPh sb="25" eb="27">
      <t>カクテイ</t>
    </rPh>
    <phoneticPr fontId="1"/>
  </si>
  <si>
    <t>別添：現地セミナー開催計画</t>
    <rPh sb="0" eb="2">
      <t>ベッテン</t>
    </rPh>
    <rPh sb="3" eb="5">
      <t>ゲンチ</t>
    </rPh>
    <rPh sb="9" eb="11">
      <t>カイサイ</t>
    </rPh>
    <rPh sb="11" eb="13">
      <t>ケイカク</t>
    </rPh>
    <phoneticPr fontId="1"/>
  </si>
  <si>
    <t>定額計上していたセミナー等実施開催費（現地セミナー）の予算額（確定金額）を8,920千円とし、ランプサム方式を適用し精算不要とする（定額計上額10,000千円の範囲内）。</t>
    <rPh sb="0" eb="4">
      <t>テイガクケイジョウ</t>
    </rPh>
    <rPh sb="12" eb="13">
      <t>トウ</t>
    </rPh>
    <rPh sb="13" eb="15">
      <t>ジッシ</t>
    </rPh>
    <rPh sb="15" eb="17">
      <t>カイサイ</t>
    </rPh>
    <rPh sb="17" eb="18">
      <t>ヒ</t>
    </rPh>
    <rPh sb="19" eb="21">
      <t>ゲンチ</t>
    </rPh>
    <rPh sb="27" eb="29">
      <t>ヨサン</t>
    </rPh>
    <rPh sb="29" eb="30">
      <t>ガク</t>
    </rPh>
    <rPh sb="31" eb="33">
      <t>カクテイ</t>
    </rPh>
    <rPh sb="33" eb="35">
      <t>キンガク</t>
    </rPh>
    <rPh sb="42" eb="43">
      <t>チ</t>
    </rPh>
    <rPh sb="43" eb="44">
      <t>エン</t>
    </rPh>
    <rPh sb="52" eb="54">
      <t>ホウシキ</t>
    </rPh>
    <rPh sb="55" eb="57">
      <t>テキヨウ</t>
    </rPh>
    <rPh sb="58" eb="60">
      <t>セイサン</t>
    </rPh>
    <rPh sb="60" eb="62">
      <t>フヨウ</t>
    </rPh>
    <rPh sb="66" eb="68">
      <t>テイガク</t>
    </rPh>
    <rPh sb="68" eb="70">
      <t>ケイジョウ</t>
    </rPh>
    <rPh sb="70" eb="71">
      <t>ガク</t>
    </rPh>
    <rPh sb="77" eb="78">
      <t>チ</t>
    </rPh>
    <rPh sb="78" eb="79">
      <t>エン</t>
    </rPh>
    <rPh sb="80" eb="83">
      <t>ハンイナイ</t>
    </rPh>
    <phoneticPr fontId="1"/>
  </si>
  <si>
    <t>定額計上としていたセミナー等実施開催費（現地セミナー）の残額を1,080千円で確定する。</t>
    <rPh sb="0" eb="2">
      <t>テイガク</t>
    </rPh>
    <rPh sb="2" eb="4">
      <t>ケイジョウ</t>
    </rPh>
    <rPh sb="13" eb="14">
      <t>トウ</t>
    </rPh>
    <rPh sb="14" eb="16">
      <t>ジッシ</t>
    </rPh>
    <rPh sb="16" eb="18">
      <t>カイサイ</t>
    </rPh>
    <rPh sb="18" eb="19">
      <t>ヒ</t>
    </rPh>
    <rPh sb="20" eb="22">
      <t>ゲンチ</t>
    </rPh>
    <phoneticPr fontId="1"/>
  </si>
  <si>
    <t>事例３：定額計上していた未確定業務の業務内容を予算額の確定に先行して確定する（ランプサム方式/二段階型①）。</t>
    <rPh sb="0" eb="2">
      <t>ジレイ</t>
    </rPh>
    <rPh sb="23" eb="26">
      <t>ヨサンガク</t>
    </rPh>
    <rPh sb="27" eb="29">
      <t>カクテイ</t>
    </rPh>
    <rPh sb="30" eb="32">
      <t>センコウ</t>
    </rPh>
    <rPh sb="34" eb="36">
      <t>カクテイ</t>
    </rPh>
    <rPh sb="47" eb="48">
      <t>ニ</t>
    </rPh>
    <rPh sb="48" eb="50">
      <t>ダンカイ</t>
    </rPh>
    <rPh sb="50" eb="51">
      <t>ガタ</t>
    </rPh>
    <phoneticPr fontId="1"/>
  </si>
  <si>
    <t>打合簿（契約変更なし）</t>
    <rPh sb="4" eb="6">
      <t>ケイヤク</t>
    </rPh>
    <rPh sb="6" eb="8">
      <t>ヘンコウ</t>
    </rPh>
    <phoneticPr fontId="9"/>
  </si>
  <si>
    <t>未確定であった現地再委託（パイロット事業）を別添のとおり確定する。なお、本業務の金額確定後に、ランプサム方式とする予定。</t>
    <rPh sb="0" eb="3">
      <t>ミカクテイ</t>
    </rPh>
    <rPh sb="7" eb="9">
      <t>ゲンチ</t>
    </rPh>
    <rPh sb="9" eb="10">
      <t>サイ</t>
    </rPh>
    <rPh sb="10" eb="12">
      <t>イタク</t>
    </rPh>
    <rPh sb="18" eb="20">
      <t>ジギョウ</t>
    </rPh>
    <rPh sb="22" eb="24">
      <t>ベッテン</t>
    </rPh>
    <rPh sb="28" eb="30">
      <t>カクテイ</t>
    </rPh>
    <rPh sb="36" eb="39">
      <t>ホンギョウム</t>
    </rPh>
    <rPh sb="40" eb="42">
      <t>キンガク</t>
    </rPh>
    <rPh sb="42" eb="44">
      <t>カクテイ</t>
    </rPh>
    <rPh sb="44" eb="45">
      <t>ゴ</t>
    </rPh>
    <rPh sb="52" eb="54">
      <t>ホウシキ</t>
    </rPh>
    <rPh sb="57" eb="59">
      <t>ヨテイ</t>
    </rPh>
    <phoneticPr fontId="1"/>
  </si>
  <si>
    <t>事例４：未確定業務の業務内容を確定後に、予算額（確定金額）を確認する（ランプサム方式/二段階型②）。</t>
    <rPh sb="0" eb="2">
      <t>ジレイ</t>
    </rPh>
    <rPh sb="43" eb="46">
      <t>ニダンカイ</t>
    </rPh>
    <rPh sb="46" eb="47">
      <t>ガタ</t>
    </rPh>
    <phoneticPr fontId="1"/>
  </si>
  <si>
    <t>定額計上としていた現地再委託（パイロット事業）の予算額（確定金額）を8,920千円とし、ランプサム方式を適用し精算不要とする（定額計上額10,000千円の範囲内）。定額計上の残額は1,080千円で確定する。</t>
    <rPh sb="0" eb="2">
      <t>テイガク</t>
    </rPh>
    <rPh sb="2" eb="4">
      <t>ケイジョウ</t>
    </rPh>
    <rPh sb="9" eb="11">
      <t>ゲンチ</t>
    </rPh>
    <rPh sb="11" eb="12">
      <t>サイ</t>
    </rPh>
    <rPh sb="12" eb="14">
      <t>イタク</t>
    </rPh>
    <rPh sb="20" eb="22">
      <t>ジギョウ</t>
    </rPh>
    <rPh sb="24" eb="26">
      <t>ヨサン</t>
    </rPh>
    <rPh sb="26" eb="27">
      <t>ガク</t>
    </rPh>
    <rPh sb="28" eb="30">
      <t>カクテイ</t>
    </rPh>
    <rPh sb="30" eb="32">
      <t>キンガク</t>
    </rPh>
    <rPh sb="39" eb="40">
      <t>チ</t>
    </rPh>
    <rPh sb="40" eb="41">
      <t>エン</t>
    </rPh>
    <rPh sb="49" eb="51">
      <t>ホウシキ</t>
    </rPh>
    <rPh sb="52" eb="54">
      <t>テキヨウ</t>
    </rPh>
    <rPh sb="55" eb="57">
      <t>セイサン</t>
    </rPh>
    <rPh sb="57" eb="59">
      <t>フヨウ</t>
    </rPh>
    <rPh sb="63" eb="65">
      <t>テイガク</t>
    </rPh>
    <rPh sb="65" eb="67">
      <t>ケイジョウ</t>
    </rPh>
    <rPh sb="67" eb="68">
      <t>ガク</t>
    </rPh>
    <rPh sb="74" eb="75">
      <t>チ</t>
    </rPh>
    <rPh sb="75" eb="76">
      <t>エン</t>
    </rPh>
    <rPh sb="77" eb="80">
      <t>ハンイナイ</t>
    </rPh>
    <phoneticPr fontId="1"/>
  </si>
  <si>
    <t>⑩定額計上の残額の確定</t>
  </si>
  <si>
    <t>定額計上としていた現地再委託（パイロット事業）の残額を1,080千円で確定する。</t>
    <rPh sb="0" eb="2">
      <t>テイガク</t>
    </rPh>
    <rPh sb="2" eb="4">
      <t>ケイジョウ</t>
    </rPh>
    <phoneticPr fontId="1"/>
  </si>
  <si>
    <t>事例５：（未確定業務の確定を伴わずに）定額計上していた予算額（確定金額）を確認する（ランプサム方式）。</t>
    <rPh sb="0" eb="2">
      <t>ジレイ</t>
    </rPh>
    <rPh sb="5" eb="6">
      <t>ミ</t>
    </rPh>
    <rPh sb="6" eb="8">
      <t>カクテイ</t>
    </rPh>
    <rPh sb="8" eb="10">
      <t>ギョウム</t>
    </rPh>
    <rPh sb="11" eb="13">
      <t>カクテイ</t>
    </rPh>
    <rPh sb="14" eb="15">
      <t>トモナ</t>
    </rPh>
    <rPh sb="19" eb="21">
      <t>テイガク</t>
    </rPh>
    <rPh sb="21" eb="23">
      <t>ケイジョウ</t>
    </rPh>
    <rPh sb="27" eb="29">
      <t>ヨサン</t>
    </rPh>
    <rPh sb="29" eb="30">
      <t>ガク</t>
    </rPh>
    <rPh sb="31" eb="35">
      <t>カクテイキンガク</t>
    </rPh>
    <rPh sb="37" eb="39">
      <t>カクニン</t>
    </rPh>
    <rPh sb="47" eb="49">
      <t>ホウシキ</t>
    </rPh>
    <phoneticPr fontId="1"/>
  </si>
  <si>
    <t>定額計上としていた資料翻訳費（●●語⇒英語、●頁を想定）について、翻訳対象頁数が確定したため、予算額（確定金額）を8,000千円とし、ランプサム方式を適用し精算不要とする（定額計上額10,000千円の範囲内）。</t>
    <rPh sb="0" eb="4">
      <t>テイガクケイジョウ</t>
    </rPh>
    <rPh sb="9" eb="13">
      <t>シリョウホンヤク</t>
    </rPh>
    <rPh sb="13" eb="14">
      <t>ヒ</t>
    </rPh>
    <rPh sb="17" eb="18">
      <t>ゴ</t>
    </rPh>
    <rPh sb="19" eb="21">
      <t>エイゴ</t>
    </rPh>
    <rPh sb="23" eb="24">
      <t>ページ</t>
    </rPh>
    <rPh sb="25" eb="27">
      <t>ソウテイ</t>
    </rPh>
    <rPh sb="33" eb="35">
      <t>ホンヤク</t>
    </rPh>
    <rPh sb="35" eb="37">
      <t>タイショウ</t>
    </rPh>
    <rPh sb="37" eb="39">
      <t>ページスウ</t>
    </rPh>
    <rPh sb="40" eb="42">
      <t>カクテイ</t>
    </rPh>
    <phoneticPr fontId="1"/>
  </si>
  <si>
    <t>定額計上としていた資料翻訳費の残額を2,000千円で確定する。</t>
    <rPh sb="0" eb="4">
      <t>テイガクケイジョウ</t>
    </rPh>
    <rPh sb="9" eb="13">
      <t>シリョウホンヤク</t>
    </rPh>
    <rPh sb="13" eb="14">
      <t>ヒ</t>
    </rPh>
    <phoneticPr fontId="1"/>
  </si>
  <si>
    <t>事例６－１：定額計上していた未確定業務の業務内容（再委託）を確定し、予算額（上限額）を確定する（実費精算方式）。</t>
    <rPh sb="0" eb="2">
      <t>ジレイ</t>
    </rPh>
    <rPh sb="25" eb="26">
      <t>サイ</t>
    </rPh>
    <rPh sb="26" eb="28">
      <t>イタク</t>
    </rPh>
    <phoneticPr fontId="1"/>
  </si>
  <si>
    <t>⑧定額計上の予算額の確定（実費精算方式）</t>
    <rPh sb="13" eb="17">
      <t>ジッピセイサン</t>
    </rPh>
    <rPh sb="17" eb="19">
      <t>ホウシキ</t>
    </rPh>
    <phoneticPr fontId="1"/>
  </si>
  <si>
    <t>定額計上としていた現地再委託（パイロット事業）の予算額（上限額）を8,920千円で確定する（定額計上額10,000千円の範囲内）。</t>
    <rPh sb="0" eb="2">
      <t>テイガク</t>
    </rPh>
    <rPh sb="2" eb="4">
      <t>ケイジョウ</t>
    </rPh>
    <rPh sb="9" eb="14">
      <t>ゲンチサイイタク</t>
    </rPh>
    <rPh sb="20" eb="22">
      <t>ジギョウ</t>
    </rPh>
    <rPh sb="24" eb="27">
      <t>ヨサンガク</t>
    </rPh>
    <rPh sb="28" eb="31">
      <t>ジョウゲンガク</t>
    </rPh>
    <rPh sb="38" eb="39">
      <t>チ</t>
    </rPh>
    <rPh sb="39" eb="40">
      <t>エン</t>
    </rPh>
    <rPh sb="41" eb="43">
      <t>カクテイ</t>
    </rPh>
    <rPh sb="46" eb="48">
      <t>テイガク</t>
    </rPh>
    <rPh sb="48" eb="50">
      <t>ケイジョウ</t>
    </rPh>
    <rPh sb="50" eb="51">
      <t>ガク</t>
    </rPh>
    <rPh sb="57" eb="59">
      <t>センエン</t>
    </rPh>
    <rPh sb="60" eb="63">
      <t>ハンイナイ</t>
    </rPh>
    <phoneticPr fontId="1"/>
  </si>
  <si>
    <t>別添：見積根拠資料</t>
    <rPh sb="0" eb="2">
      <t>ベッテン</t>
    </rPh>
    <rPh sb="3" eb="5">
      <t>ミツモリ</t>
    </rPh>
    <rPh sb="5" eb="7">
      <t>コンキョ</t>
    </rPh>
    <rPh sb="7" eb="9">
      <t>シリョウ</t>
    </rPh>
    <phoneticPr fontId="1"/>
  </si>
  <si>
    <t>定額計上としていた現地再委託（パイロット事業）の予算額（上限額）を10,920千円で確定する。定額計上額10,000千円を超える分については、現地再委託（測量調査）（定額計上額5,000千円、定額計上の予算額3,000千円（実費精算方式））から1,000千円を流用する。</t>
    <rPh sb="61" eb="62">
      <t>コ</t>
    </rPh>
    <rPh sb="64" eb="65">
      <t>ブン</t>
    </rPh>
    <rPh sb="71" eb="76">
      <t>ゲンチサイイタク</t>
    </rPh>
    <rPh sb="77" eb="81">
      <t>ソクリョウチョウサ</t>
    </rPh>
    <rPh sb="83" eb="88">
      <t>テイガクケイジョウガク</t>
    </rPh>
    <rPh sb="93" eb="95">
      <t>センエン</t>
    </rPh>
    <rPh sb="96" eb="100">
      <t>テイガクケイジョウ</t>
    </rPh>
    <rPh sb="101" eb="104">
      <t>ヨサンガク</t>
    </rPh>
    <rPh sb="109" eb="111">
      <t>センエン</t>
    </rPh>
    <rPh sb="112" eb="118">
      <t>ジッピセイサンホウシキ</t>
    </rPh>
    <rPh sb="127" eb="129">
      <t>センエン</t>
    </rPh>
    <rPh sb="130" eb="132">
      <t>リュウヨウ</t>
    </rPh>
    <phoneticPr fontId="1"/>
  </si>
  <si>
    <t>事例６－２：定額計上していた未確定業務（機材調達）の業務内容を確定し、予算額（上限額）を確定する（実費精算方式）。</t>
    <rPh sb="20" eb="24">
      <t>キザイチョウタツ</t>
    </rPh>
    <rPh sb="39" eb="42">
      <t>ジョウゲンガク</t>
    </rPh>
    <rPh sb="53" eb="55">
      <t>ホウシキ</t>
    </rPh>
    <phoneticPr fontId="1"/>
  </si>
  <si>
    <t>定額計上していた機材費の予算額（上限額）を8,000千円で確定する（定額計上額10,000千円の範囲内）。</t>
    <rPh sb="0" eb="4">
      <t>テイガクケイジョウ</t>
    </rPh>
    <rPh sb="8" eb="10">
      <t>キザイ</t>
    </rPh>
    <rPh sb="10" eb="11">
      <t>ヒ</t>
    </rPh>
    <rPh sb="12" eb="15">
      <t>ヨサンガク</t>
    </rPh>
    <rPh sb="16" eb="19">
      <t>ジョウゲンガク</t>
    </rPh>
    <rPh sb="26" eb="27">
      <t>チ</t>
    </rPh>
    <rPh sb="27" eb="28">
      <t>エン</t>
    </rPh>
    <rPh sb="29" eb="31">
      <t>カクテイ</t>
    </rPh>
    <phoneticPr fontId="1"/>
  </si>
  <si>
    <t>定額計上していた機材費の予算額（上限額）を11,000千円で確定する。定額計上額10,000千円を超える分については、現地再委託（測量調査）（定額計上額5,000千円、定額計上の予算額3,000千円（実費精算方式））から1,000千円を流用する。</t>
    <rPh sb="0" eb="4">
      <t>テイガクケイジョウ</t>
    </rPh>
    <rPh sb="8" eb="10">
      <t>キザイ</t>
    </rPh>
    <rPh sb="10" eb="11">
      <t>ヒ</t>
    </rPh>
    <rPh sb="12" eb="15">
      <t>ヨサンガク</t>
    </rPh>
    <rPh sb="16" eb="19">
      <t>ジョウゲンガク</t>
    </rPh>
    <rPh sb="27" eb="28">
      <t>チ</t>
    </rPh>
    <rPh sb="28" eb="29">
      <t>エン</t>
    </rPh>
    <rPh sb="30" eb="32">
      <t>カクテイ</t>
    </rPh>
    <phoneticPr fontId="1"/>
  </si>
  <si>
    <t>事例６－３：定額計上していた未確定業務（現地セミナー）の業務内容を確定し、予算額（上限額）を確定する（実費精算方式）。</t>
    <rPh sb="20" eb="22">
      <t>ゲンチ</t>
    </rPh>
    <rPh sb="41" eb="44">
      <t>ジョウゲンガク</t>
    </rPh>
    <rPh sb="55" eb="57">
      <t>ホウシキ</t>
    </rPh>
    <phoneticPr fontId="1"/>
  </si>
  <si>
    <t>定額計上していたセミナー等実施開催費（現地セミナー）の予算額（上限額）を8,000千円で確定する（定額計上額10,000千円の範囲内）。</t>
    <rPh sb="0" eb="4">
      <t>テイガクケイジョウ</t>
    </rPh>
    <rPh sb="12" eb="13">
      <t>トウ</t>
    </rPh>
    <rPh sb="13" eb="15">
      <t>ジッシ</t>
    </rPh>
    <rPh sb="15" eb="17">
      <t>カイサイ</t>
    </rPh>
    <rPh sb="17" eb="18">
      <t>ヒ</t>
    </rPh>
    <rPh sb="19" eb="21">
      <t>ゲンチ</t>
    </rPh>
    <rPh sb="27" eb="30">
      <t>ヨサンガク</t>
    </rPh>
    <rPh sb="31" eb="34">
      <t>ジョウゲンガク</t>
    </rPh>
    <rPh sb="41" eb="42">
      <t>チ</t>
    </rPh>
    <rPh sb="42" eb="43">
      <t>エン</t>
    </rPh>
    <rPh sb="44" eb="46">
      <t>カクテイ</t>
    </rPh>
    <phoneticPr fontId="1"/>
  </si>
  <si>
    <t>定額計上していたセミナー等実施開催費（現地セミナー）の予算額（上限額）を11,000千円で確定する。定額計上額10,000千円を超える分については、現地再委託（測量調査）（定額計上額5,000千円、定額計上の予算額3,000千円（実費精算方式））から1,000千円を流用する。</t>
    <rPh sb="0" eb="4">
      <t>テイガクケイジョウ</t>
    </rPh>
    <rPh sb="12" eb="13">
      <t>トウ</t>
    </rPh>
    <rPh sb="13" eb="15">
      <t>ジッシ</t>
    </rPh>
    <rPh sb="15" eb="17">
      <t>カイサイ</t>
    </rPh>
    <rPh sb="17" eb="18">
      <t>ヒ</t>
    </rPh>
    <rPh sb="19" eb="21">
      <t>ゲンチ</t>
    </rPh>
    <rPh sb="27" eb="30">
      <t>ヨサンガク</t>
    </rPh>
    <rPh sb="31" eb="34">
      <t>ジョウゲンガク</t>
    </rPh>
    <rPh sb="42" eb="43">
      <t>チ</t>
    </rPh>
    <rPh sb="43" eb="44">
      <t>エン</t>
    </rPh>
    <rPh sb="45" eb="47">
      <t>カクテイ</t>
    </rPh>
    <phoneticPr fontId="1"/>
  </si>
  <si>
    <t>事例７：（未確定業務を伴わない）使途が明確な定額計上していた予算額（上限額）を確定する（実費精算方式）。</t>
    <rPh sb="0" eb="2">
      <t>ジレイ</t>
    </rPh>
    <rPh sb="5" eb="10">
      <t>ミカクテイギョウム</t>
    </rPh>
    <rPh sb="11" eb="12">
      <t>トモナ</t>
    </rPh>
    <rPh sb="16" eb="18">
      <t>シト</t>
    </rPh>
    <rPh sb="19" eb="21">
      <t>メイカク</t>
    </rPh>
    <rPh sb="22" eb="24">
      <t>テイガク</t>
    </rPh>
    <rPh sb="24" eb="26">
      <t>ケイジョウ</t>
    </rPh>
    <rPh sb="30" eb="32">
      <t>ヨサン</t>
    </rPh>
    <rPh sb="32" eb="33">
      <t>ガク</t>
    </rPh>
    <rPh sb="34" eb="37">
      <t>ジョウゲンガク</t>
    </rPh>
    <rPh sb="39" eb="41">
      <t>カクテイ</t>
    </rPh>
    <rPh sb="44" eb="46">
      <t>ジッピ</t>
    </rPh>
    <rPh sb="46" eb="48">
      <t>セイサン</t>
    </rPh>
    <rPh sb="48" eb="50">
      <t>ホウシキ</t>
    </rPh>
    <phoneticPr fontId="1"/>
  </si>
  <si>
    <t>定額計上としていた資料翻訳費（●●語⇒英語、●頁を想定）の予算額（上限額）を8,000千円で確定する（定額計上額10,000千円の範囲内）。</t>
    <rPh sb="0" eb="4">
      <t>テイガクケイジョウ</t>
    </rPh>
    <rPh sb="9" eb="13">
      <t>シリョウホンヤク</t>
    </rPh>
    <rPh sb="13" eb="14">
      <t>ヒ</t>
    </rPh>
    <rPh sb="17" eb="18">
      <t>ゴ</t>
    </rPh>
    <rPh sb="19" eb="21">
      <t>エイゴ</t>
    </rPh>
    <rPh sb="23" eb="24">
      <t>ページ</t>
    </rPh>
    <rPh sb="25" eb="27">
      <t>ソウテイ</t>
    </rPh>
    <rPh sb="29" eb="32">
      <t>ヨサンガク</t>
    </rPh>
    <rPh sb="33" eb="36">
      <t>ジョウゲンガク</t>
    </rPh>
    <rPh sb="43" eb="45">
      <t>センエン</t>
    </rPh>
    <rPh sb="46" eb="48">
      <t>カクテイ</t>
    </rPh>
    <phoneticPr fontId="1"/>
  </si>
  <si>
    <t>事例８：定額計上の予算額（上限額）を変更（増額）する（実費精算方式）。</t>
    <rPh sb="0" eb="2">
      <t>ジレイ</t>
    </rPh>
    <rPh sb="4" eb="6">
      <t>テイガク</t>
    </rPh>
    <rPh sb="6" eb="8">
      <t>ケイジョウ</t>
    </rPh>
    <rPh sb="9" eb="11">
      <t>ヨサン</t>
    </rPh>
    <rPh sb="11" eb="12">
      <t>ガク</t>
    </rPh>
    <rPh sb="13" eb="16">
      <t>ジョウゲンガク</t>
    </rPh>
    <rPh sb="18" eb="20">
      <t>ヘンコウ</t>
    </rPh>
    <rPh sb="21" eb="23">
      <t>ゾウガク</t>
    </rPh>
    <rPh sb="27" eb="29">
      <t>ジッピ</t>
    </rPh>
    <rPh sb="29" eb="31">
      <t>セイサン</t>
    </rPh>
    <rPh sb="31" eb="33">
      <t>ホウシキ</t>
    </rPh>
    <phoneticPr fontId="1"/>
  </si>
  <si>
    <t>定額計上としていた資料翻訳費（●●語⇒英語、●頁を想定）の予算額（上限額）を8,000千円で確定していたが、頁数が想定より増加したため9,000千円に変更する（定額計上額10,000千円の範囲内）。</t>
    <rPh sb="0" eb="4">
      <t>テイガクケイジョウ</t>
    </rPh>
    <rPh sb="9" eb="13">
      <t>シリョウホンヤク</t>
    </rPh>
    <rPh sb="13" eb="14">
      <t>ヒ</t>
    </rPh>
    <rPh sb="17" eb="18">
      <t>ゴ</t>
    </rPh>
    <rPh sb="19" eb="21">
      <t>エイゴ</t>
    </rPh>
    <rPh sb="23" eb="24">
      <t>ページ</t>
    </rPh>
    <rPh sb="25" eb="27">
      <t>ソウテイ</t>
    </rPh>
    <rPh sb="29" eb="32">
      <t>ヨサンガク</t>
    </rPh>
    <rPh sb="33" eb="36">
      <t>ジョウゲンガク</t>
    </rPh>
    <rPh sb="43" eb="45">
      <t>センエン</t>
    </rPh>
    <rPh sb="46" eb="48">
      <t>カクテイ</t>
    </rPh>
    <rPh sb="54" eb="55">
      <t>ページ</t>
    </rPh>
    <rPh sb="55" eb="56">
      <t>スウ</t>
    </rPh>
    <rPh sb="57" eb="59">
      <t>ソウテイ</t>
    </rPh>
    <rPh sb="61" eb="63">
      <t>ゾウカ</t>
    </rPh>
    <rPh sb="72" eb="74">
      <t>センエン</t>
    </rPh>
    <rPh sb="75" eb="77">
      <t>ヘンコウ</t>
    </rPh>
    <phoneticPr fontId="1"/>
  </si>
  <si>
    <t>定額計上としていた資料翻訳費（●●語⇒英語、●頁を想定）の予算額（上限額）を8,000千円で確定していたが、頁数が想定より増加したため11,000千円に変更する。定額計上額10,000千円を超える分については、現地再委託の測量調査（定額計上額5,000千円、定額計上の予算額3,000千円（実費精算方式））から1,000千円を流用する。</t>
    <rPh sb="0" eb="4">
      <t>テイガクケイジョウ</t>
    </rPh>
    <rPh sb="9" eb="13">
      <t>シリョウホンヤク</t>
    </rPh>
    <rPh sb="13" eb="14">
      <t>ヒ</t>
    </rPh>
    <rPh sb="17" eb="18">
      <t>ゴ</t>
    </rPh>
    <rPh sb="19" eb="21">
      <t>エイゴ</t>
    </rPh>
    <rPh sb="23" eb="24">
      <t>ページ</t>
    </rPh>
    <rPh sb="25" eb="27">
      <t>ソウテイ</t>
    </rPh>
    <rPh sb="29" eb="32">
      <t>ヨサンガク</t>
    </rPh>
    <rPh sb="33" eb="36">
      <t>ジョウゲンガク</t>
    </rPh>
    <rPh sb="43" eb="45">
      <t>センエン</t>
    </rPh>
    <rPh sb="46" eb="48">
      <t>カクテイ</t>
    </rPh>
    <rPh sb="54" eb="55">
      <t>ページ</t>
    </rPh>
    <rPh sb="55" eb="56">
      <t>スウ</t>
    </rPh>
    <rPh sb="57" eb="59">
      <t>ソウテイ</t>
    </rPh>
    <rPh sb="61" eb="63">
      <t>ゾウカ</t>
    </rPh>
    <rPh sb="73" eb="75">
      <t>センエン</t>
    </rPh>
    <rPh sb="76" eb="78">
      <t>ヘンコウ</t>
    </rPh>
    <rPh sb="95" eb="96">
      <t>コ</t>
    </rPh>
    <rPh sb="98" eb="99">
      <t>ブン</t>
    </rPh>
    <rPh sb="105" eb="110">
      <t>ゲンチサイイタク</t>
    </rPh>
    <rPh sb="111" eb="115">
      <t>ソクリョウチョウサ</t>
    </rPh>
    <rPh sb="116" eb="121">
      <t>テイガクケイジョウガク</t>
    </rPh>
    <rPh sb="126" eb="128">
      <t>センエン</t>
    </rPh>
    <rPh sb="129" eb="133">
      <t>テイガクケイジョウ</t>
    </rPh>
    <rPh sb="134" eb="137">
      <t>ヨサンガク</t>
    </rPh>
    <rPh sb="142" eb="144">
      <t>センエン</t>
    </rPh>
    <rPh sb="145" eb="151">
      <t>ジッピセイサンホウシキ</t>
    </rPh>
    <rPh sb="160" eb="162">
      <t>センエン</t>
    </rPh>
    <rPh sb="163" eb="165">
      <t>リュウヨウ</t>
    </rPh>
    <phoneticPr fontId="1"/>
  </si>
  <si>
    <t>事例９：定額計上の残額を確定する（実費精算方式）。</t>
    <rPh sb="0" eb="2">
      <t>ジレイ</t>
    </rPh>
    <rPh sb="4" eb="6">
      <t>テイガク</t>
    </rPh>
    <rPh sb="6" eb="8">
      <t>ケイジョウ</t>
    </rPh>
    <rPh sb="9" eb="11">
      <t>ザンガク</t>
    </rPh>
    <rPh sb="12" eb="14">
      <t>カクテイ</t>
    </rPh>
    <rPh sb="17" eb="19">
      <t>ジッピ</t>
    </rPh>
    <rPh sb="19" eb="21">
      <t>セイサン</t>
    </rPh>
    <rPh sb="21" eb="23">
      <t>ホウシキ</t>
    </rPh>
    <phoneticPr fontId="1"/>
  </si>
  <si>
    <t>番号</t>
  </si>
  <si>
    <t>合意内容</t>
  </si>
  <si>
    <t>備　考</t>
  </si>
  <si>
    <t>定額計上としていた機材費の残額を2,500千円と確定する。</t>
    <rPh sb="0" eb="2">
      <t>テイガク</t>
    </rPh>
    <rPh sb="2" eb="4">
      <t>ケイジョウ</t>
    </rPh>
    <rPh sb="9" eb="11">
      <t>キザイ</t>
    </rPh>
    <rPh sb="11" eb="12">
      <t>ヒ</t>
    </rPh>
    <rPh sb="13" eb="15">
      <t>ザンガク</t>
    </rPh>
    <rPh sb="21" eb="22">
      <t>セン</t>
    </rPh>
    <rPh sb="22" eb="23">
      <t>エン</t>
    </rPh>
    <rPh sb="24" eb="26">
      <t>カクテイ</t>
    </rPh>
    <phoneticPr fontId="1"/>
  </si>
  <si>
    <t>別添：予算額/実績対比表</t>
    <rPh sb="0" eb="2">
      <t>ベッテン</t>
    </rPh>
    <rPh sb="3" eb="6">
      <t>ヨサンガク</t>
    </rPh>
    <rPh sb="7" eb="9">
      <t>ジッセキ</t>
    </rPh>
    <rPh sb="9" eb="11">
      <t>タイヒ</t>
    </rPh>
    <rPh sb="11" eb="12">
      <t>オモテ</t>
    </rPh>
    <phoneticPr fontId="1"/>
  </si>
  <si>
    <t>事例１０：再委託に関して、再委託先の選定経緯と契約概要を報告する。</t>
    <rPh sb="0" eb="2">
      <t>ジレイ</t>
    </rPh>
    <phoneticPr fontId="1"/>
  </si>
  <si>
    <t>④各種報告の確認</t>
  </si>
  <si>
    <t>現地再委託（パイロット事業）の調達経緯について別添のとおり確認する。</t>
    <rPh sb="0" eb="2">
      <t>ゲンチ</t>
    </rPh>
    <rPh sb="2" eb="3">
      <t>サイ</t>
    </rPh>
    <rPh sb="3" eb="5">
      <t>イタク</t>
    </rPh>
    <rPh sb="11" eb="13">
      <t>ジギョウ</t>
    </rPh>
    <rPh sb="15" eb="17">
      <t>チョウタツ</t>
    </rPh>
    <rPh sb="17" eb="19">
      <t>ケイイ</t>
    </rPh>
    <rPh sb="23" eb="25">
      <t>ベッテン</t>
    </rPh>
    <rPh sb="29" eb="31">
      <t>カクニン</t>
    </rPh>
    <phoneticPr fontId="1"/>
  </si>
  <si>
    <t>別添：調達経緯説明書（現地再委託（パイロット事業））</t>
    <rPh sb="0" eb="2">
      <t>ベッテン</t>
    </rPh>
    <rPh sb="3" eb="5">
      <t>チョウタツ</t>
    </rPh>
    <rPh sb="5" eb="7">
      <t>ケイイ</t>
    </rPh>
    <rPh sb="7" eb="10">
      <t>セツメイショ</t>
    </rPh>
    <rPh sb="11" eb="16">
      <t>ゲンチサイイタク</t>
    </rPh>
    <rPh sb="22" eb="24">
      <t>ジギョウ</t>
    </rPh>
    <phoneticPr fontId="1"/>
  </si>
  <si>
    <t>事例１０ー１：1つの契約金額が200万円以上の現地傭人に関して、契約相手方との契約概要を報告する。</t>
    <rPh sb="0" eb="2">
      <t>ジレイ</t>
    </rPh>
    <rPh sb="10" eb="14">
      <t>ケイヤクキンガク</t>
    </rPh>
    <rPh sb="18" eb="22">
      <t>マンエンイジョウ</t>
    </rPh>
    <rPh sb="23" eb="27">
      <t>ゲンチヨウジン</t>
    </rPh>
    <rPh sb="32" eb="37">
      <t>ケイヤクアイテカタ</t>
    </rPh>
    <phoneticPr fontId="1"/>
  </si>
  <si>
    <t>１つの契約金額が200万円を超える現地傭人（分野名）との契約について別添のとおり確認する。</t>
    <rPh sb="3" eb="7">
      <t>ケイヤクキンガク</t>
    </rPh>
    <rPh sb="12" eb="13">
      <t>エン</t>
    </rPh>
    <rPh sb="14" eb="15">
      <t>コ</t>
    </rPh>
    <rPh sb="17" eb="19">
      <t>ゲンチ</t>
    </rPh>
    <rPh sb="19" eb="20">
      <t>ヨウ</t>
    </rPh>
    <rPh sb="20" eb="21">
      <t>ニン</t>
    </rPh>
    <rPh sb="22" eb="25">
      <t>ブンヤメイ</t>
    </rPh>
    <rPh sb="28" eb="30">
      <t>ケイヤク</t>
    </rPh>
    <rPh sb="34" eb="36">
      <t>ベッテン</t>
    </rPh>
    <rPh sb="40" eb="42">
      <t>カクニン</t>
    </rPh>
    <phoneticPr fontId="1"/>
  </si>
  <si>
    <t>別添：契約概要（現地傭人（分野名））</t>
    <rPh sb="0" eb="2">
      <t>ベッテン</t>
    </rPh>
    <rPh sb="3" eb="5">
      <t>ケイヤク</t>
    </rPh>
    <rPh sb="5" eb="7">
      <t>ガイヨウ</t>
    </rPh>
    <rPh sb="8" eb="12">
      <t>ゲンチヨウジン</t>
    </rPh>
    <rPh sb="13" eb="16">
      <t>ブンヤメイ</t>
    </rPh>
    <phoneticPr fontId="1"/>
  </si>
  <si>
    <r>
      <t>事例１１：機材調達に関して、機材調達先の選定経緯と契約概要を報告する（契約金額</t>
    </r>
    <r>
      <rPr>
        <sz val="10"/>
        <color rgb="FFFF0000"/>
        <rFont val="HG丸ｺﾞｼｯｸM-PRO"/>
        <family val="3"/>
        <charset val="128"/>
      </rPr>
      <t>300万円</t>
    </r>
    <r>
      <rPr>
        <sz val="10"/>
        <rFont val="HG丸ｺﾞｼｯｸM-PRO"/>
        <family val="3"/>
        <charset val="128"/>
      </rPr>
      <t>を超えるものが対象）</t>
    </r>
    <rPh sb="0" eb="2">
      <t>ジレイ</t>
    </rPh>
    <rPh sb="35" eb="39">
      <t>ケイヤクキンガク</t>
    </rPh>
    <phoneticPr fontId="1"/>
  </si>
  <si>
    <t>機材調達の調達経緯について別添のとおり確認する。</t>
    <rPh sb="0" eb="4">
      <t>キザイチョウタツ</t>
    </rPh>
    <rPh sb="5" eb="7">
      <t>チョウタツ</t>
    </rPh>
    <rPh sb="7" eb="9">
      <t>ケイイ</t>
    </rPh>
    <rPh sb="13" eb="15">
      <t>ベッテン</t>
    </rPh>
    <rPh sb="19" eb="21">
      <t>カクニン</t>
    </rPh>
    <phoneticPr fontId="1"/>
  </si>
  <si>
    <t>別添：調達経緯説明書（機材調達）</t>
    <rPh sb="0" eb="2">
      <t>ベッテン</t>
    </rPh>
    <rPh sb="3" eb="5">
      <t>チョウタツ</t>
    </rPh>
    <rPh sb="5" eb="7">
      <t>ケイイ</t>
    </rPh>
    <rPh sb="7" eb="10">
      <t>セツメイショ</t>
    </rPh>
    <rPh sb="11" eb="15">
      <t>キザイチョウタツ</t>
    </rPh>
    <phoneticPr fontId="1"/>
  </si>
  <si>
    <t>事例１２：業務内容は変わらないものの、経費の増額が見込まれるため、定額計上の残額を使用する。</t>
    <rPh sb="0" eb="2">
      <t>ジレイ</t>
    </rPh>
    <phoneticPr fontId="1"/>
  </si>
  <si>
    <t>番号</t>
    <rPh sb="0" eb="1">
      <t>バンゴウ0</t>
    </rPh>
    <phoneticPr fontId="1"/>
  </si>
  <si>
    <t>内容区分</t>
    <rPh sb="0" eb="2">
      <t>ナイヨウクブン0</t>
    </rPh>
    <phoneticPr fontId="1"/>
  </si>
  <si>
    <t>合意内容</t>
    <rPh sb="0" eb="2">
      <t>ゴウイ0</t>
    </rPh>
    <phoneticPr fontId="1"/>
  </si>
  <si>
    <t>備　考</t>
    <rPh sb="0" eb="1">
      <t>ビコウ0</t>
    </rPh>
    <phoneticPr fontId="1"/>
  </si>
  <si>
    <t>⑪業務内容の変更を伴わない定額計上の残額の使用</t>
  </si>
  <si>
    <r>
      <rPr>
        <sz val="10"/>
        <rFont val="HG丸ｺﾞｼｯｸM-PRO"/>
        <family val="3"/>
        <charset val="128"/>
      </rPr>
      <t>セミナー参加者の対象・人数を拡大することなり、一般業務費が○千円不足。この不足分を補うため支出内容を工夫し○千円を捻出したものの、差額○千円を補うため、定額計上の残額を使用する。</t>
    </r>
    <rPh sb="4" eb="7">
      <t>サンカシャ</t>
    </rPh>
    <rPh sb="8" eb="10">
      <t>タイショウ</t>
    </rPh>
    <rPh sb="11" eb="13">
      <t>ニンズウ</t>
    </rPh>
    <rPh sb="14" eb="16">
      <t>カクダイ</t>
    </rPh>
    <rPh sb="23" eb="25">
      <t>イッパン</t>
    </rPh>
    <rPh sb="25" eb="28">
      <t>ギョウムヒ</t>
    </rPh>
    <rPh sb="30" eb="32">
      <t>センエン</t>
    </rPh>
    <rPh sb="32" eb="34">
      <t>フソク</t>
    </rPh>
    <rPh sb="37" eb="40">
      <t>フソクブン</t>
    </rPh>
    <rPh sb="41" eb="42">
      <t>オギナ</t>
    </rPh>
    <rPh sb="45" eb="47">
      <t>シシュツ</t>
    </rPh>
    <rPh sb="47" eb="49">
      <t>ナイヨウ</t>
    </rPh>
    <rPh sb="50" eb="52">
      <t>クフウ</t>
    </rPh>
    <rPh sb="54" eb="56">
      <t>センエン</t>
    </rPh>
    <rPh sb="57" eb="59">
      <t>ネンシュツ</t>
    </rPh>
    <rPh sb="65" eb="67">
      <t>サガク</t>
    </rPh>
    <rPh sb="68" eb="70">
      <t>センエン</t>
    </rPh>
    <rPh sb="71" eb="72">
      <t>オギナ</t>
    </rPh>
    <rPh sb="76" eb="78">
      <t>テイガク</t>
    </rPh>
    <rPh sb="78" eb="80">
      <t>ケイジョウ</t>
    </rPh>
    <rPh sb="81" eb="83">
      <t>ザンガク</t>
    </rPh>
    <rPh sb="84" eb="86">
      <t>シヨウ</t>
    </rPh>
    <phoneticPr fontId="1"/>
  </si>
  <si>
    <t>機材費（定額計上）で確定済の残額を使用</t>
    <phoneticPr fontId="1"/>
  </si>
  <si>
    <t>事例１３：精算のため、一般業務費の支出を確認する。</t>
    <rPh sb="0" eb="2">
      <t>ジレイ</t>
    </rPh>
    <rPh sb="5" eb="7">
      <t>セイサン</t>
    </rPh>
    <rPh sb="11" eb="13">
      <t>イッパン</t>
    </rPh>
    <rPh sb="13" eb="15">
      <t>ギョウム</t>
    </rPh>
    <rPh sb="15" eb="16">
      <t>ヒ</t>
    </rPh>
    <rPh sb="17" eb="19">
      <t>シシュツ</t>
    </rPh>
    <rPh sb="20" eb="22">
      <t>カクニン</t>
    </rPh>
    <phoneticPr fontId="1"/>
  </si>
  <si>
    <t>業務主任者</t>
  </si>
  <si>
    <t>別添：一般業務費支出実績確認表</t>
    <rPh sb="0" eb="2">
      <t>ベッテン</t>
    </rPh>
    <rPh sb="3" eb="8">
      <t>イッパンギョウムヒ</t>
    </rPh>
    <rPh sb="8" eb="10">
      <t>シシュツ</t>
    </rPh>
    <rPh sb="10" eb="12">
      <t>ジッセキ</t>
    </rPh>
    <rPh sb="12" eb="14">
      <t>カクニン</t>
    </rPh>
    <rPh sb="14" eb="15">
      <t>ヒョウ</t>
    </rPh>
    <phoneticPr fontId="1"/>
  </si>
  <si>
    <t>一般業務費支出実績確認表（実費精算契約用）</t>
  </si>
  <si>
    <t>本様式は、契約金額詳細内訳書に記載のない一般業務費の支出が生じた場合に記載いただき、
該当する支出が契約業務に関連したものであることを確認するために使用します。</t>
    <rPh sb="20" eb="25">
      <t>イッパンギョウムヒ</t>
    </rPh>
    <rPh sb="29" eb="30">
      <t>ショウ</t>
    </rPh>
    <rPh sb="32" eb="34">
      <t>バアイ</t>
    </rPh>
    <rPh sb="35" eb="37">
      <t>キサイ</t>
    </rPh>
    <rPh sb="43" eb="45">
      <t>ガイトウ</t>
    </rPh>
    <rPh sb="47" eb="49">
      <t>シシュツ</t>
    </rPh>
    <rPh sb="50" eb="52">
      <t>ケイヤク</t>
    </rPh>
    <phoneticPr fontId="1"/>
  </si>
  <si>
    <t>費目（小項目）</t>
    <phoneticPr fontId="12"/>
  </si>
  <si>
    <t>契約金額詳細内訳書に記載のない支出実績</t>
    <rPh sb="10" eb="12">
      <t>キサイ</t>
    </rPh>
    <rPh sb="15" eb="17">
      <t>シシュツ</t>
    </rPh>
    <rPh sb="17" eb="19">
      <t>ジッセキ</t>
    </rPh>
    <phoneticPr fontId="1"/>
  </si>
  <si>
    <t>消化率</t>
    <rPh sb="0" eb="2">
      <t>ショウカ</t>
    </rPh>
    <rPh sb="2" eb="3">
      <t>リツ</t>
    </rPh>
    <phoneticPr fontId="12"/>
  </si>
  <si>
    <t>細目</t>
    <rPh sb="0" eb="2">
      <t>サイモク</t>
    </rPh>
    <phoneticPr fontId="1"/>
  </si>
  <si>
    <t>内訳金額（円貨）</t>
    <rPh sb="0" eb="2">
      <t>ウチワケ</t>
    </rPh>
    <rPh sb="2" eb="4">
      <t>キンガク</t>
    </rPh>
    <rPh sb="5" eb="7">
      <t>エンカ</t>
    </rPh>
    <phoneticPr fontId="1"/>
  </si>
  <si>
    <t>発生理由、算出経緯（注2）、支出内訳</t>
    <rPh sb="0" eb="2">
      <t>ハッセイ</t>
    </rPh>
    <rPh sb="2" eb="4">
      <t>リユウ</t>
    </rPh>
    <rPh sb="5" eb="9">
      <t>サンシュツケイイ</t>
    </rPh>
    <rPh sb="10" eb="11">
      <t>チュウ</t>
    </rPh>
    <rPh sb="14" eb="16">
      <t>シシュツ</t>
    </rPh>
    <rPh sb="16" eb="18">
      <t>ウチワケ</t>
    </rPh>
    <phoneticPr fontId="1"/>
  </si>
  <si>
    <t>実績（注1）</t>
    <rPh sb="0" eb="2">
      <t>ジッセキ</t>
    </rPh>
    <rPh sb="3" eb="4">
      <t>チュウ</t>
    </rPh>
    <phoneticPr fontId="1"/>
  </si>
  <si>
    <t>（非表示）</t>
    <phoneticPr fontId="27"/>
  </si>
  <si>
    <t>特殊傭人費</t>
    <rPh sb="0" eb="2">
      <t>トクシュ</t>
    </rPh>
    <rPh sb="2" eb="3">
      <t>ヨウ</t>
    </rPh>
    <rPh sb="3" eb="4">
      <t>ジン</t>
    </rPh>
    <rPh sb="4" eb="5">
      <t>ヒ</t>
    </rPh>
    <phoneticPr fontId="12"/>
  </si>
  <si>
    <t>通訳（英語⇔エチオピア公用語）</t>
    <rPh sb="0" eb="2">
      <t>ツウヤク</t>
    </rPh>
    <rPh sb="3" eb="5">
      <t>エイゴ</t>
    </rPh>
    <rPh sb="11" eb="14">
      <t>コウヨウゴ</t>
    </rPh>
    <phoneticPr fontId="1"/>
  </si>
  <si>
    <t>対象地域にエチオピア公用語を主言語とする地域が含まれていたことが判明し、現地調査において通訳（約●USD／月）が●●の期間分必要となったため。</t>
    <rPh sb="0" eb="4">
      <t>タイショウチイキ</t>
    </rPh>
    <rPh sb="10" eb="13">
      <t>コウヨウゴ</t>
    </rPh>
    <rPh sb="14" eb="15">
      <t>シュ</t>
    </rPh>
    <rPh sb="15" eb="17">
      <t>ゲンゴ</t>
    </rPh>
    <rPh sb="20" eb="22">
      <t>チイキ</t>
    </rPh>
    <rPh sb="23" eb="24">
      <t>フク</t>
    </rPh>
    <rPh sb="32" eb="34">
      <t>ハンメイ</t>
    </rPh>
    <rPh sb="36" eb="38">
      <t>ゲンチ</t>
    </rPh>
    <rPh sb="38" eb="40">
      <t>チョウサ</t>
    </rPh>
    <rPh sb="44" eb="46">
      <t>ツウヤク</t>
    </rPh>
    <rPh sb="47" eb="48">
      <t>ヤク</t>
    </rPh>
    <rPh sb="53" eb="54">
      <t>ツキ</t>
    </rPh>
    <rPh sb="59" eb="61">
      <t>キカン</t>
    </rPh>
    <rPh sb="61" eb="62">
      <t>ブン</t>
    </rPh>
    <rPh sb="62" eb="64">
      <t>ヒツヨウ</t>
    </rPh>
    <phoneticPr fontId="1"/>
  </si>
  <si>
    <t>車両関連費</t>
    <phoneticPr fontId="12"/>
  </si>
  <si>
    <t>車両維持費一式</t>
    <rPh sb="0" eb="5">
      <t>シャリョウイジヒ</t>
    </rPh>
    <rPh sb="5" eb="7">
      <t>イッシキ</t>
    </rPh>
    <phoneticPr fontId="1"/>
  </si>
  <si>
    <t>天候事情と山岳地帯での道路状況が悪く、故障が発生したため。ブレーキ交換、タイヤ交換、修理代</t>
    <rPh sb="0" eb="4">
      <t>テンコウジジョウ</t>
    </rPh>
    <rPh sb="5" eb="9">
      <t>サンガクチタイ</t>
    </rPh>
    <rPh sb="11" eb="15">
      <t>ドウロジョウキョウ</t>
    </rPh>
    <rPh sb="16" eb="17">
      <t>ワル</t>
    </rPh>
    <rPh sb="19" eb="21">
      <t>コショウ</t>
    </rPh>
    <rPh sb="22" eb="24">
      <t>ハッセイ</t>
    </rPh>
    <rPh sb="33" eb="35">
      <t>コウカン</t>
    </rPh>
    <rPh sb="39" eb="41">
      <t>コウカン</t>
    </rPh>
    <rPh sb="42" eb="45">
      <t>シュウリダイ</t>
    </rPh>
    <phoneticPr fontId="1"/>
  </si>
  <si>
    <t>セミナー等実施関連費</t>
    <rPh sb="4" eb="5">
      <t>ナド</t>
    </rPh>
    <rPh sb="5" eb="7">
      <t>ジッシ</t>
    </rPh>
    <rPh sb="7" eb="9">
      <t>カンレン</t>
    </rPh>
    <rPh sb="9" eb="10">
      <t>ヒ</t>
    </rPh>
    <phoneticPr fontId="12"/>
  </si>
  <si>
    <t>会場費</t>
    <rPh sb="0" eb="3">
      <t>カイジョウヒ</t>
    </rPh>
    <phoneticPr fontId="1"/>
  </si>
  <si>
    <t>当初想定していたCP期間の会議室が使用できなかったため、第〇回ワークショップは会場借上げ（約●●ETB／時間）が●●時間程度必要となったため。</t>
    <rPh sb="52" eb="54">
      <t>ジカン</t>
    </rPh>
    <rPh sb="58" eb="60">
      <t>ジカン</t>
    </rPh>
    <rPh sb="60" eb="62">
      <t>テイド</t>
    </rPh>
    <phoneticPr fontId="1"/>
  </si>
  <si>
    <t>実習用資材一式</t>
    <rPh sb="0" eb="3">
      <t>ジッシュウヨウ</t>
    </rPh>
    <rPh sb="3" eb="7">
      <t>シザイイッシキ</t>
    </rPh>
    <phoneticPr fontId="1"/>
  </si>
  <si>
    <t>パイロット活動にかかる実習を実施し、実習用資材一式（一式あたり約●●円）が●●名分必要になったため。ロープ、土壌検査代、長靴、スコップ。</t>
    <rPh sb="5" eb="7">
      <t>カツドウ</t>
    </rPh>
    <rPh sb="11" eb="13">
      <t>ジッシュウ</t>
    </rPh>
    <rPh sb="14" eb="16">
      <t>ジッシ</t>
    </rPh>
    <rPh sb="18" eb="23">
      <t>ジッシュウヨウシザイ</t>
    </rPh>
    <rPh sb="23" eb="25">
      <t>イッシキ</t>
    </rPh>
    <rPh sb="26" eb="28">
      <t>イッシキ</t>
    </rPh>
    <rPh sb="31" eb="32">
      <t>ヤク</t>
    </rPh>
    <rPh sb="34" eb="35">
      <t>エン</t>
    </rPh>
    <rPh sb="39" eb="40">
      <t>メイ</t>
    </rPh>
    <rPh sb="40" eb="41">
      <t>ブン</t>
    </rPh>
    <rPh sb="41" eb="43">
      <t>ヒツヨウ</t>
    </rPh>
    <rPh sb="54" eb="59">
      <t>ドジョウケンサダイ</t>
    </rPh>
    <rPh sb="60" eb="62">
      <t>ナガグツ</t>
    </rPh>
    <phoneticPr fontId="1"/>
  </si>
  <si>
    <t>コピー代</t>
    <rPh sb="3" eb="4">
      <t>ダイ</t>
    </rPh>
    <phoneticPr fontId="1"/>
  </si>
  <si>
    <t>配付資料の印刷が約●●名分必要となったため。</t>
    <rPh sb="0" eb="4">
      <t>ハイフシリョウ</t>
    </rPh>
    <rPh sb="5" eb="7">
      <t>インサツ</t>
    </rPh>
    <rPh sb="8" eb="9">
      <t>ヤク</t>
    </rPh>
    <rPh sb="11" eb="12">
      <t>メイ</t>
    </rPh>
    <rPh sb="12" eb="13">
      <t>ブン</t>
    </rPh>
    <rPh sb="13" eb="15">
      <t>ヒツヨウ</t>
    </rPh>
    <phoneticPr fontId="1"/>
  </si>
  <si>
    <t>事務所関連費</t>
    <rPh sb="0" eb="2">
      <t>ジム</t>
    </rPh>
    <rPh sb="2" eb="3">
      <t>ショ</t>
    </rPh>
    <rPh sb="3" eb="5">
      <t>カンレン</t>
    </rPh>
    <rPh sb="5" eb="6">
      <t>ヒ</t>
    </rPh>
    <phoneticPr fontId="12"/>
  </si>
  <si>
    <t>複合機保守管理費</t>
    <rPh sb="0" eb="3">
      <t>フクゴウキ</t>
    </rPh>
    <rPh sb="3" eb="8">
      <t>ホシュカンリヒ</t>
    </rPh>
    <phoneticPr fontId="1"/>
  </si>
  <si>
    <t>不具合が生じ、パーツ交換をおこなったため。</t>
    <rPh sb="0" eb="3">
      <t>フグアイ</t>
    </rPh>
    <rPh sb="4" eb="5">
      <t>ショウ</t>
    </rPh>
    <rPh sb="10" eb="12">
      <t>コウカン</t>
    </rPh>
    <phoneticPr fontId="1"/>
  </si>
  <si>
    <t>旅費・交通費</t>
    <phoneticPr fontId="12"/>
  </si>
  <si>
    <t>ローカルコンサルタントの出張費</t>
    <rPh sb="12" eb="14">
      <t>シュッチョウ</t>
    </rPh>
    <rPh sb="14" eb="15">
      <t>ヒ</t>
    </rPh>
    <phoneticPr fontId="1"/>
  </si>
  <si>
    <t>パイロット活動にかかる実習に参加が必要となったため。単価約●●円×●●名分</t>
    <rPh sb="5" eb="7">
      <t>カツドウ</t>
    </rPh>
    <rPh sb="11" eb="13">
      <t>ジッシュウ</t>
    </rPh>
    <rPh sb="14" eb="16">
      <t>サンカ</t>
    </rPh>
    <rPh sb="17" eb="19">
      <t>ヒツヨウ</t>
    </rPh>
    <rPh sb="28" eb="29">
      <t>ヤク</t>
    </rPh>
    <rPh sb="35" eb="36">
      <t>メイ</t>
    </rPh>
    <rPh sb="36" eb="37">
      <t>ブン</t>
    </rPh>
    <phoneticPr fontId="1"/>
  </si>
  <si>
    <t>施設・設備等関連費</t>
    <rPh sb="0" eb="2">
      <t>シセツ</t>
    </rPh>
    <rPh sb="3" eb="9">
      <t>セツビナドカンレンヒ</t>
    </rPh>
    <phoneticPr fontId="12"/>
  </si>
  <si>
    <t>排水施設改修費</t>
    <rPh sb="0" eb="4">
      <t>ハイスイシセツ</t>
    </rPh>
    <rPh sb="4" eb="7">
      <t>カイシュウヒ</t>
    </rPh>
    <phoneticPr fontId="1"/>
  </si>
  <si>
    <t>不具合が生じたため。単価約●●円×数量●</t>
    <rPh sb="0" eb="3">
      <t>フグアイ</t>
    </rPh>
    <rPh sb="4" eb="5">
      <t>ショウ</t>
    </rPh>
    <rPh sb="12" eb="13">
      <t>ヤク</t>
    </rPh>
    <phoneticPr fontId="1"/>
  </si>
  <si>
    <t>資料等翻訳費</t>
    <rPh sb="0" eb="2">
      <t>シリョウ</t>
    </rPh>
    <rPh sb="2" eb="3">
      <t>ナド</t>
    </rPh>
    <rPh sb="3" eb="5">
      <t>ホンヤク</t>
    </rPh>
    <rPh sb="5" eb="6">
      <t>ヒ</t>
    </rPh>
    <phoneticPr fontId="12"/>
  </si>
  <si>
    <t>翻訳費（英文→現地語）</t>
    <rPh sb="0" eb="3">
      <t>ホンヤクヒ</t>
    </rPh>
    <rPh sb="4" eb="6">
      <t>エイブン</t>
    </rPh>
    <rPh sb="7" eb="10">
      <t>ゲンチゴ</t>
    </rPh>
    <phoneticPr fontId="1"/>
  </si>
  <si>
    <t>現地語への翻訳が必要となったため。単価約●●円×数量●</t>
    <rPh sb="0" eb="2">
      <t>ゲンチ</t>
    </rPh>
    <rPh sb="2" eb="3">
      <t>ゴ</t>
    </rPh>
    <rPh sb="5" eb="7">
      <t>ホンヤク</t>
    </rPh>
    <rPh sb="8" eb="10">
      <t>ヒツヨウ</t>
    </rPh>
    <phoneticPr fontId="1"/>
  </si>
  <si>
    <t>雑費</t>
    <phoneticPr fontId="12"/>
  </si>
  <si>
    <t>送金手数料</t>
    <rPh sb="0" eb="2">
      <t>ソウキン</t>
    </rPh>
    <rPh sb="2" eb="5">
      <t>テスウリョウ</t>
    </rPh>
    <phoneticPr fontId="1"/>
  </si>
  <si>
    <t>海外送金手数料を雑費として計上。</t>
    <rPh sb="0" eb="2">
      <t>カイガイ</t>
    </rPh>
    <rPh sb="2" eb="4">
      <t>ソウキン</t>
    </rPh>
    <rPh sb="4" eb="7">
      <t>テスウリョウ</t>
    </rPh>
    <rPh sb="8" eb="10">
      <t>ザッピ</t>
    </rPh>
    <rPh sb="13" eb="15">
      <t>ケイジョウ</t>
    </rPh>
    <phoneticPr fontId="1"/>
  </si>
  <si>
    <t>パイロット活動に係る消耗品</t>
    <rPh sb="5" eb="7">
      <t>カツドウ</t>
    </rPh>
    <rPh sb="8" eb="9">
      <t>カカ</t>
    </rPh>
    <rPh sb="10" eb="13">
      <t>ショウモウヒン</t>
    </rPh>
    <phoneticPr fontId="1"/>
  </si>
  <si>
    <t>パイロット活動を進める上で必要となることが判明したため。防鳥網・電子はかり</t>
    <rPh sb="5" eb="7">
      <t>カツドウ</t>
    </rPh>
    <rPh sb="8" eb="9">
      <t>スス</t>
    </rPh>
    <rPh sb="11" eb="12">
      <t>ウエ</t>
    </rPh>
    <rPh sb="13" eb="15">
      <t>ヒツヨウ</t>
    </rPh>
    <rPh sb="21" eb="23">
      <t>ハンメイ</t>
    </rPh>
    <rPh sb="28" eb="29">
      <t>フセ</t>
    </rPh>
    <rPh sb="29" eb="30">
      <t>トリ</t>
    </rPh>
    <rPh sb="30" eb="31">
      <t>アミ</t>
    </rPh>
    <rPh sb="32" eb="34">
      <t>デンシ</t>
    </rPh>
    <phoneticPr fontId="1"/>
  </si>
  <si>
    <t>注1：精算にて金額を確認するため、規模感が分かる程度の金額を記載いただくことで差し支えございません。</t>
    <rPh sb="0" eb="1">
      <t>チュウ</t>
    </rPh>
    <rPh sb="3" eb="5">
      <t>セイサン</t>
    </rPh>
    <rPh sb="7" eb="9">
      <t>キンガク</t>
    </rPh>
    <rPh sb="10" eb="12">
      <t>カクニン</t>
    </rPh>
    <rPh sb="17" eb="20">
      <t>キボカン</t>
    </rPh>
    <rPh sb="21" eb="22">
      <t>ワ</t>
    </rPh>
    <rPh sb="24" eb="26">
      <t>テイド</t>
    </rPh>
    <rPh sb="27" eb="29">
      <t>キンガク</t>
    </rPh>
    <rPh sb="30" eb="32">
      <t>キサイ</t>
    </rPh>
    <rPh sb="39" eb="40">
      <t>サ</t>
    </rPh>
    <phoneticPr fontId="1"/>
  </si>
  <si>
    <t>　　（1円単位ではなく、千円単位での記載でも結構です）</t>
    <phoneticPr fontId="1"/>
  </si>
  <si>
    <t>注2：金額の妥当性が確認できるよう単価や数量等が分かる記載をお願いします。単価は外貨の記載でも差し支えございません。</t>
    <rPh sb="0" eb="1">
      <t>チュウ</t>
    </rPh>
    <rPh sb="3" eb="5">
      <t>キンガク</t>
    </rPh>
    <rPh sb="6" eb="9">
      <t>ダトウセイ</t>
    </rPh>
    <rPh sb="10" eb="12">
      <t>カクニン</t>
    </rPh>
    <rPh sb="17" eb="19">
      <t>タンカ</t>
    </rPh>
    <rPh sb="20" eb="22">
      <t>スウリョウ</t>
    </rPh>
    <rPh sb="22" eb="23">
      <t>ナド</t>
    </rPh>
    <rPh sb="24" eb="25">
      <t>ワ</t>
    </rPh>
    <rPh sb="27" eb="29">
      <t>キサイ</t>
    </rPh>
    <rPh sb="31" eb="32">
      <t>ネガ</t>
    </rPh>
    <rPh sb="37" eb="39">
      <t>タンカ</t>
    </rPh>
    <rPh sb="40" eb="42">
      <t>ガイカ</t>
    </rPh>
    <rPh sb="43" eb="45">
      <t>キサイ</t>
    </rPh>
    <rPh sb="47" eb="48">
      <t>サ</t>
    </rPh>
    <phoneticPr fontId="1"/>
  </si>
  <si>
    <t>　　（厳密な数値ではなく、規模感が分かる程度の記載で差し支えございません）</t>
    <rPh sb="3" eb="5">
      <t>ゲンミツ</t>
    </rPh>
    <rPh sb="6" eb="8">
      <t>スウチ</t>
    </rPh>
    <phoneticPr fontId="1"/>
  </si>
  <si>
    <t>事例１４：継続契約の手続きをする。</t>
    <rPh sb="0" eb="2">
      <t>ジレイ</t>
    </rPh>
    <phoneticPr fontId="1"/>
  </si>
  <si>
    <t>打合簿（継続契約）</t>
    <rPh sb="0" eb="3">
      <t>ウチアワセボ</t>
    </rPh>
    <rPh sb="4" eb="6">
      <t>ケイゾク</t>
    </rPh>
    <rPh sb="6" eb="8">
      <t>ケイヤク</t>
    </rPh>
    <phoneticPr fontId="9"/>
  </si>
  <si>
    <t>契約担当課長★</t>
    <rPh sb="0" eb="2">
      <t>ケイヤク</t>
    </rPh>
    <rPh sb="2" eb="4">
      <t>タントウ</t>
    </rPh>
    <rPh sb="4" eb="6">
      <t>カチョウ</t>
    </rPh>
    <phoneticPr fontId="9"/>
  </si>
  <si>
    <t>監督職員と業務主任者は次の内容につき合意し、契約担当課長は速やかに継続契約締結手続きを行う。</t>
    <rPh sb="0" eb="4">
      <t>カントクショクイン</t>
    </rPh>
    <rPh sb="5" eb="7">
      <t>ギョウム</t>
    </rPh>
    <rPh sb="7" eb="10">
      <t>シュニンシャ</t>
    </rPh>
    <rPh sb="11" eb="12">
      <t>ツギ</t>
    </rPh>
    <rPh sb="13" eb="15">
      <t>ナイヨウ</t>
    </rPh>
    <rPh sb="18" eb="20">
      <t>ゴウイ</t>
    </rPh>
    <rPh sb="22" eb="24">
      <t>ケイヤク</t>
    </rPh>
    <rPh sb="24" eb="26">
      <t>タントウ</t>
    </rPh>
    <rPh sb="26" eb="28">
      <t>カチョウ</t>
    </rPh>
    <rPh sb="29" eb="30">
      <t>スミ</t>
    </rPh>
    <rPh sb="33" eb="35">
      <t>ケイゾク</t>
    </rPh>
    <rPh sb="35" eb="37">
      <t>ケイヤク</t>
    </rPh>
    <rPh sb="37" eb="39">
      <t>テイケツ</t>
    </rPh>
    <rPh sb="39" eb="41">
      <t>テツヅ</t>
    </rPh>
    <rPh sb="43" eb="44">
      <t>オコナ</t>
    </rPh>
    <phoneticPr fontId="9"/>
  </si>
  <si>
    <t>■</t>
  </si>
  <si>
    <t>業務内容又は契約金額に変更がある場合</t>
    <rPh sb="4" eb="5">
      <t>マタ</t>
    </rPh>
    <rPh sb="6" eb="8">
      <t>ケイヤク</t>
    </rPh>
    <rPh sb="8" eb="10">
      <t>キンガク</t>
    </rPh>
    <phoneticPr fontId="1"/>
  </si>
  <si>
    <t>業務内容又は契約金額を次のとおり変更する。</t>
    <rPh sb="0" eb="4">
      <t>ギョウムナイヨウ</t>
    </rPh>
    <rPh sb="4" eb="5">
      <t>マタ</t>
    </rPh>
    <rPh sb="6" eb="8">
      <t>ケイヤク</t>
    </rPh>
    <rPh sb="8" eb="10">
      <t>キンガク</t>
    </rPh>
    <rPh sb="11" eb="12">
      <t>ツギ</t>
    </rPh>
    <rPh sb="16" eb="18">
      <t>ヘンコウ</t>
    </rPh>
    <phoneticPr fontId="9"/>
  </si>
  <si>
    <t>番号</t>
    <rPh sb="0" eb="2">
      <t>バンゴウ</t>
    </rPh>
    <phoneticPr fontId="9"/>
  </si>
  <si>
    <t>項目</t>
    <rPh sb="0" eb="2">
      <t>コウモク</t>
    </rPh>
    <phoneticPr fontId="1"/>
  </si>
  <si>
    <t>変更内容・理由</t>
  </si>
  <si>
    <t>契約締結時見積額からの増減（円）</t>
    <rPh sb="0" eb="2">
      <t>ケイヤク</t>
    </rPh>
    <rPh sb="2" eb="4">
      <t>テイケツ</t>
    </rPh>
    <rPh sb="4" eb="5">
      <t>ジ</t>
    </rPh>
    <rPh sb="5" eb="7">
      <t>ミツモリ</t>
    </rPh>
    <rPh sb="7" eb="8">
      <t>ガク</t>
    </rPh>
    <rPh sb="11" eb="13">
      <t>ゾウゲン</t>
    </rPh>
    <rPh sb="14" eb="15">
      <t>エン</t>
    </rPh>
    <phoneticPr fontId="9"/>
  </si>
  <si>
    <t>備考</t>
  </si>
  <si>
    <t>追加業務（調査地域）</t>
    <rPh sb="0" eb="2">
      <t>ツイカ</t>
    </rPh>
    <rPh sb="2" eb="4">
      <t>ギョウム</t>
    </rPh>
    <rPh sb="5" eb="7">
      <t>チョウサ</t>
    </rPh>
    <rPh sb="7" eb="9">
      <t>チイキ</t>
    </rPh>
    <phoneticPr fontId="1"/>
  </si>
  <si>
    <t>メトロ地域に加え、新興住宅地域となっているA地域を追加の調査対象とするため、新たに当該地域の交通実態調査を行うことによる増額（現地再委託費、報酬、一般業務費）</t>
    <rPh sb="3" eb="5">
      <t>チイキ</t>
    </rPh>
    <rPh sb="6" eb="7">
      <t>クワ</t>
    </rPh>
    <rPh sb="9" eb="13">
      <t>シンコウジュウタク</t>
    </rPh>
    <rPh sb="13" eb="15">
      <t>チイキ</t>
    </rPh>
    <rPh sb="22" eb="24">
      <t>チイキ</t>
    </rPh>
    <rPh sb="25" eb="27">
      <t>ツイカ</t>
    </rPh>
    <rPh sb="28" eb="30">
      <t>チョウサ</t>
    </rPh>
    <rPh sb="30" eb="32">
      <t>タイショウ</t>
    </rPh>
    <rPh sb="38" eb="39">
      <t>アラ</t>
    </rPh>
    <rPh sb="41" eb="43">
      <t>トウガイ</t>
    </rPh>
    <rPh sb="43" eb="45">
      <t>チイキ</t>
    </rPh>
    <rPh sb="46" eb="50">
      <t>コウツウジッタイ</t>
    </rPh>
    <rPh sb="50" eb="52">
      <t>チョウサ</t>
    </rPh>
    <rPh sb="53" eb="54">
      <t>オコナ</t>
    </rPh>
    <rPh sb="60" eb="62">
      <t>ゾウガク</t>
    </rPh>
    <rPh sb="63" eb="65">
      <t>ゲンチ</t>
    </rPh>
    <rPh sb="65" eb="68">
      <t>サイイタク</t>
    </rPh>
    <rPh sb="68" eb="69">
      <t>ヒ</t>
    </rPh>
    <rPh sb="70" eb="72">
      <t>ホウシュウ</t>
    </rPh>
    <rPh sb="73" eb="75">
      <t>イッパン</t>
    </rPh>
    <rPh sb="75" eb="78">
      <t>ギョウムヒ</t>
    </rPh>
    <phoneticPr fontId="1"/>
  </si>
  <si>
    <t>見積書（案）を参照</t>
    <rPh sb="0" eb="3">
      <t>ミツモリショ</t>
    </rPh>
    <rPh sb="4" eb="5">
      <t>アン</t>
    </rPh>
    <rPh sb="7" eb="9">
      <t>サンショウ</t>
    </rPh>
    <phoneticPr fontId="1"/>
  </si>
  <si>
    <t>追加業務（セミナー）</t>
    <rPh sb="0" eb="2">
      <t>ツイカ</t>
    </rPh>
    <rPh sb="2" eb="4">
      <t>ギョウム</t>
    </rPh>
    <phoneticPr fontId="1"/>
  </si>
  <si>
    <t>CP側からの強い希望により●●セミナー実施回数を増やすことによる増額（報酬、一般業務費）</t>
    <rPh sb="35" eb="37">
      <t>ホウシュウ</t>
    </rPh>
    <rPh sb="38" eb="40">
      <t>イッパン</t>
    </rPh>
    <rPh sb="40" eb="43">
      <t>ギョウムヒ</t>
    </rPh>
    <phoneticPr fontId="1"/>
  </si>
  <si>
    <t>第三国研修の実施時期</t>
    <rPh sb="0" eb="3">
      <t>ダイサンコク</t>
    </rPh>
    <rPh sb="3" eb="5">
      <t>ケンシュウ</t>
    </rPh>
    <rPh sb="6" eb="8">
      <t>ジッシ</t>
    </rPh>
    <rPh sb="8" eb="10">
      <t>ジキ</t>
    </rPh>
    <phoneticPr fontId="1"/>
  </si>
  <si>
    <t>第２期契約期間に実施予定であった第三国研修の実施時期を第３期契約期間に後ろ倒すことによる減額（報酬、一般業務費）</t>
    <rPh sb="0" eb="1">
      <t>ダイ</t>
    </rPh>
    <rPh sb="2" eb="3">
      <t>キ</t>
    </rPh>
    <rPh sb="3" eb="5">
      <t>ケイヤク</t>
    </rPh>
    <rPh sb="5" eb="7">
      <t>キカン</t>
    </rPh>
    <rPh sb="8" eb="10">
      <t>ジッシ</t>
    </rPh>
    <rPh sb="10" eb="12">
      <t>ヨテイ</t>
    </rPh>
    <rPh sb="16" eb="19">
      <t>ダイサンクニ</t>
    </rPh>
    <rPh sb="19" eb="21">
      <t>ケンシュウ</t>
    </rPh>
    <rPh sb="22" eb="24">
      <t>ジッシ</t>
    </rPh>
    <rPh sb="24" eb="26">
      <t>ジキ</t>
    </rPh>
    <rPh sb="27" eb="28">
      <t>ダイ</t>
    </rPh>
    <rPh sb="29" eb="30">
      <t>キ</t>
    </rPh>
    <rPh sb="30" eb="32">
      <t>ケイヤク</t>
    </rPh>
    <rPh sb="32" eb="34">
      <t>キカン</t>
    </rPh>
    <rPh sb="35" eb="36">
      <t>ウシ</t>
    </rPh>
    <rPh sb="37" eb="38">
      <t>タオ</t>
    </rPh>
    <rPh sb="44" eb="46">
      <t>ゲンガク</t>
    </rPh>
    <rPh sb="47" eb="49">
      <t>ホウシュウ</t>
    </rPh>
    <rPh sb="50" eb="52">
      <t>イッパン</t>
    </rPh>
    <rPh sb="52" eb="55">
      <t>ギョウムヒ</t>
    </rPh>
    <phoneticPr fontId="1"/>
  </si>
  <si>
    <t>見積書（案）を参照</t>
    <phoneticPr fontId="1"/>
  </si>
  <si>
    <t>第１期の業務の後ろ倒し</t>
    <rPh sb="0" eb="1">
      <t>ダイ</t>
    </rPh>
    <rPh sb="2" eb="3">
      <t>キ</t>
    </rPh>
    <rPh sb="4" eb="6">
      <t>ギョウム</t>
    </rPh>
    <rPh sb="7" eb="8">
      <t>ウシ</t>
    </rPh>
    <rPh sb="9" eb="10">
      <t>ダオ</t>
    </rPh>
    <phoneticPr fontId="1"/>
  </si>
  <si>
    <t>第１期の業務（○○調査）をサイト選定の遅れにより、第２期で実施することとし、第１期の当該業務の相当金額を計上する。</t>
    <rPh sb="0" eb="1">
      <t>ダイ</t>
    </rPh>
    <rPh sb="2" eb="3">
      <t>キ</t>
    </rPh>
    <rPh sb="4" eb="6">
      <t>ギョウム</t>
    </rPh>
    <rPh sb="9" eb="11">
      <t>チョウサ</t>
    </rPh>
    <rPh sb="16" eb="18">
      <t>センテイ</t>
    </rPh>
    <rPh sb="19" eb="20">
      <t>オク</t>
    </rPh>
    <rPh sb="25" eb="26">
      <t>ダイ</t>
    </rPh>
    <rPh sb="27" eb="28">
      <t>キ</t>
    </rPh>
    <rPh sb="29" eb="31">
      <t>ジッシ</t>
    </rPh>
    <rPh sb="38" eb="39">
      <t>ダイ</t>
    </rPh>
    <rPh sb="40" eb="41">
      <t>キ</t>
    </rPh>
    <rPh sb="42" eb="44">
      <t>トウガイ</t>
    </rPh>
    <rPh sb="44" eb="46">
      <t>ギョウム</t>
    </rPh>
    <rPh sb="47" eb="51">
      <t>ソウトウキンガク</t>
    </rPh>
    <rPh sb="52" eb="54">
      <t>ケイジョウ</t>
    </rPh>
    <phoneticPr fontId="1"/>
  </si>
  <si>
    <t>工夫による減額</t>
    <rPh sb="0" eb="2">
      <t>クフウ</t>
    </rPh>
    <rPh sb="5" eb="7">
      <t>ゲンガク</t>
    </rPh>
    <phoneticPr fontId="1"/>
  </si>
  <si>
    <t>受注者の工夫（渡航回数の調整）による減額</t>
    <rPh sb="0" eb="3">
      <t>ジュチュウシャ</t>
    </rPh>
    <rPh sb="4" eb="6">
      <t>クフウ</t>
    </rPh>
    <rPh sb="7" eb="11">
      <t>トコウカイスウ</t>
    </rPh>
    <rPh sb="12" eb="14">
      <t>チョウセイ</t>
    </rPh>
    <rPh sb="18" eb="20">
      <t>ゲンガク</t>
    </rPh>
    <phoneticPr fontId="1"/>
  </si>
  <si>
    <t>契約概要</t>
    <rPh sb="0" eb="2">
      <t>ケイヤク</t>
    </rPh>
    <rPh sb="2" eb="4">
      <t>ガイヨウ</t>
    </rPh>
    <phoneticPr fontId="1"/>
  </si>
  <si>
    <t>第〇期の契約について以下のとおりとする。
・契約件名：●国●プロジェクト（第２期）
・履行期間（予定）：2024/●/●～2025/●/●
・最終成果品提出日：契約履行期間の末日
・契約金額：●●円</t>
    <rPh sb="28" eb="29">
      <t>コク</t>
    </rPh>
    <phoneticPr fontId="1"/>
  </si>
  <si>
    <t>合計</t>
    <rPh sb="0" eb="2">
      <t>ゴウケイ</t>
    </rPh>
    <phoneticPr fontId="9"/>
  </si>
  <si>
    <t>先行契約の一般業務費の支出の計上がある場合</t>
  </si>
  <si>
    <t>先行契約の次の支出については、継続契約の支出として計上・精算する。</t>
    <rPh sb="0" eb="4">
      <t>センコウケイヤク</t>
    </rPh>
    <rPh sb="5" eb="6">
      <t>ツギ</t>
    </rPh>
    <rPh sb="7" eb="9">
      <t>シシュツ</t>
    </rPh>
    <rPh sb="15" eb="19">
      <t>ケイゾクケイヤク</t>
    </rPh>
    <rPh sb="20" eb="22">
      <t>シシュツ</t>
    </rPh>
    <rPh sb="25" eb="27">
      <t>ケイジョウ</t>
    </rPh>
    <rPh sb="28" eb="30">
      <t>セイサン</t>
    </rPh>
    <phoneticPr fontId="9"/>
  </si>
  <si>
    <t>水道光熱費</t>
    <rPh sb="0" eb="2">
      <t>スイドウ</t>
    </rPh>
    <rPh sb="2" eb="5">
      <t>コウネツヒ</t>
    </rPh>
    <phoneticPr fontId="9"/>
  </si>
  <si>
    <t>インターネット費用</t>
    <rPh sb="7" eb="9">
      <t>ヒヨウ</t>
    </rPh>
    <phoneticPr fontId="9"/>
  </si>
  <si>
    <t>現地スタッフの給与</t>
    <rPh sb="0" eb="2">
      <t>ゲンチ</t>
    </rPh>
    <rPh sb="7" eb="9">
      <t>キュウヨ</t>
    </rPh>
    <phoneticPr fontId="9"/>
  </si>
  <si>
    <t>事務所借上経費</t>
    <rPh sb="0" eb="3">
      <t>ジムショ</t>
    </rPh>
    <rPh sb="3" eb="5">
      <t>シャクジョウ</t>
    </rPh>
    <rPh sb="5" eb="7">
      <t>ケイヒ</t>
    </rPh>
    <phoneticPr fontId="9"/>
  </si>
  <si>
    <t>□</t>
    <phoneticPr fontId="9"/>
  </si>
  <si>
    <t>その他（　　　　　　　　　　　）</t>
    <rPh sb="2" eb="3">
      <t>タ</t>
    </rPh>
    <phoneticPr fontId="9"/>
  </si>
  <si>
    <t>添付書類（確認）</t>
    <rPh sb="0" eb="2">
      <t>テンプ</t>
    </rPh>
    <rPh sb="2" eb="4">
      <t>ショルイ</t>
    </rPh>
    <rPh sb="5" eb="7">
      <t>カクニン</t>
    </rPh>
    <phoneticPr fontId="9"/>
  </si>
  <si>
    <t>特記仕様書（案）</t>
    <rPh sb="0" eb="5">
      <t>トッキシヨウショ</t>
    </rPh>
    <rPh sb="6" eb="7">
      <t>アン</t>
    </rPh>
    <phoneticPr fontId="9"/>
  </si>
  <si>
    <r>
      <t>見積書（案）</t>
    </r>
    <r>
      <rPr>
        <sz val="10"/>
        <color rgb="FFFF0000"/>
        <rFont val="HG丸ｺﾞｼｯｸM-PRO"/>
        <family val="3"/>
        <charset val="128"/>
      </rPr>
      <t>（積算根拠資料は別途提出）</t>
    </r>
    <rPh sb="0" eb="2">
      <t>ミツモリ</t>
    </rPh>
    <rPh sb="2" eb="3">
      <t>ショ</t>
    </rPh>
    <rPh sb="4" eb="5">
      <t>アン</t>
    </rPh>
    <rPh sb="7" eb="13">
      <t>セキサンコンキョシリョウ</t>
    </rPh>
    <rPh sb="14" eb="18">
      <t>ベットテイシュツ</t>
    </rPh>
    <phoneticPr fontId="9"/>
  </si>
  <si>
    <t>支払計画書（案）</t>
    <rPh sb="0" eb="4">
      <t>シハライケイカク</t>
    </rPh>
    <rPh sb="4" eb="5">
      <t>ショ</t>
    </rPh>
    <rPh sb="6" eb="7">
      <t>アン</t>
    </rPh>
    <phoneticPr fontId="9"/>
  </si>
  <si>
    <t>事例１５：業務内容の大幅な変更をする（特記仕様書に作業項目を追加・削除する）。</t>
    <rPh sb="0" eb="2">
      <t>ジレイ</t>
    </rPh>
    <phoneticPr fontId="1"/>
  </si>
  <si>
    <t>打合簿（契約変更あり）</t>
    <phoneticPr fontId="9"/>
  </si>
  <si>
    <t>契約担当課長★</t>
    <rPh sb="4" eb="6">
      <t>カチョウ</t>
    </rPh>
    <phoneticPr fontId="9"/>
  </si>
  <si>
    <t>監督職員と業務主任者は次の内容につき合意し、契約担当課長は速やかに契約変更手続きを行う。</t>
  </si>
  <si>
    <t>業務内容または契約金額に変更がある場合</t>
    <phoneticPr fontId="9"/>
  </si>
  <si>
    <t>業務内容または契約金額を次のとおり変更する。</t>
    <phoneticPr fontId="9"/>
  </si>
  <si>
    <t>番号</t>
    <rPh sb="0" eb="2">
      <t>バンゴウ</t>
    </rPh>
    <phoneticPr fontId="1"/>
  </si>
  <si>
    <t>金額の増減（円）</t>
    <rPh sb="0" eb="5">
      <t>センエン</t>
    </rPh>
    <rPh sb="6" eb="7">
      <t>エン</t>
    </rPh>
    <phoneticPr fontId="9"/>
  </si>
  <si>
    <t>作業項目を追加</t>
    <phoneticPr fontId="1"/>
  </si>
  <si>
    <t>契約締結時にTORの確定時に作業項目に追加することにしていた全国物流調査について、TORが確定したため作業項目を追加する。</t>
    <rPh sb="0" eb="2">
      <t>ケイヤク</t>
    </rPh>
    <rPh sb="2" eb="4">
      <t>テイケツ</t>
    </rPh>
    <rPh sb="4" eb="5">
      <t>ジ</t>
    </rPh>
    <rPh sb="10" eb="13">
      <t>カクテイジ</t>
    </rPh>
    <rPh sb="14" eb="18">
      <t>サギョウコウモク</t>
    </rPh>
    <rPh sb="19" eb="21">
      <t>ツイカ</t>
    </rPh>
    <rPh sb="30" eb="32">
      <t>ゼンコク</t>
    </rPh>
    <rPh sb="32" eb="34">
      <t>ブツリュウ</t>
    </rPh>
    <rPh sb="34" eb="36">
      <t>チョウサ</t>
    </rPh>
    <rPh sb="45" eb="47">
      <t>カクテイ</t>
    </rPh>
    <rPh sb="51" eb="53">
      <t>サギョウ</t>
    </rPh>
    <rPh sb="53" eb="55">
      <t>コウモク</t>
    </rPh>
    <rPh sb="56" eb="58">
      <t>ツイカ</t>
    </rPh>
    <phoneticPr fontId="1"/>
  </si>
  <si>
    <t>全国物流調査のTOR案は別添参照。</t>
    <rPh sb="0" eb="2">
      <t>ゼンコク</t>
    </rPh>
    <rPh sb="2" eb="4">
      <t>ブツリュウ</t>
    </rPh>
    <rPh sb="4" eb="6">
      <t>チョウサ</t>
    </rPh>
    <rPh sb="10" eb="11">
      <t>アン</t>
    </rPh>
    <rPh sb="12" eb="14">
      <t>ベッテン</t>
    </rPh>
    <rPh sb="14" eb="16">
      <t>サンショウ</t>
    </rPh>
    <phoneticPr fontId="1"/>
  </si>
  <si>
    <t>□</t>
  </si>
  <si>
    <t>履行期間の変更がある場合</t>
  </si>
  <si>
    <t>履行期間を次のとおり変更する。　</t>
  </si>
  <si>
    <t>履行期限の変更</t>
    <rPh sb="5" eb="7">
      <t>ヘンコウ</t>
    </rPh>
    <phoneticPr fontId="1"/>
  </si>
  <si>
    <t>変更前</t>
    <rPh sb="0" eb="3">
      <t>ヘンコウマエ</t>
    </rPh>
    <phoneticPr fontId="9"/>
  </si>
  <si>
    <t>年　月　日</t>
    <phoneticPr fontId="1"/>
  </si>
  <si>
    <t>変更後</t>
    <rPh sb="0" eb="3">
      <t>ヘンコウゴ</t>
    </rPh>
    <phoneticPr fontId="9"/>
  </si>
  <si>
    <t>変更理由</t>
  </si>
  <si>
    <t>ドラフト・ファイナル・レポートに対する相手国実施機関からのコメント提出に時間を要するため。</t>
    <phoneticPr fontId="1"/>
  </si>
  <si>
    <t>添付書類</t>
    <rPh sb="0" eb="2">
      <t>テンプ</t>
    </rPh>
    <rPh sb="2" eb="4">
      <t>ショルイ</t>
    </rPh>
    <phoneticPr fontId="9"/>
  </si>
  <si>
    <t>（特記仕様書に変更がある場合）変更特記仕様書（案）</t>
  </si>
  <si>
    <r>
      <t>（契約金額と内訳に変更がある場合）変更契約金額内訳書</t>
    </r>
    <r>
      <rPr>
        <sz val="10"/>
        <color rgb="FFFF0000"/>
        <rFont val="HG丸ｺﾞｼｯｸM-PRO"/>
        <family val="3"/>
        <charset val="128"/>
      </rPr>
      <t>（積算根拠資料は別途提出）</t>
    </r>
    <rPh sb="27" eb="33">
      <t>セキサンコンキョシリョウ</t>
    </rPh>
    <rPh sb="34" eb="38">
      <t>ベットテイシュツ</t>
    </rPh>
    <phoneticPr fontId="9"/>
  </si>
  <si>
    <t>支払計画書（変更前・変更後）</t>
    <rPh sb="0" eb="2">
      <t>シハライ</t>
    </rPh>
    <rPh sb="4" eb="5">
      <t>ショ</t>
    </rPh>
    <rPh sb="6" eb="9">
      <t>ヘンコウマエ</t>
    </rPh>
    <rPh sb="10" eb="13">
      <t>ヘンコウゴ</t>
    </rPh>
    <phoneticPr fontId="9"/>
  </si>
  <si>
    <t>その他（全国物流調査TOR（案）　　　　　　　　　　　　　　　　　　　　　　　）</t>
    <rPh sb="2" eb="3">
      <t>タ</t>
    </rPh>
    <rPh sb="4" eb="6">
      <t>ゼンコク</t>
    </rPh>
    <rPh sb="6" eb="10">
      <t>ブツリュウチョウサ</t>
    </rPh>
    <rPh sb="14" eb="15">
      <t>アン</t>
    </rPh>
    <phoneticPr fontId="1"/>
  </si>
  <si>
    <t>事例１６：履行期間を変更（延長）する。</t>
    <rPh sb="0" eb="2">
      <t>ジレイ</t>
    </rPh>
    <rPh sb="5" eb="9">
      <t>リコウキカン</t>
    </rPh>
    <rPh sb="10" eb="12">
      <t>ヘンコウ</t>
    </rPh>
    <rPh sb="13" eb="15">
      <t>エンチョウ</t>
    </rPh>
    <phoneticPr fontId="1"/>
  </si>
  <si>
    <t>項　目</t>
  </si>
  <si>
    <t>その他（　　　　　　　　　　　　　　　　　　　　　　　）</t>
    <rPh sb="2" eb="3">
      <t>タ</t>
    </rPh>
    <phoneticPr fontId="1"/>
  </si>
  <si>
    <t>事例１７ー１：契約金額を変更（増額）する（業務の追加・変更①）。</t>
    <rPh sb="0" eb="2">
      <t>ジレイ</t>
    </rPh>
    <rPh sb="7" eb="9">
      <t>ケイヤク</t>
    </rPh>
    <rPh sb="9" eb="11">
      <t>キンガク</t>
    </rPh>
    <rPh sb="12" eb="14">
      <t>ヘンコウ</t>
    </rPh>
    <rPh sb="15" eb="17">
      <t>ゾウガク</t>
    </rPh>
    <rPh sb="21" eb="23">
      <t>ギョウム</t>
    </rPh>
    <rPh sb="24" eb="26">
      <t>ツイカ</t>
    </rPh>
    <rPh sb="27" eb="29">
      <t>ヘンコウ</t>
    </rPh>
    <phoneticPr fontId="1"/>
  </si>
  <si>
    <t>セミナーの追加開催</t>
    <rPh sb="5" eb="7">
      <t>ツイカ</t>
    </rPh>
    <rPh sb="7" eb="9">
      <t>カイサイ</t>
    </rPh>
    <phoneticPr fontId="1"/>
  </si>
  <si>
    <t>新規対象地域となったA地域での交通量調査に対するA地域関係者の協力を得るため、A地域において調査結果を周知するセミナーを追加開催する。</t>
    <rPh sb="0" eb="4">
      <t>シンキタイショウ</t>
    </rPh>
    <rPh sb="4" eb="6">
      <t>チイキ</t>
    </rPh>
    <rPh sb="11" eb="13">
      <t>チイキ</t>
    </rPh>
    <rPh sb="15" eb="20">
      <t>コウツウリョウチョウサ</t>
    </rPh>
    <rPh sb="21" eb="22">
      <t>タイ</t>
    </rPh>
    <rPh sb="25" eb="27">
      <t>チイキ</t>
    </rPh>
    <rPh sb="27" eb="30">
      <t>カンケイシャ</t>
    </rPh>
    <rPh sb="31" eb="33">
      <t>キョウリョク</t>
    </rPh>
    <rPh sb="34" eb="35">
      <t>エ</t>
    </rPh>
    <rPh sb="40" eb="42">
      <t>チイキ</t>
    </rPh>
    <rPh sb="46" eb="50">
      <t>チョウサケッカ</t>
    </rPh>
    <rPh sb="51" eb="53">
      <t>シュウチ</t>
    </rPh>
    <rPh sb="60" eb="62">
      <t>ツイカ</t>
    </rPh>
    <rPh sb="62" eb="64">
      <t>カイサイ</t>
    </rPh>
    <phoneticPr fontId="1"/>
  </si>
  <si>
    <t>変更契約金額内訳書参照</t>
    <rPh sb="0" eb="2">
      <t>ヘンコウ</t>
    </rPh>
    <rPh sb="2" eb="4">
      <t>ケイヤク</t>
    </rPh>
    <rPh sb="4" eb="6">
      <t>キンガク</t>
    </rPh>
    <rPh sb="6" eb="9">
      <t>ウチワケショ</t>
    </rPh>
    <rPh sb="9" eb="11">
      <t>サンショウ</t>
    </rPh>
    <phoneticPr fontId="1"/>
  </si>
  <si>
    <t>水質の調査内容の変更</t>
    <rPh sb="0" eb="2">
      <t>スイシツ</t>
    </rPh>
    <rPh sb="3" eb="5">
      <t>チョウサ</t>
    </rPh>
    <rPh sb="5" eb="7">
      <t>ナイヨウ</t>
    </rPh>
    <rPh sb="8" eb="10">
      <t>ヘンコウ</t>
    </rPh>
    <phoneticPr fontId="1"/>
  </si>
  <si>
    <t>飲料水質基準を上回るヒ素濃度が検出される可能性が確認されたため、深井戸に対する簡易水質検査を取りやめ、室内水質試験を実施する。</t>
    <rPh sb="0" eb="2">
      <t>インリョウ</t>
    </rPh>
    <rPh sb="2" eb="4">
      <t>スイシツ</t>
    </rPh>
    <rPh sb="4" eb="6">
      <t>キジュン</t>
    </rPh>
    <rPh sb="7" eb="9">
      <t>ウワマワ</t>
    </rPh>
    <rPh sb="11" eb="12">
      <t>ソ</t>
    </rPh>
    <rPh sb="12" eb="14">
      <t>ノウド</t>
    </rPh>
    <rPh sb="15" eb="17">
      <t>ケンシュツ</t>
    </rPh>
    <rPh sb="20" eb="23">
      <t>カノウセイ</t>
    </rPh>
    <rPh sb="24" eb="26">
      <t>カクニン</t>
    </rPh>
    <rPh sb="32" eb="35">
      <t>フカイド</t>
    </rPh>
    <rPh sb="36" eb="37">
      <t>タイ</t>
    </rPh>
    <rPh sb="39" eb="41">
      <t>カンイ</t>
    </rPh>
    <rPh sb="41" eb="43">
      <t>スイシツ</t>
    </rPh>
    <rPh sb="43" eb="45">
      <t>ケンサ</t>
    </rPh>
    <rPh sb="46" eb="47">
      <t>ト</t>
    </rPh>
    <rPh sb="51" eb="53">
      <t>シツナイ</t>
    </rPh>
    <rPh sb="53" eb="55">
      <t>スイシツ</t>
    </rPh>
    <rPh sb="55" eb="57">
      <t>シケン</t>
    </rPh>
    <rPh sb="58" eb="60">
      <t>ジッシ</t>
    </rPh>
    <phoneticPr fontId="1"/>
  </si>
  <si>
    <t>以上</t>
    <rPh sb="0" eb="2">
      <t>イジョウ</t>
    </rPh>
    <phoneticPr fontId="1"/>
  </si>
  <si>
    <t>事例1７－２：契約金額を変更（増額）する（業務の追加・変更②）。</t>
    <rPh sb="0" eb="2">
      <t>ジレイ</t>
    </rPh>
    <rPh sb="7" eb="9">
      <t>ケイヤク</t>
    </rPh>
    <rPh sb="9" eb="11">
      <t>キンガク</t>
    </rPh>
    <rPh sb="12" eb="14">
      <t>ヘンコウ</t>
    </rPh>
    <rPh sb="15" eb="17">
      <t>ゾウガク</t>
    </rPh>
    <rPh sb="21" eb="23">
      <t>ギョウム</t>
    </rPh>
    <rPh sb="24" eb="26">
      <t>ツイカ</t>
    </rPh>
    <rPh sb="27" eb="29">
      <t>ヘンコウ</t>
    </rPh>
    <phoneticPr fontId="1"/>
  </si>
  <si>
    <t>氏名</t>
    <rPh sb="0" eb="2">
      <t>シメイ</t>
    </rPh>
    <phoneticPr fontId="9"/>
  </si>
  <si>
    <t>測量範囲の拡大</t>
    <rPh sb="0" eb="2">
      <t>ソクリョウ</t>
    </rPh>
    <rPh sb="2" eb="4">
      <t>ハンイ</t>
    </rPh>
    <rPh sb="5" eb="7">
      <t>カクダイ</t>
    </rPh>
    <phoneticPr fontId="1"/>
  </si>
  <si>
    <t>計画対象区間が、豪雨による土砂崩れに見舞われ、土砂崩れの範囲も含めて計画対象区間とすることから、測量範囲を10,000㎡から25,000㎡に、ボーリング調査を10本から15本に拡大する。</t>
    <rPh sb="0" eb="2">
      <t>ケイカク</t>
    </rPh>
    <rPh sb="2" eb="4">
      <t>タイショウ</t>
    </rPh>
    <rPh sb="4" eb="6">
      <t>クカン</t>
    </rPh>
    <rPh sb="8" eb="10">
      <t>ゴウウ</t>
    </rPh>
    <rPh sb="13" eb="16">
      <t>ドシャクズ</t>
    </rPh>
    <rPh sb="18" eb="20">
      <t>ミマ</t>
    </rPh>
    <rPh sb="23" eb="25">
      <t>ドシャ</t>
    </rPh>
    <rPh sb="25" eb="26">
      <t>クズ</t>
    </rPh>
    <rPh sb="28" eb="30">
      <t>ハンイ</t>
    </rPh>
    <rPh sb="31" eb="32">
      <t>フク</t>
    </rPh>
    <rPh sb="34" eb="36">
      <t>ケイカク</t>
    </rPh>
    <rPh sb="36" eb="38">
      <t>タイショウ</t>
    </rPh>
    <rPh sb="38" eb="40">
      <t>クカン</t>
    </rPh>
    <rPh sb="48" eb="50">
      <t>ソクリョウ</t>
    </rPh>
    <rPh sb="50" eb="52">
      <t>ハンイ</t>
    </rPh>
    <rPh sb="76" eb="78">
      <t>チョウサ</t>
    </rPh>
    <rPh sb="81" eb="82">
      <t>ホン</t>
    </rPh>
    <rPh sb="86" eb="87">
      <t>ホン</t>
    </rPh>
    <rPh sb="88" eb="90">
      <t>カクダイ</t>
    </rPh>
    <phoneticPr fontId="1"/>
  </si>
  <si>
    <t>安全対策措置の追加</t>
    <rPh sb="0" eb="2">
      <t>アンゼン</t>
    </rPh>
    <rPh sb="2" eb="4">
      <t>タイサク</t>
    </rPh>
    <rPh sb="4" eb="6">
      <t>ソチ</t>
    </rPh>
    <rPh sb="7" eb="9">
      <t>ツイカ</t>
    </rPh>
    <phoneticPr fontId="1"/>
  </si>
  <si>
    <t>治安悪化に伴い、JICA●●事務所の判断により、武装警護をつけることになったため、安全対策関連費を増額する。</t>
    <rPh sb="0" eb="2">
      <t>チアン</t>
    </rPh>
    <rPh sb="2" eb="4">
      <t>アッカ</t>
    </rPh>
    <rPh sb="5" eb="6">
      <t>トモナ</t>
    </rPh>
    <rPh sb="13" eb="17">
      <t>マルジムショ</t>
    </rPh>
    <rPh sb="18" eb="20">
      <t>ハンダン</t>
    </rPh>
    <rPh sb="24" eb="28">
      <t>ブソウケイゴ</t>
    </rPh>
    <rPh sb="41" eb="45">
      <t>アンゼンタイサク</t>
    </rPh>
    <rPh sb="45" eb="48">
      <t>カンレンヒ</t>
    </rPh>
    <rPh sb="49" eb="51">
      <t>ゾウガク</t>
    </rPh>
    <phoneticPr fontId="1"/>
  </si>
  <si>
    <t>以上</t>
    <rPh sb="0" eb="2">
      <t>イジョウ</t>
    </rPh>
    <phoneticPr fontId="9"/>
  </si>
  <si>
    <t>事例1７－３：契約金額を変更（増額）する（現地再委託の為替差損）</t>
    <rPh sb="0" eb="2">
      <t>ジレイ</t>
    </rPh>
    <rPh sb="7" eb="9">
      <t>ケイヤク</t>
    </rPh>
    <rPh sb="9" eb="11">
      <t>キンガク</t>
    </rPh>
    <rPh sb="12" eb="14">
      <t>ヘンコウ</t>
    </rPh>
    <rPh sb="15" eb="17">
      <t>ゾウガク</t>
    </rPh>
    <rPh sb="21" eb="26">
      <t>ゲンチサイイタク</t>
    </rPh>
    <rPh sb="27" eb="29">
      <t>カワセ</t>
    </rPh>
    <rPh sb="29" eb="31">
      <t>サソン</t>
    </rPh>
    <phoneticPr fontId="1"/>
  </si>
  <si>
    <t>急激な為替変動（ドル円レート：120円（●年●月）→145円（●年●月））により現地再委託費が○千円不足。この不足分を補うため支出内容を工夫し○千円を捻出したものの差額○千円を補うため、契約金額を増額する。</t>
    <rPh sb="18" eb="19">
      <t>エン</t>
    </rPh>
    <rPh sb="29" eb="30">
      <t>エン</t>
    </rPh>
    <rPh sb="40" eb="46">
      <t>ゲンチサイイタクヒ</t>
    </rPh>
    <rPh sb="93" eb="95">
      <t>ケイヤク</t>
    </rPh>
    <rPh sb="95" eb="97">
      <t>キンガク</t>
    </rPh>
    <rPh sb="98" eb="100">
      <t>ゾウガク</t>
    </rPh>
    <phoneticPr fontId="1"/>
  </si>
  <si>
    <t>変更前履行期限</t>
    <phoneticPr fontId="1"/>
  </si>
  <si>
    <t>積算根拠資料（現地再委託契約の為替差損）</t>
    <rPh sb="0" eb="6">
      <t>セキサンコンキョシリョウ</t>
    </rPh>
    <rPh sb="7" eb="12">
      <t>ゲンチサイイタク</t>
    </rPh>
    <rPh sb="12" eb="14">
      <t>ケイヤク</t>
    </rPh>
    <rPh sb="15" eb="17">
      <t>カワセ</t>
    </rPh>
    <rPh sb="17" eb="19">
      <t>サソン</t>
    </rPh>
    <phoneticPr fontId="1"/>
  </si>
  <si>
    <t>１．現地再委託契約名称</t>
    <phoneticPr fontId="9"/>
  </si>
  <si>
    <t>●●調査</t>
    <rPh sb="2" eb="4">
      <t>チョウサ</t>
    </rPh>
    <phoneticPr fontId="1"/>
  </si>
  <si>
    <t>２．契約締結日</t>
    <rPh sb="2" eb="4">
      <t>ケイヤク</t>
    </rPh>
    <rPh sb="4" eb="6">
      <t>テイケツ</t>
    </rPh>
    <rPh sb="6" eb="7">
      <t>ビ</t>
    </rPh>
    <phoneticPr fontId="1"/>
  </si>
  <si>
    <t>●年●月●日</t>
    <rPh sb="1" eb="2">
      <t>ネン</t>
    </rPh>
    <rPh sb="2" eb="4">
      <t>マルガツ</t>
    </rPh>
    <rPh sb="5" eb="6">
      <t>ニチ</t>
    </rPh>
    <phoneticPr fontId="1"/>
  </si>
  <si>
    <t>２．現地再委託契約金額</t>
    <phoneticPr fontId="9"/>
  </si>
  <si>
    <t>米ドル</t>
    <rPh sb="0" eb="1">
      <t>ベイ</t>
    </rPh>
    <phoneticPr fontId="1"/>
  </si>
  <si>
    <t>為替レート</t>
    <rPh sb="0" eb="2">
      <t>カワセ</t>
    </rPh>
    <phoneticPr fontId="9"/>
  </si>
  <si>
    <t>３．現地再委託契約金額
（契約締結時円貨想定）</t>
    <phoneticPr fontId="9"/>
  </si>
  <si>
    <t>円</t>
    <rPh sb="0" eb="1">
      <t>エン</t>
    </rPh>
    <phoneticPr fontId="1"/>
  </si>
  <si>
    <t>円/米ドル</t>
    <rPh sb="0" eb="1">
      <t>エン</t>
    </rPh>
    <rPh sb="2" eb="3">
      <t>ベイ</t>
    </rPh>
    <phoneticPr fontId="1"/>
  </si>
  <si>
    <t>４．本体契約経費計上額（現地再委託費）①</t>
    <phoneticPr fontId="9"/>
  </si>
  <si>
    <t>５．現地再委託契約支払い実績（円貨）②</t>
    <phoneticPr fontId="9"/>
  </si>
  <si>
    <t>支払日</t>
    <phoneticPr fontId="9"/>
  </si>
  <si>
    <t>現地支払額（米ドル）</t>
    <rPh sb="0" eb="2">
      <t>ゲンチ</t>
    </rPh>
    <rPh sb="6" eb="7">
      <t>ベイ</t>
    </rPh>
    <phoneticPr fontId="9"/>
  </si>
  <si>
    <t>日本円換算</t>
    <phoneticPr fontId="9"/>
  </si>
  <si>
    <t>為替レート（注）</t>
    <rPh sb="6" eb="7">
      <t>チュウ</t>
    </rPh>
    <phoneticPr fontId="1"/>
  </si>
  <si>
    <t>前払</t>
    <rPh sb="0" eb="2">
      <t>マエバラ</t>
    </rPh>
    <phoneticPr fontId="9"/>
  </si>
  <si>
    <t>中間払</t>
    <rPh sb="0" eb="3">
      <t>チ</t>
    </rPh>
    <phoneticPr fontId="9"/>
  </si>
  <si>
    <t>最終払</t>
    <rPh sb="0" eb="3">
      <t>サイシュウバラ</t>
    </rPh>
    <phoneticPr fontId="9"/>
  </si>
  <si>
    <t>合計額</t>
    <rPh sb="0" eb="3">
      <t>ゴウケイガク</t>
    </rPh>
    <phoneticPr fontId="9"/>
  </si>
  <si>
    <t>　　　　　　　　　　　　　　　　　注）為替レートは、支払月の JICA 指定の外貨換算レート表による。</t>
    <phoneticPr fontId="9"/>
  </si>
  <si>
    <t>６．受注者による工夫</t>
    <rPh sb="2" eb="5">
      <t>ジュチュウシャ</t>
    </rPh>
    <rPh sb="8" eb="10">
      <t>クフウ</t>
    </rPh>
    <phoneticPr fontId="9"/>
  </si>
  <si>
    <t>７．不足額</t>
    <rPh sb="2" eb="4">
      <t>フソク</t>
    </rPh>
    <rPh sb="4" eb="5">
      <t>ガク</t>
    </rPh>
    <phoneticPr fontId="1"/>
  </si>
  <si>
    <t>別添：●年度精算レート表</t>
    <phoneticPr fontId="9"/>
  </si>
  <si>
    <t>事例１８：契約変更を伴わずに業務内容を変更する。</t>
    <rPh sb="0" eb="2">
      <t>ジレイ</t>
    </rPh>
    <phoneticPr fontId="1"/>
  </si>
  <si>
    <t>金額の増減（円）</t>
    <rPh sb="0" eb="2">
      <t>キンガク</t>
    </rPh>
    <rPh sb="3" eb="5">
      <t>ゾウゲン</t>
    </rPh>
    <rPh sb="6" eb="7">
      <t>エン</t>
    </rPh>
    <phoneticPr fontId="9"/>
  </si>
  <si>
    <t>②業務内容の変更（大幅な変更を除く）（実費精算契約）</t>
    <rPh sb="9" eb="11">
      <t>オオハバ</t>
    </rPh>
    <rPh sb="12" eb="14">
      <t>ヘンコウ</t>
    </rPh>
    <rPh sb="15" eb="16">
      <t>ノゾ</t>
    </rPh>
    <phoneticPr fontId="1"/>
  </si>
  <si>
    <t>対象地域の状況をより正確に把握するため、生活実態調査（現地再委託）において、A地域（都市部）に加えて、B地域（郊外地域）を追加する。</t>
    <rPh sb="0" eb="4">
      <t>タイショウチイキ</t>
    </rPh>
    <rPh sb="5" eb="7">
      <t>ジョウキョウ</t>
    </rPh>
    <rPh sb="10" eb="12">
      <t>セイカク</t>
    </rPh>
    <rPh sb="13" eb="15">
      <t>ハアク</t>
    </rPh>
    <rPh sb="20" eb="22">
      <t>セイカツ</t>
    </rPh>
    <rPh sb="22" eb="24">
      <t>ジッタイ</t>
    </rPh>
    <rPh sb="24" eb="26">
      <t>チョウサ</t>
    </rPh>
    <rPh sb="27" eb="29">
      <t>ゲンチ</t>
    </rPh>
    <rPh sb="29" eb="30">
      <t>サイ</t>
    </rPh>
    <rPh sb="30" eb="32">
      <t>イタク</t>
    </rPh>
    <rPh sb="39" eb="41">
      <t>チイキ</t>
    </rPh>
    <rPh sb="42" eb="45">
      <t>トシブ</t>
    </rPh>
    <rPh sb="47" eb="48">
      <t>クワ</t>
    </rPh>
    <rPh sb="52" eb="54">
      <t>チイキ</t>
    </rPh>
    <rPh sb="55" eb="57">
      <t>コウガイ</t>
    </rPh>
    <rPh sb="57" eb="59">
      <t>チイキ</t>
    </rPh>
    <rPh sb="61" eb="63">
      <t>ツイカ</t>
    </rPh>
    <phoneticPr fontId="9"/>
  </si>
  <si>
    <t>機材費（定額計上）で確定済の残額を使用</t>
    <rPh sb="0" eb="2">
      <t>キザイ</t>
    </rPh>
    <rPh sb="2" eb="3">
      <t>ヒ</t>
    </rPh>
    <rPh sb="4" eb="8">
      <t>テイガクケイジョウ</t>
    </rPh>
    <rPh sb="10" eb="12">
      <t>カクテイ</t>
    </rPh>
    <rPh sb="12" eb="13">
      <t>スミ</t>
    </rPh>
    <rPh sb="14" eb="16">
      <t>ザンガク</t>
    </rPh>
    <rPh sb="17" eb="19">
      <t>シヨウ</t>
    </rPh>
    <phoneticPr fontId="1"/>
  </si>
  <si>
    <t>②業務内容の変更（実費精算契約）（大幅な変更を除く）</t>
    <rPh sb="17" eb="19">
      <t>オオハバ</t>
    </rPh>
    <rPh sb="20" eb="22">
      <t>ヘンコウ</t>
    </rPh>
    <rPh sb="23" eb="24">
      <t>ノゾ</t>
    </rPh>
    <phoneticPr fontId="1"/>
  </si>
  <si>
    <t>インテリム・レポート作成時のセミナーにおいて、広く関係者の理解を深めるため、調査概要をパンフレット（1000部）にまとめ関係者に配布する。</t>
    <rPh sb="10" eb="13">
      <t>サクセイジ</t>
    </rPh>
    <rPh sb="23" eb="24">
      <t>ヒロ</t>
    </rPh>
    <rPh sb="25" eb="28">
      <t>カンケイシャ</t>
    </rPh>
    <rPh sb="29" eb="31">
      <t>リカイ</t>
    </rPh>
    <rPh sb="32" eb="33">
      <t>フカ</t>
    </rPh>
    <rPh sb="38" eb="40">
      <t>チョウサ</t>
    </rPh>
    <rPh sb="40" eb="42">
      <t>ガイヨウ</t>
    </rPh>
    <rPh sb="54" eb="55">
      <t>ブ</t>
    </rPh>
    <rPh sb="60" eb="63">
      <t>カンケイシャ</t>
    </rPh>
    <rPh sb="64" eb="66">
      <t>ハイフ</t>
    </rPh>
    <phoneticPr fontId="9"/>
  </si>
  <si>
    <t>事例１９：発注者が指示する数量を変更する。</t>
    <rPh sb="0" eb="2">
      <t>ジレイ</t>
    </rPh>
    <phoneticPr fontId="1"/>
  </si>
  <si>
    <t>相手国政府内の配布先が増えたため、成果品（ファイナルレポート）の部数を10冊から15冊に変更する。</t>
    <rPh sb="0" eb="3">
      <t>アイテコク</t>
    </rPh>
    <rPh sb="3" eb="5">
      <t>セイフ</t>
    </rPh>
    <rPh sb="5" eb="6">
      <t>ナイ</t>
    </rPh>
    <rPh sb="7" eb="9">
      <t>ハイフ</t>
    </rPh>
    <rPh sb="9" eb="10">
      <t>サキ</t>
    </rPh>
    <rPh sb="11" eb="12">
      <t>フ</t>
    </rPh>
    <rPh sb="17" eb="19">
      <t>セイカ</t>
    </rPh>
    <rPh sb="19" eb="20">
      <t>ヒン</t>
    </rPh>
    <rPh sb="32" eb="34">
      <t>ブスウ</t>
    </rPh>
    <rPh sb="37" eb="38">
      <t>サツ</t>
    </rPh>
    <rPh sb="42" eb="43">
      <t>サツ</t>
    </rPh>
    <rPh sb="44" eb="46">
      <t>ヘンコウ</t>
    </rPh>
    <phoneticPr fontId="9"/>
  </si>
  <si>
    <t>25千円×５＝125千円</t>
    <rPh sb="2" eb="3">
      <t>セン</t>
    </rPh>
    <rPh sb="3" eb="4">
      <t>エン</t>
    </rPh>
    <rPh sb="10" eb="11">
      <t>チ</t>
    </rPh>
    <rPh sb="11" eb="12">
      <t>エン</t>
    </rPh>
    <phoneticPr fontId="1"/>
  </si>
  <si>
    <t>事例２０：履行期間内で成果品の提出期限を延長する。</t>
    <rPh sb="0" eb="2">
      <t>ジレイ</t>
    </rPh>
    <phoneticPr fontId="1"/>
  </si>
  <si>
    <t>⑥履行期間内の成果品等の提出期限の延長</t>
    <rPh sb="1" eb="5">
      <t>リコウキカン</t>
    </rPh>
    <rPh sb="5" eb="6">
      <t>ナイ</t>
    </rPh>
    <rPh sb="7" eb="9">
      <t>セイカ</t>
    </rPh>
    <rPh sb="10" eb="11">
      <t>トウ</t>
    </rPh>
    <phoneticPr fontId="1"/>
  </si>
  <si>
    <t>相手国政府での確認作業の遅延により、最終報告書の提出を●年●月●日から●年●月●日に変更する。</t>
    <rPh sb="0" eb="3">
      <t>アイテコク</t>
    </rPh>
    <rPh sb="3" eb="5">
      <t>セイフ</t>
    </rPh>
    <rPh sb="7" eb="9">
      <t>カクニン</t>
    </rPh>
    <rPh sb="9" eb="11">
      <t>サギョウ</t>
    </rPh>
    <rPh sb="12" eb="14">
      <t>チエン</t>
    </rPh>
    <rPh sb="18" eb="20">
      <t>サイシュウ</t>
    </rPh>
    <rPh sb="20" eb="23">
      <t>ホウコクショ</t>
    </rPh>
    <rPh sb="24" eb="26">
      <t>テイシュツ</t>
    </rPh>
    <rPh sb="28" eb="29">
      <t>ネン</t>
    </rPh>
    <rPh sb="30" eb="31">
      <t>ツキ</t>
    </rPh>
    <rPh sb="32" eb="33">
      <t>ニチ</t>
    </rPh>
    <rPh sb="36" eb="37">
      <t>ネン</t>
    </rPh>
    <rPh sb="38" eb="39">
      <t>ツキ</t>
    </rPh>
    <rPh sb="40" eb="41">
      <t>ニチ</t>
    </rPh>
    <rPh sb="42" eb="44">
      <t>ヘンコウ</t>
    </rPh>
    <phoneticPr fontId="9"/>
  </si>
  <si>
    <t>事例２１：支払計画を変更する。</t>
    <rPh sb="0" eb="2">
      <t>ジレイ</t>
    </rPh>
    <phoneticPr fontId="1"/>
  </si>
  <si>
    <t>⑬支払計画の変更★</t>
    <phoneticPr fontId="1"/>
  </si>
  <si>
    <t>別添のとおり。</t>
    <rPh sb="0" eb="2">
      <t>ベッテン</t>
    </rPh>
    <phoneticPr fontId="9"/>
  </si>
  <si>
    <t>別添：支払計画書（変更前、変更後）</t>
    <rPh sb="0" eb="2">
      <t>ベッテン</t>
    </rPh>
    <rPh sb="3" eb="5">
      <t>シハラ</t>
    </rPh>
    <rPh sb="5" eb="8">
      <t>ケイカクショ</t>
    </rPh>
    <rPh sb="9" eb="12">
      <t>ヘンコウマエ</t>
    </rPh>
    <rPh sb="13" eb="16">
      <t>ヘンコウゴ</t>
    </rPh>
    <phoneticPr fontId="1"/>
  </si>
  <si>
    <t>事例２２：業務主任者/副業務主任者を変更する（実費精算契約）。</t>
    <rPh sb="0" eb="2">
      <t>ジレイ</t>
    </rPh>
    <rPh sb="23" eb="27">
      <t>ジッピセイサン</t>
    </rPh>
    <rPh sb="27" eb="29">
      <t>ケイヤク</t>
    </rPh>
    <phoneticPr fontId="1"/>
  </si>
  <si>
    <t>⑭業務主任者/副業務主任者の変更★</t>
  </si>
  <si>
    <t>業務主任者を●●から●●に交代する。
（変更理由：■業務従事者個人のやむを得ざる理由、□所属先のやむを得ざる理由、□その他やむを得ざる理由）</t>
    <rPh sb="0" eb="2">
      <t>ギョウム</t>
    </rPh>
    <rPh sb="2" eb="5">
      <t>シュニンシャ</t>
    </rPh>
    <rPh sb="13" eb="15">
      <t>コウタイ</t>
    </rPh>
    <rPh sb="20" eb="24">
      <t>ヘンコウリユウ</t>
    </rPh>
    <phoneticPr fontId="1"/>
  </si>
  <si>
    <t>⑮新規配置業務従事予定者の報告/確認★</t>
  </si>
  <si>
    <t>別添：①業務従事者名簿（変更後）、②格付認定確認書、③給与水準確認書（必要な場合のみ）</t>
    <rPh sb="0" eb="2">
      <t>ベッテン</t>
    </rPh>
    <rPh sb="4" eb="6">
      <t>ギョウム</t>
    </rPh>
    <rPh sb="6" eb="8">
      <t>ジュウジ</t>
    </rPh>
    <rPh sb="8" eb="9">
      <t>シャ</t>
    </rPh>
    <rPh sb="9" eb="11">
      <t>メイボ</t>
    </rPh>
    <rPh sb="12" eb="14">
      <t>ヘンコウ</t>
    </rPh>
    <rPh sb="14" eb="15">
      <t>ゴ</t>
    </rPh>
    <rPh sb="18" eb="20">
      <t>カクヅケ</t>
    </rPh>
    <rPh sb="20" eb="22">
      <t>ニンテイ</t>
    </rPh>
    <rPh sb="22" eb="25">
      <t>カクニンショ</t>
    </rPh>
    <rPh sb="27" eb="29">
      <t>キュウヨ</t>
    </rPh>
    <rPh sb="29" eb="31">
      <t>スイジュン</t>
    </rPh>
    <rPh sb="31" eb="34">
      <t>カクニンショ</t>
    </rPh>
    <rPh sb="35" eb="37">
      <t>ヒツヨウ</t>
    </rPh>
    <rPh sb="38" eb="40">
      <t>バアイ</t>
    </rPh>
    <phoneticPr fontId="1"/>
  </si>
  <si>
    <t>事例２３：業務主任者/副業務主任者以外の業務従事者を変更する（実費精算契約）。</t>
    <rPh sb="0" eb="2">
      <t>ジレイ</t>
    </rPh>
    <rPh sb="5" eb="10">
      <t>ギョウムシュニンシャ</t>
    </rPh>
    <rPh sb="11" eb="17">
      <t>フクギョウムシュニンシャ</t>
    </rPh>
    <rPh sb="17" eb="19">
      <t>イガイ</t>
    </rPh>
    <rPh sb="20" eb="22">
      <t>ギョウム</t>
    </rPh>
    <rPh sb="22" eb="25">
      <t>ジュウジシャ</t>
    </rPh>
    <rPh sb="26" eb="28">
      <t>ヘンコウ</t>
    </rPh>
    <rPh sb="31" eb="35">
      <t>ジッピセイサン</t>
    </rPh>
    <rPh sb="35" eb="37">
      <t>ケイヤク</t>
    </rPh>
    <phoneticPr fontId="1"/>
  </si>
  <si>
    <t>別添：①業務従事者名簿（変更後）、②格付認定依頼書、③給与水準確認書（必要な場合のみ）</t>
    <rPh sb="0" eb="2">
      <t>ベッテン</t>
    </rPh>
    <rPh sb="4" eb="9">
      <t>ギョウムジュウジシャ</t>
    </rPh>
    <rPh sb="9" eb="11">
      <t>メイボ</t>
    </rPh>
    <rPh sb="12" eb="15">
      <t>ヘンコウゴ</t>
    </rPh>
    <rPh sb="18" eb="20">
      <t>カクヅケ</t>
    </rPh>
    <rPh sb="20" eb="22">
      <t>ニンテイ</t>
    </rPh>
    <rPh sb="22" eb="25">
      <t>イライショ</t>
    </rPh>
    <rPh sb="27" eb="29">
      <t>キュウヨ</t>
    </rPh>
    <rPh sb="29" eb="34">
      <t>スイジュンカクニンショ</t>
    </rPh>
    <rPh sb="35" eb="37">
      <t>ヒツヨウ</t>
    </rPh>
    <rPh sb="38" eb="40">
      <t>バアイ</t>
    </rPh>
    <phoneticPr fontId="1"/>
  </si>
  <si>
    <t>様式２－２</t>
    <rPh sb="0" eb="2">
      <t>ヨウシキ</t>
    </rPh>
    <phoneticPr fontId="1"/>
  </si>
  <si>
    <t>給与水準確認書</t>
    <rPh sb="0" eb="7">
      <t>キュウヨスイジュンカクニンショ</t>
    </rPh>
    <phoneticPr fontId="1"/>
  </si>
  <si>
    <t>担当分野：</t>
    <rPh sb="0" eb="4">
      <t>タントウブンヤ</t>
    </rPh>
    <phoneticPr fontId="1"/>
  </si>
  <si>
    <t>●●</t>
    <phoneticPr fontId="1"/>
  </si>
  <si>
    <t>氏名：</t>
    <rPh sb="0" eb="2">
      <t>シメイ</t>
    </rPh>
    <phoneticPr fontId="1"/>
  </si>
  <si>
    <t>国際　太郎</t>
    <rPh sb="0" eb="2">
      <t>コクサイ</t>
    </rPh>
    <rPh sb="3" eb="5">
      <t>タロウ</t>
    </rPh>
    <phoneticPr fontId="1"/>
  </si>
  <si>
    <r>
      <t>契約年度</t>
    </r>
    <r>
      <rPr>
        <sz val="8"/>
        <color theme="1"/>
        <rFont val="HG丸ｺﾞｼｯｸM-PRO"/>
        <family val="3"/>
        <charset val="128"/>
      </rPr>
      <t>（注１）</t>
    </r>
    <rPh sb="0" eb="4">
      <t>ケイヤクネンド</t>
    </rPh>
    <rPh sb="5" eb="6">
      <t>チュウ</t>
    </rPh>
    <phoneticPr fontId="1"/>
  </si>
  <si>
    <t>申請格付</t>
    <rPh sb="0" eb="4">
      <t>シンセイカクヅケ</t>
    </rPh>
    <phoneticPr fontId="1"/>
  </si>
  <si>
    <t>前月</t>
  </si>
  <si>
    <t>前々月</t>
  </si>
  <si>
    <t>前々々月</t>
  </si>
  <si>
    <r>
      <t>基本給相当額</t>
    </r>
    <r>
      <rPr>
        <sz val="8"/>
        <color rgb="FF000000"/>
        <rFont val="HG丸ｺﾞｼｯｸM-PRO"/>
        <family val="3"/>
        <charset val="128"/>
      </rPr>
      <t>（注２）</t>
    </r>
    <rPh sb="7" eb="8">
      <t>チュウ</t>
    </rPh>
    <phoneticPr fontId="1"/>
  </si>
  <si>
    <r>
      <t>諸手当</t>
    </r>
    <r>
      <rPr>
        <sz val="8"/>
        <color rgb="FF000000"/>
        <rFont val="HG丸ｺﾞｼｯｸM-PRO"/>
        <family val="3"/>
        <charset val="128"/>
      </rPr>
      <t>（注３）</t>
    </r>
    <rPh sb="4" eb="5">
      <t>チュウ</t>
    </rPh>
    <phoneticPr fontId="1"/>
  </si>
  <si>
    <r>
      <t>事業主負担額</t>
    </r>
    <r>
      <rPr>
        <sz val="8"/>
        <color rgb="FF000000"/>
        <rFont val="HG丸ｺﾞｼｯｸM-PRO"/>
        <family val="3"/>
        <charset val="128"/>
      </rPr>
      <t>（注４）</t>
    </r>
    <rPh sb="7" eb="8">
      <t>チュウ</t>
    </rPh>
    <phoneticPr fontId="1"/>
  </si>
  <si>
    <r>
      <t>その他</t>
    </r>
    <r>
      <rPr>
        <sz val="8"/>
        <color rgb="FF000000"/>
        <rFont val="HG丸ｺﾞｼｯｸM-PRO"/>
        <family val="3"/>
        <charset val="128"/>
      </rPr>
      <t>（注5)</t>
    </r>
    <rPh sb="2" eb="3">
      <t>タ</t>
    </rPh>
    <rPh sb="4" eb="5">
      <t>チュウ</t>
    </rPh>
    <phoneticPr fontId="1"/>
  </si>
  <si>
    <t>合計額</t>
    <rPh sb="0" eb="3">
      <t>ゴウケイガク</t>
    </rPh>
    <phoneticPr fontId="1"/>
  </si>
  <si>
    <r>
      <t>対象給与額</t>
    </r>
    <r>
      <rPr>
        <sz val="8"/>
        <color theme="1"/>
        <rFont val="HG丸ｺﾞｼｯｸM-PRO"/>
        <family val="3"/>
        <charset val="128"/>
      </rPr>
      <t>（注６）</t>
    </r>
    <rPh sb="0" eb="2">
      <t>タイショウ</t>
    </rPh>
    <rPh sb="2" eb="4">
      <t>キュウヨ</t>
    </rPh>
    <rPh sb="4" eb="5">
      <t>ガク</t>
    </rPh>
    <rPh sb="6" eb="7">
      <t>チュウ</t>
    </rPh>
    <phoneticPr fontId="1"/>
  </si>
  <si>
    <t>直接人件費</t>
    <rPh sb="0" eb="5">
      <t>チョクセツジンケンヒ</t>
    </rPh>
    <phoneticPr fontId="1"/>
  </si>
  <si>
    <t>格付の判定</t>
    <rPh sb="0" eb="2">
      <t>カクヅケ</t>
    </rPh>
    <rPh sb="3" eb="5">
      <t>ハンテイ</t>
    </rPh>
    <phoneticPr fontId="1"/>
  </si>
  <si>
    <t>備考：</t>
    <rPh sb="0" eb="2">
      <t>ビコウ</t>
    </rPh>
    <phoneticPr fontId="1"/>
  </si>
  <si>
    <t>（注１）契約時の報酬単価の適用年度を記入してください。</t>
    <rPh sb="1" eb="2">
      <t>チュウ</t>
    </rPh>
    <rPh sb="4" eb="6">
      <t>ケイヤク</t>
    </rPh>
    <rPh sb="6" eb="7">
      <t>ジ</t>
    </rPh>
    <rPh sb="8" eb="10">
      <t>ホウシュウ</t>
    </rPh>
    <rPh sb="10" eb="12">
      <t>タンカ</t>
    </rPh>
    <rPh sb="13" eb="15">
      <t>テキヨウ</t>
    </rPh>
    <rPh sb="15" eb="17">
      <t>ネンド</t>
    </rPh>
    <rPh sb="18" eb="20">
      <t>キニュウ</t>
    </rPh>
    <phoneticPr fontId="1"/>
  </si>
  <si>
    <t>（注２）給与明細等における基本給を記入しててください。</t>
    <rPh sb="1" eb="2">
      <t>チュウ</t>
    </rPh>
    <rPh sb="4" eb="6">
      <t>キュウヨ</t>
    </rPh>
    <rPh sb="6" eb="8">
      <t>メイサイ</t>
    </rPh>
    <rPh sb="8" eb="9">
      <t>トウ</t>
    </rPh>
    <rPh sb="13" eb="16">
      <t>キホンキュウ</t>
    </rPh>
    <rPh sb="17" eb="19">
      <t>キニュウ</t>
    </rPh>
    <phoneticPr fontId="1"/>
  </si>
  <si>
    <r>
      <t>（注３）給与明細等における手当（役職手当、資格手当、通勤手当、家族手当、扶養手当等）の合計額を記入してください。</t>
    </r>
    <r>
      <rPr>
        <sz val="10"/>
        <color rgb="FFFF0000"/>
        <rFont val="HG丸ｺﾞｼｯｸM-PRO"/>
        <family val="3"/>
        <charset val="128"/>
      </rPr>
      <t>ただし、時間外手当、休日出勤、出張手当は含めないでください。</t>
    </r>
    <rPh sb="1" eb="2">
      <t>チュウ</t>
    </rPh>
    <rPh sb="4" eb="6">
      <t>キュウヨ</t>
    </rPh>
    <rPh sb="6" eb="8">
      <t>メイサイ</t>
    </rPh>
    <rPh sb="8" eb="9">
      <t>トウ</t>
    </rPh>
    <rPh sb="13" eb="15">
      <t>テアテ</t>
    </rPh>
    <rPh sb="16" eb="18">
      <t>ヤクショク</t>
    </rPh>
    <rPh sb="18" eb="20">
      <t>テアテ</t>
    </rPh>
    <rPh sb="21" eb="23">
      <t>シカク</t>
    </rPh>
    <rPh sb="23" eb="25">
      <t>テアテ</t>
    </rPh>
    <rPh sb="26" eb="28">
      <t>ツウキン</t>
    </rPh>
    <rPh sb="28" eb="30">
      <t>テアテ</t>
    </rPh>
    <rPh sb="31" eb="33">
      <t>カゾク</t>
    </rPh>
    <rPh sb="33" eb="35">
      <t>テアテ</t>
    </rPh>
    <rPh sb="36" eb="38">
      <t>フヨウ</t>
    </rPh>
    <rPh sb="38" eb="40">
      <t>テアテ</t>
    </rPh>
    <rPh sb="40" eb="41">
      <t>トウ</t>
    </rPh>
    <rPh sb="43" eb="45">
      <t>ゴウケイ</t>
    </rPh>
    <rPh sb="45" eb="46">
      <t>ガク</t>
    </rPh>
    <rPh sb="47" eb="49">
      <t>キニュウ</t>
    </rPh>
    <rPh sb="60" eb="63">
      <t>ジカンガイ</t>
    </rPh>
    <rPh sb="63" eb="65">
      <t>テアテ</t>
    </rPh>
    <rPh sb="66" eb="70">
      <t>キュウジツシュッキン</t>
    </rPh>
    <rPh sb="71" eb="75">
      <t>シュッチョウテアテ</t>
    </rPh>
    <rPh sb="76" eb="77">
      <t>フク</t>
    </rPh>
    <phoneticPr fontId="1"/>
  </si>
  <si>
    <t>（注４）健康保険、雇用保険、厚生年金、介護保険等、事業主負担額の合計額を記入してください。</t>
    <rPh sb="1" eb="2">
      <t>チュウ</t>
    </rPh>
    <rPh sb="4" eb="8">
      <t>ケンコウホケン</t>
    </rPh>
    <rPh sb="9" eb="13">
      <t>コヨウホケン</t>
    </rPh>
    <rPh sb="14" eb="18">
      <t>コウセイネンキン</t>
    </rPh>
    <rPh sb="19" eb="23">
      <t>カイゴホケン</t>
    </rPh>
    <rPh sb="23" eb="24">
      <t>トウ</t>
    </rPh>
    <rPh sb="25" eb="28">
      <t>ジギョウヌシ</t>
    </rPh>
    <rPh sb="28" eb="31">
      <t>フタンガク</t>
    </rPh>
    <rPh sb="32" eb="35">
      <t>ゴウケイガク</t>
    </rPh>
    <rPh sb="36" eb="38">
      <t>キニュウ</t>
    </rPh>
    <phoneticPr fontId="1"/>
  </si>
  <si>
    <t>（注５）給与明細書に記載の対象給与額だけでは直接人件費に達しないものの、前年の賞与の合計金額を12で除した金額、時間外手当（割増賃金を除く）、社会保険以外の事業主負担額（退職金積立等）の合計を加算することで、直接人件費に達する場合には、これらを合計額に加算することを認めます。その場合には、「その他」に、これらの合計額を記載し備考欄にその内訳を記載し、給与明細書に加えて、前年度の全ての賞与明細書、時間外手当の内訳（割増賃金以外の時間外手当を示すもの）、社会保険以外の事業主負担の支払を証するものを追加で添付してください）。</t>
    <rPh sb="1" eb="2">
      <t>チュウ</t>
    </rPh>
    <rPh sb="4" eb="8">
      <t>キュウヨメイサイ</t>
    </rPh>
    <rPh sb="8" eb="9">
      <t>ショ</t>
    </rPh>
    <rPh sb="10" eb="12">
      <t>キサイ</t>
    </rPh>
    <rPh sb="13" eb="15">
      <t>タイショウ</t>
    </rPh>
    <rPh sb="15" eb="17">
      <t>キュウヨ</t>
    </rPh>
    <rPh sb="17" eb="18">
      <t>ガク</t>
    </rPh>
    <rPh sb="22" eb="27">
      <t>チョクセツジンケンヒ</t>
    </rPh>
    <rPh sb="28" eb="29">
      <t>タッ</t>
    </rPh>
    <rPh sb="36" eb="38">
      <t>ゼンネン</t>
    </rPh>
    <rPh sb="39" eb="41">
      <t>ショウヨ</t>
    </rPh>
    <rPh sb="42" eb="44">
      <t>ゴウケイ</t>
    </rPh>
    <rPh sb="44" eb="46">
      <t>キンガク</t>
    </rPh>
    <rPh sb="50" eb="51">
      <t>ジョ</t>
    </rPh>
    <rPh sb="53" eb="55">
      <t>キンガク</t>
    </rPh>
    <rPh sb="56" eb="58">
      <t>ジカン</t>
    </rPh>
    <rPh sb="58" eb="61">
      <t>ガイテアテ</t>
    </rPh>
    <rPh sb="62" eb="64">
      <t>ワリマシ</t>
    </rPh>
    <rPh sb="64" eb="66">
      <t>チンギン</t>
    </rPh>
    <rPh sb="67" eb="68">
      <t>ノゾ</t>
    </rPh>
    <rPh sb="75" eb="77">
      <t>イガイ</t>
    </rPh>
    <rPh sb="78" eb="81">
      <t>ジギョウヌシ</t>
    </rPh>
    <rPh sb="81" eb="84">
      <t>フタンガク</t>
    </rPh>
    <rPh sb="85" eb="89">
      <t>タイショクキンツ</t>
    </rPh>
    <rPh sb="89" eb="90">
      <t>タ</t>
    </rPh>
    <rPh sb="90" eb="91">
      <t>トウ</t>
    </rPh>
    <rPh sb="93" eb="95">
      <t>ゴウケイ</t>
    </rPh>
    <rPh sb="96" eb="98">
      <t>カサン</t>
    </rPh>
    <rPh sb="104" eb="109">
      <t>チョクセツジンケンヒ</t>
    </rPh>
    <rPh sb="110" eb="111">
      <t>タッ</t>
    </rPh>
    <rPh sb="113" eb="115">
      <t>バアイ</t>
    </rPh>
    <rPh sb="122" eb="125">
      <t>ゴウケイガク</t>
    </rPh>
    <rPh sb="126" eb="128">
      <t>カサン</t>
    </rPh>
    <rPh sb="133" eb="134">
      <t>ミト</t>
    </rPh>
    <rPh sb="140" eb="142">
      <t>バアイ</t>
    </rPh>
    <rPh sb="148" eb="149">
      <t>タ</t>
    </rPh>
    <rPh sb="156" eb="159">
      <t>ゴウケイガク</t>
    </rPh>
    <rPh sb="160" eb="162">
      <t>キサイ</t>
    </rPh>
    <rPh sb="163" eb="166">
      <t>ビコウラン</t>
    </rPh>
    <rPh sb="169" eb="171">
      <t>ウチワケ</t>
    </rPh>
    <rPh sb="172" eb="174">
      <t>キサイ</t>
    </rPh>
    <rPh sb="176" eb="178">
      <t>キュウヨ</t>
    </rPh>
    <rPh sb="178" eb="180">
      <t>メイサイ</t>
    </rPh>
    <rPh sb="180" eb="181">
      <t>ショ</t>
    </rPh>
    <rPh sb="182" eb="183">
      <t>クワ</t>
    </rPh>
    <rPh sb="186" eb="189">
      <t>ゼンネンド</t>
    </rPh>
    <rPh sb="205" eb="207">
      <t>ウチワケ</t>
    </rPh>
    <rPh sb="208" eb="210">
      <t>ワリマシ</t>
    </rPh>
    <rPh sb="210" eb="212">
      <t>チンギン</t>
    </rPh>
    <rPh sb="212" eb="214">
      <t>イガイ</t>
    </rPh>
    <rPh sb="215" eb="218">
      <t>ジカンガイ</t>
    </rPh>
    <rPh sb="218" eb="220">
      <t>テアテ</t>
    </rPh>
    <rPh sb="221" eb="222">
      <t>シメ</t>
    </rPh>
    <rPh sb="227" eb="231">
      <t>シャカイホケン</t>
    </rPh>
    <rPh sb="231" eb="233">
      <t>イガイ</t>
    </rPh>
    <rPh sb="249" eb="251">
      <t>ツイカ</t>
    </rPh>
    <phoneticPr fontId="1"/>
  </si>
  <si>
    <t>（注６）前月、前々月、前々々月の合計額のうち最小額が表示されます。</t>
    <rPh sb="1" eb="2">
      <t>チュウ</t>
    </rPh>
    <rPh sb="16" eb="19">
      <t>ゴウケイガク</t>
    </rPh>
    <rPh sb="22" eb="24">
      <t>サイショウ</t>
    </rPh>
    <rPh sb="26" eb="28">
      <t>ヒョウジ</t>
    </rPh>
    <phoneticPr fontId="1"/>
  </si>
  <si>
    <t>事例２４：不可抗力に対する応急的な対応に必要な当面の追加経費に対応する（費目間流用）。</t>
    <rPh sb="0" eb="2">
      <t>ジレイ</t>
    </rPh>
    <phoneticPr fontId="1"/>
  </si>
  <si>
    <t>⑯不可抗力★</t>
  </si>
  <si>
    <t>不可抗力である洪水被害により発生した避難待機（８月12日～１６日の5日間）にかかる追加費用が発生。当面、費目間流用で対応し、今後調査再開による工程が確定した段階で、契約変更する。</t>
    <phoneticPr fontId="1"/>
  </si>
  <si>
    <t>積算根拠は以下のとおり。
（1）直接人件費
5名×0.17人月×786,000円（3号単価）=668,100円
（2）日当、宿泊費
5名×5日間×3,800円=95,000円
5名×5泊×11,600円=290,000円
（3）合計
1,171,000円</t>
    <rPh sb="0" eb="2">
      <t>セキサン</t>
    </rPh>
    <rPh sb="2" eb="4">
      <t>コンキョ</t>
    </rPh>
    <rPh sb="5" eb="7">
      <t>イカ</t>
    </rPh>
    <phoneticPr fontId="1"/>
  </si>
  <si>
    <t>事例２５：不可抗力に対応する将来の業務復帰計画について契約変更の方針を確認する。</t>
    <rPh sb="0" eb="2">
      <t>ジレイ</t>
    </rPh>
    <phoneticPr fontId="1"/>
  </si>
  <si>
    <t>不可抗力である洪水被害により業務中断中であるが、今後の復帰計画を別添のとおりとする。</t>
    <phoneticPr fontId="1"/>
  </si>
  <si>
    <t>別添：業務復帰計画</t>
    <phoneticPr fontId="1"/>
  </si>
  <si>
    <t>事例２６：業務復帰にあたって、不可効力への対応に関し契約変更する。</t>
    <rPh sb="0" eb="2">
      <t>ジレイ</t>
    </rPh>
    <rPh sb="5" eb="7">
      <t>ギョウム</t>
    </rPh>
    <rPh sb="7" eb="9">
      <t>フッキ</t>
    </rPh>
    <rPh sb="15" eb="17">
      <t>フカ</t>
    </rPh>
    <rPh sb="17" eb="19">
      <t>コウリョク</t>
    </rPh>
    <rPh sb="21" eb="23">
      <t>タイオウ</t>
    </rPh>
    <rPh sb="24" eb="25">
      <t>カン</t>
    </rPh>
    <rPh sb="26" eb="28">
      <t>ケイヤク</t>
    </rPh>
    <rPh sb="28" eb="30">
      <t>ヘンコウ</t>
    </rPh>
    <phoneticPr fontId="1"/>
  </si>
  <si>
    <t>避難退避の経費追加</t>
    <rPh sb="0" eb="2">
      <t>ヒナン</t>
    </rPh>
    <rPh sb="2" eb="4">
      <t>タイヒ</t>
    </rPh>
    <rPh sb="5" eb="7">
      <t>ケイヒ</t>
    </rPh>
    <rPh sb="7" eb="9">
      <t>ツイカ</t>
    </rPh>
    <phoneticPr fontId="1"/>
  </si>
  <si>
    <t>不可抗力である洪水被害により、発生した避難退避にかかる経費（直接人件費、日当、宿泊）を増額する。</t>
    <rPh sb="0" eb="4">
      <t>フカコウリョク</t>
    </rPh>
    <rPh sb="7" eb="9">
      <t>コウズイ</t>
    </rPh>
    <rPh sb="9" eb="11">
      <t>ヒガイ</t>
    </rPh>
    <rPh sb="15" eb="17">
      <t>ハッセイ</t>
    </rPh>
    <rPh sb="19" eb="23">
      <t>ヒナンタイヒ</t>
    </rPh>
    <rPh sb="27" eb="29">
      <t>ケイヒ</t>
    </rPh>
    <rPh sb="30" eb="32">
      <t>チョクセツ</t>
    </rPh>
    <rPh sb="32" eb="35">
      <t>ジンケンヒ</t>
    </rPh>
    <rPh sb="36" eb="38">
      <t>ニットウ</t>
    </rPh>
    <rPh sb="39" eb="41">
      <t>シュクハク</t>
    </rPh>
    <rPh sb="43" eb="45">
      <t>ゾウガク</t>
    </rPh>
    <phoneticPr fontId="1"/>
  </si>
  <si>
    <t>一般業務費の追加</t>
    <rPh sb="0" eb="2">
      <t>イッパン</t>
    </rPh>
    <rPh sb="2" eb="5">
      <t>ギョウムヒ</t>
    </rPh>
    <rPh sb="6" eb="8">
      <t>ツイカ</t>
    </rPh>
    <phoneticPr fontId="1"/>
  </si>
  <si>
    <t>調査再開に当たっての事務所の再開や人員の再雇用等に係る業務を追加する。</t>
    <rPh sb="0" eb="2">
      <t>チョウサ</t>
    </rPh>
    <rPh sb="2" eb="4">
      <t>サイカイ</t>
    </rPh>
    <rPh sb="5" eb="6">
      <t>ア</t>
    </rPh>
    <rPh sb="10" eb="13">
      <t>ジムショ</t>
    </rPh>
    <rPh sb="14" eb="16">
      <t>サイカイ</t>
    </rPh>
    <rPh sb="17" eb="19">
      <t>ジンイン</t>
    </rPh>
    <rPh sb="20" eb="23">
      <t>サイコヨウ</t>
    </rPh>
    <rPh sb="23" eb="24">
      <t>トウ</t>
    </rPh>
    <rPh sb="25" eb="26">
      <t>カカ</t>
    </rPh>
    <rPh sb="27" eb="29">
      <t>ギョウム</t>
    </rPh>
    <rPh sb="30" eb="32">
      <t>ツイカ</t>
    </rPh>
    <phoneticPr fontId="1"/>
  </si>
  <si>
    <t>業務の追加（ベースライン調査）</t>
    <rPh sb="0" eb="2">
      <t>ギョウム</t>
    </rPh>
    <rPh sb="3" eb="5">
      <t>ツイカ</t>
    </rPh>
    <rPh sb="12" eb="14">
      <t>チョウサ</t>
    </rPh>
    <phoneticPr fontId="1"/>
  </si>
  <si>
    <t>プロジェクト候補地選定の再検討に必要な業務（ベースライン調査の追加等）を追加する。</t>
    <rPh sb="6" eb="9">
      <t>コウホチ</t>
    </rPh>
    <rPh sb="9" eb="11">
      <t>センテイ</t>
    </rPh>
    <rPh sb="12" eb="15">
      <t>サイケントウ</t>
    </rPh>
    <rPh sb="16" eb="18">
      <t>ヒツヨウ</t>
    </rPh>
    <rPh sb="19" eb="21">
      <t>ギョウム</t>
    </rPh>
    <rPh sb="28" eb="30">
      <t>チョウサ</t>
    </rPh>
    <rPh sb="31" eb="33">
      <t>ツイカ</t>
    </rPh>
    <rPh sb="33" eb="34">
      <t>トウ</t>
    </rPh>
    <rPh sb="36" eb="38">
      <t>ツイカ</t>
    </rPh>
    <phoneticPr fontId="1"/>
  </si>
  <si>
    <t>変更前履行期限</t>
  </si>
  <si>
    <t>20**年**月**日</t>
  </si>
  <si>
    <t>洪水被害により中断していたため、業務再開に伴い履行期間を延長する。</t>
    <rPh sb="16" eb="18">
      <t>ギョウム</t>
    </rPh>
    <rPh sb="18" eb="20">
      <t>サイカイ</t>
    </rPh>
    <rPh sb="21" eb="22">
      <t>トモナ</t>
    </rPh>
    <rPh sb="23" eb="27">
      <t>リコウキカン</t>
    </rPh>
    <rPh sb="28" eb="30">
      <t>エンチョウ</t>
    </rPh>
    <phoneticPr fontId="1"/>
  </si>
  <si>
    <t>事例２７：業務管理上、合意事項を記録することが必要と判断する場合には打合簿を交わす。</t>
    <rPh sb="0" eb="2">
      <t>ジレイ</t>
    </rPh>
    <rPh sb="5" eb="7">
      <t>ギョウム</t>
    </rPh>
    <rPh sb="7" eb="9">
      <t>カンリ</t>
    </rPh>
    <rPh sb="9" eb="10">
      <t>ジョウ</t>
    </rPh>
    <rPh sb="11" eb="13">
      <t>ゴウイ</t>
    </rPh>
    <rPh sb="13" eb="15">
      <t>ジコウ</t>
    </rPh>
    <rPh sb="16" eb="18">
      <t>キロク</t>
    </rPh>
    <rPh sb="23" eb="25">
      <t>ヒツヨウ</t>
    </rPh>
    <rPh sb="26" eb="28">
      <t>ハンダン</t>
    </rPh>
    <rPh sb="30" eb="32">
      <t>バアイ</t>
    </rPh>
    <rPh sb="34" eb="35">
      <t>ダ</t>
    </rPh>
    <rPh sb="35" eb="36">
      <t>ゴウ</t>
    </rPh>
    <rPh sb="36" eb="37">
      <t>ボ</t>
    </rPh>
    <rPh sb="38" eb="39">
      <t>カ</t>
    </rPh>
    <phoneticPr fontId="1"/>
  </si>
  <si>
    <t>⑰その他（自由記載）</t>
  </si>
  <si>
    <t>別添：基本設計方針</t>
    <rPh sb="3" eb="9">
      <t>キホンセッケイホウシン</t>
    </rPh>
    <phoneticPr fontId="1"/>
  </si>
  <si>
    <t>事例２８－１：現地セミナー等で渡切単価を設定する（JICA在外事務所NSの出張旅費規程に準拠する場合）。</t>
    <phoneticPr fontId="1"/>
  </si>
  <si>
    <t>現地セミナー等の渡切単価設定に係る確認書</t>
    <rPh sb="0" eb="2">
      <t>ゲンチ</t>
    </rPh>
    <rPh sb="6" eb="7">
      <t>トウ</t>
    </rPh>
    <rPh sb="8" eb="10">
      <t>ワタシキリ</t>
    </rPh>
    <rPh sb="10" eb="12">
      <t>タンカ</t>
    </rPh>
    <rPh sb="12" eb="14">
      <t>セッテイ</t>
    </rPh>
    <rPh sb="15" eb="16">
      <t>カカ</t>
    </rPh>
    <rPh sb="17" eb="20">
      <t>カクニンショ</t>
    </rPh>
    <phoneticPr fontId="9"/>
  </si>
  <si>
    <t>確認日</t>
    <rPh sb="0" eb="2">
      <t>カクニン</t>
    </rPh>
    <rPh sb="2" eb="3">
      <t>ヒ</t>
    </rPh>
    <phoneticPr fontId="12"/>
  </si>
  <si>
    <t>契約担当課長</t>
    <rPh sb="0" eb="6">
      <t>ケイヤクタントウカチョウ</t>
    </rPh>
    <phoneticPr fontId="9"/>
  </si>
  <si>
    <t>業務主任者</t>
    <rPh sb="0" eb="5">
      <t>ギョウムシュニンシャ</t>
    </rPh>
    <phoneticPr fontId="1"/>
  </si>
  <si>
    <t>契約担当課長と業務主任者は次の内容につき、確認した。</t>
    <rPh sb="0" eb="2">
      <t>ケイヤク</t>
    </rPh>
    <rPh sb="2" eb="4">
      <t>タントウ</t>
    </rPh>
    <rPh sb="4" eb="6">
      <t>カチョウ</t>
    </rPh>
    <rPh sb="7" eb="9">
      <t>ギョウム</t>
    </rPh>
    <rPh sb="9" eb="12">
      <t>シュニンシャ</t>
    </rPh>
    <rPh sb="13" eb="14">
      <t>ツギ</t>
    </rPh>
    <rPh sb="15" eb="17">
      <t>ナイヨウ</t>
    </rPh>
    <rPh sb="21" eb="23">
      <t>カクニン</t>
    </rPh>
    <phoneticPr fontId="9"/>
  </si>
  <si>
    <t>対象業務</t>
    <rPh sb="0" eb="2">
      <t>タイショウ</t>
    </rPh>
    <rPh sb="2" eb="4">
      <t>ギョウム</t>
    </rPh>
    <phoneticPr fontId="1"/>
  </si>
  <si>
    <t>●●に係る現地セミナー</t>
    <rPh sb="3" eb="4">
      <t>カカ</t>
    </rPh>
    <rPh sb="5" eb="7">
      <t>ゲンチ</t>
    </rPh>
    <phoneticPr fontId="1"/>
  </si>
  <si>
    <t>細　　　目</t>
    <rPh sb="0" eb="1">
      <t>ホソ</t>
    </rPh>
    <rPh sb="4" eb="5">
      <t>メ</t>
    </rPh>
    <phoneticPr fontId="1"/>
  </si>
  <si>
    <t>設定単価</t>
    <rPh sb="0" eb="4">
      <t>セッテイタンカ</t>
    </rPh>
    <phoneticPr fontId="1"/>
  </si>
  <si>
    <t>根　　　拠</t>
    <rPh sb="0" eb="1">
      <t>ネ</t>
    </rPh>
    <rPh sb="4" eb="5">
      <t>キョ</t>
    </rPh>
    <phoneticPr fontId="1"/>
  </si>
  <si>
    <t>備　　　考</t>
    <rPh sb="0" eb="1">
      <t>ビ</t>
    </rPh>
    <rPh sb="4" eb="5">
      <t>コウ</t>
    </rPh>
    <phoneticPr fontId="1"/>
  </si>
  <si>
    <t>日当</t>
    <rPh sb="0" eb="2">
      <t>ニットウ</t>
    </rPh>
    <phoneticPr fontId="1"/>
  </si>
  <si>
    <t>2,360GMT</t>
    <phoneticPr fontId="1"/>
  </si>
  <si>
    <t>在外事務所NSの出張旅費規程に準拠</t>
    <rPh sb="0" eb="5">
      <t>ザイガイジムショ</t>
    </rPh>
    <rPh sb="8" eb="10">
      <t>シュッチョウ</t>
    </rPh>
    <rPh sb="10" eb="12">
      <t>リョヒ</t>
    </rPh>
    <rPh sb="12" eb="14">
      <t>キテイ</t>
    </rPh>
    <rPh sb="15" eb="17">
      <t>ジュンキョ</t>
    </rPh>
    <phoneticPr fontId="1"/>
  </si>
  <si>
    <t>別添：在外事務所NSの国内出張旅費規程</t>
    <rPh sb="0" eb="2">
      <t>ベッテン</t>
    </rPh>
    <rPh sb="3" eb="8">
      <t>ザイガイジムショ</t>
    </rPh>
    <rPh sb="11" eb="13">
      <t>コクナイ</t>
    </rPh>
    <rPh sb="13" eb="15">
      <t>シュッチョウ</t>
    </rPh>
    <rPh sb="15" eb="17">
      <t>リョヒ</t>
    </rPh>
    <rPh sb="17" eb="19">
      <t>キテイ</t>
    </rPh>
    <phoneticPr fontId="1"/>
  </si>
  <si>
    <t>宿泊料</t>
    <rPh sb="0" eb="3">
      <t>シュクハクリョウ</t>
    </rPh>
    <phoneticPr fontId="1"/>
  </si>
  <si>
    <t>4,580GMT</t>
    <phoneticPr fontId="1"/>
  </si>
  <si>
    <t>別添：在外事務所NSの国内出張旅費規程</t>
    <rPh sb="0" eb="2">
      <t>ベッテン</t>
    </rPh>
    <rPh sb="3" eb="5">
      <t>ザイガイ</t>
    </rPh>
    <rPh sb="5" eb="7">
      <t>ジム</t>
    </rPh>
    <rPh sb="7" eb="8">
      <t>ショ</t>
    </rPh>
    <rPh sb="11" eb="13">
      <t>コクナイ</t>
    </rPh>
    <rPh sb="13" eb="15">
      <t>シュッチョウ</t>
    </rPh>
    <rPh sb="15" eb="17">
      <t>リョヒ</t>
    </rPh>
    <rPh sb="17" eb="19">
      <t>キテイ</t>
    </rPh>
    <phoneticPr fontId="1"/>
  </si>
  <si>
    <t>事例２８－２：現地セミナー等で渡切単価を設定する（C/P機関の出張旅費規程に準拠する場合）。</t>
    <rPh sb="0" eb="2">
      <t>ジレイ</t>
    </rPh>
    <rPh sb="7" eb="9">
      <t>ゲンチ</t>
    </rPh>
    <rPh sb="13" eb="14">
      <t>ナド</t>
    </rPh>
    <rPh sb="15" eb="17">
      <t>ワタシキリ</t>
    </rPh>
    <rPh sb="17" eb="19">
      <t>タンカ</t>
    </rPh>
    <rPh sb="20" eb="22">
      <t>セッテイ</t>
    </rPh>
    <rPh sb="28" eb="30">
      <t>キカン</t>
    </rPh>
    <rPh sb="31" eb="33">
      <t>シュッチョウ</t>
    </rPh>
    <rPh sb="33" eb="35">
      <t>リョヒ</t>
    </rPh>
    <rPh sb="35" eb="37">
      <t>キテイ</t>
    </rPh>
    <rPh sb="38" eb="40">
      <t>ジュンキョ</t>
    </rPh>
    <rPh sb="42" eb="44">
      <t>バアイ</t>
    </rPh>
    <phoneticPr fontId="1"/>
  </si>
  <si>
    <t>C/P機関の出張旅費規程に準拠</t>
    <rPh sb="3" eb="5">
      <t>キカン</t>
    </rPh>
    <rPh sb="6" eb="8">
      <t>シュッチョウ</t>
    </rPh>
    <rPh sb="8" eb="10">
      <t>リョヒ</t>
    </rPh>
    <rPh sb="10" eb="12">
      <t>キテイ</t>
    </rPh>
    <rPh sb="13" eb="15">
      <t>ジュンキョ</t>
    </rPh>
    <phoneticPr fontId="1"/>
  </si>
  <si>
    <t>別添：C/P機関の国内出張旅費規程</t>
    <rPh sb="0" eb="2">
      <t>ベッテン</t>
    </rPh>
    <rPh sb="6" eb="8">
      <t>キカン</t>
    </rPh>
    <rPh sb="9" eb="11">
      <t>コクナイ</t>
    </rPh>
    <rPh sb="11" eb="13">
      <t>シュッチョウ</t>
    </rPh>
    <rPh sb="13" eb="15">
      <t>リョヒ</t>
    </rPh>
    <rPh sb="15" eb="17">
      <t>キテイ</t>
    </rPh>
    <phoneticPr fontId="1"/>
  </si>
  <si>
    <t>事例２８－３：現地セミナー等で渡切単価を設定する（実勢価格による場合）。</t>
    <rPh sb="0" eb="2">
      <t>ジレイ</t>
    </rPh>
    <rPh sb="7" eb="9">
      <t>ゲンチ</t>
    </rPh>
    <rPh sb="13" eb="14">
      <t>ナド</t>
    </rPh>
    <rPh sb="15" eb="17">
      <t>ワタシキリ</t>
    </rPh>
    <rPh sb="17" eb="19">
      <t>タンカ</t>
    </rPh>
    <rPh sb="20" eb="22">
      <t>セッテイ</t>
    </rPh>
    <rPh sb="25" eb="29">
      <t>ジッセイカカク</t>
    </rPh>
    <rPh sb="32" eb="34">
      <t>バアイ</t>
    </rPh>
    <phoneticPr fontId="1"/>
  </si>
  <si>
    <t>押印回付（〇年〇月〇日承認）</t>
    <rPh sb="0" eb="4">
      <t>オウインカイフ</t>
    </rPh>
    <rPh sb="5" eb="7">
      <t>マルネン</t>
    </rPh>
    <rPh sb="8" eb="9">
      <t>ガツ</t>
    </rPh>
    <rPh sb="9" eb="11">
      <t>マルニチ</t>
    </rPh>
    <rPh sb="11" eb="13">
      <t>ショウニン</t>
    </rPh>
    <phoneticPr fontId="1"/>
  </si>
  <si>
    <t>実勢価格に依る</t>
    <rPh sb="0" eb="4">
      <t>ジッセイカカク</t>
    </rPh>
    <rPh sb="5" eb="6">
      <t>ヨ</t>
    </rPh>
    <phoneticPr fontId="1"/>
  </si>
  <si>
    <t>別添：宿泊料ヒアリング結果（３宿泊所の宿泊料の平均値）</t>
    <rPh sb="0" eb="2">
      <t>ベッテン</t>
    </rPh>
    <rPh sb="3" eb="6">
      <t>シュクハクリョウ</t>
    </rPh>
    <rPh sb="11" eb="13">
      <t>ケッカ</t>
    </rPh>
    <rPh sb="15" eb="18">
      <t>シュクハクジョ</t>
    </rPh>
    <rPh sb="19" eb="22">
      <t>シュクハクリョウ</t>
    </rPh>
    <rPh sb="23" eb="25">
      <t>ヘイキン</t>
    </rPh>
    <rPh sb="25" eb="26">
      <t>チ</t>
    </rPh>
    <phoneticPr fontId="1"/>
  </si>
  <si>
    <t>交通費</t>
    <rPh sb="0" eb="3">
      <t>コウツウヒ</t>
    </rPh>
    <phoneticPr fontId="1"/>
  </si>
  <si>
    <t>2000GMT</t>
    <phoneticPr fontId="1"/>
  </si>
  <si>
    <t>乗合バスの現地相場価格（500～1100GMT/10km）の平均値</t>
    <rPh sb="0" eb="2">
      <t>ノリアイ</t>
    </rPh>
    <rPh sb="5" eb="9">
      <t>ゲンチソウバ</t>
    </rPh>
    <rPh sb="9" eb="11">
      <t>カカク</t>
    </rPh>
    <rPh sb="30" eb="32">
      <t>ヘイキン</t>
    </rPh>
    <rPh sb="32" eb="33">
      <t>チ</t>
    </rPh>
    <phoneticPr fontId="1"/>
  </si>
  <si>
    <t>事例29－１：本業務に引き続いて別業務に業務従事者が従事する場合の旅費の分担に係る報告（本業務⇒別業務）</t>
    <rPh sb="0" eb="2">
      <t>ジレイ</t>
    </rPh>
    <rPh sb="7" eb="10">
      <t>ホンギョウム</t>
    </rPh>
    <rPh sb="11" eb="12">
      <t>ヒ</t>
    </rPh>
    <rPh sb="13" eb="14">
      <t>ツヅ</t>
    </rPh>
    <rPh sb="16" eb="19">
      <t>ベツギョウム</t>
    </rPh>
    <rPh sb="20" eb="25">
      <t>ギョウムジュウジシャ</t>
    </rPh>
    <rPh sb="26" eb="28">
      <t>ジュウジ</t>
    </rPh>
    <rPh sb="30" eb="32">
      <t>バアイ</t>
    </rPh>
    <rPh sb="33" eb="35">
      <t>リョヒ</t>
    </rPh>
    <rPh sb="36" eb="38">
      <t>ブンタン</t>
    </rPh>
    <rPh sb="39" eb="40">
      <t>カカ</t>
    </rPh>
    <rPh sb="41" eb="43">
      <t>ホウコク</t>
    </rPh>
    <rPh sb="44" eb="47">
      <t>ホンギョウム</t>
    </rPh>
    <rPh sb="48" eb="51">
      <t>ベツギョウム</t>
    </rPh>
    <phoneticPr fontId="1"/>
  </si>
  <si>
    <t>別業務に継続して従事する際の旅費の分担に係る報告</t>
    <rPh sb="0" eb="1">
      <t>ベツ</t>
    </rPh>
    <rPh sb="1" eb="3">
      <t>ギョウム</t>
    </rPh>
    <rPh sb="4" eb="6">
      <t>ケイゾク</t>
    </rPh>
    <rPh sb="8" eb="10">
      <t>ジュウジ</t>
    </rPh>
    <rPh sb="12" eb="13">
      <t>サイ</t>
    </rPh>
    <rPh sb="14" eb="16">
      <t>リョヒ</t>
    </rPh>
    <rPh sb="17" eb="19">
      <t>ブンタン</t>
    </rPh>
    <rPh sb="20" eb="21">
      <t>カカ</t>
    </rPh>
    <rPh sb="22" eb="24">
      <t>ホウコク</t>
    </rPh>
    <phoneticPr fontId="9"/>
  </si>
  <si>
    <t>作成日</t>
    <rPh sb="0" eb="2">
      <t>サクセイ</t>
    </rPh>
    <rPh sb="2" eb="3">
      <t>ヒ</t>
    </rPh>
    <phoneticPr fontId="12"/>
  </si>
  <si>
    <t>案件１</t>
    <rPh sb="0" eb="2">
      <t>アンケン</t>
    </rPh>
    <phoneticPr fontId="1"/>
  </si>
  <si>
    <t>業務主任者は、本業務の業務従事者が継続して従事する別業務との間の旅費の分担について、以下のとおり報告する。</t>
    <rPh sb="0" eb="2">
      <t>ギョウム</t>
    </rPh>
    <rPh sb="2" eb="5">
      <t>シュニンシャ</t>
    </rPh>
    <rPh sb="7" eb="8">
      <t>ホン</t>
    </rPh>
    <rPh sb="8" eb="10">
      <t>ギョウム</t>
    </rPh>
    <rPh sb="11" eb="13">
      <t>ギョウム</t>
    </rPh>
    <rPh sb="13" eb="15">
      <t>ジュウジ</t>
    </rPh>
    <rPh sb="15" eb="16">
      <t>シャ</t>
    </rPh>
    <rPh sb="17" eb="19">
      <t>ケイゾク</t>
    </rPh>
    <rPh sb="21" eb="23">
      <t>ジュウジ</t>
    </rPh>
    <rPh sb="25" eb="26">
      <t>ベツ</t>
    </rPh>
    <rPh sb="26" eb="28">
      <t>ギョウム</t>
    </rPh>
    <rPh sb="30" eb="31">
      <t>アイダ</t>
    </rPh>
    <rPh sb="32" eb="34">
      <t>リョヒ</t>
    </rPh>
    <rPh sb="35" eb="37">
      <t>ブンタン</t>
    </rPh>
    <rPh sb="42" eb="44">
      <t>イカ</t>
    </rPh>
    <rPh sb="48" eb="50">
      <t>ホウコク</t>
    </rPh>
    <phoneticPr fontId="9"/>
  </si>
  <si>
    <t>対象となる業務従事者</t>
    <rPh sb="0" eb="2">
      <t>タイショウ</t>
    </rPh>
    <rPh sb="5" eb="10">
      <t>ギョウムジュウジシャ</t>
    </rPh>
    <phoneticPr fontId="1"/>
  </si>
  <si>
    <t>□村◇男（道路設計）</t>
    <phoneticPr fontId="1"/>
  </si>
  <si>
    <t>旅費を分担する別業務</t>
    <rPh sb="0" eb="2">
      <t>リョヒ</t>
    </rPh>
    <rPh sb="3" eb="5">
      <t>ブンタン</t>
    </rPh>
    <rPh sb="7" eb="10">
      <t>ベツギョウム</t>
    </rPh>
    <phoneticPr fontId="1"/>
  </si>
  <si>
    <t>案件２</t>
    <rPh sb="0" eb="2">
      <t>アンケン</t>
    </rPh>
    <phoneticPr fontId="1"/>
  </si>
  <si>
    <t>旅費の分担</t>
    <rPh sb="0" eb="2">
      <t>リョヒ</t>
    </rPh>
    <rPh sb="3" eb="5">
      <t>ブンタン</t>
    </rPh>
    <phoneticPr fontId="1"/>
  </si>
  <si>
    <t>件　名</t>
  </si>
  <si>
    <t>案件1（本業務）</t>
    <rPh sb="0" eb="2">
      <t>アンケン</t>
    </rPh>
    <rPh sb="4" eb="7">
      <t>ホンギョウム</t>
    </rPh>
    <phoneticPr fontId="1"/>
  </si>
  <si>
    <t>案件２（別業務）</t>
    <rPh sb="0" eb="2">
      <t>アンケン</t>
    </rPh>
    <rPh sb="4" eb="7">
      <t>ベツギョウム</t>
    </rPh>
    <phoneticPr fontId="1"/>
  </si>
  <si>
    <t>業務対象国</t>
    <rPh sb="0" eb="5">
      <t>ギョウムタイショウコク</t>
    </rPh>
    <phoneticPr fontId="1"/>
  </si>
  <si>
    <t>ベトナム</t>
  </si>
  <si>
    <t>インドネシア</t>
  </si>
  <si>
    <t>従事期間</t>
  </si>
  <si>
    <t>2013/10/01～2013/10/19（19日）</t>
    <rPh sb="24" eb="25">
      <t>ニチ</t>
    </rPh>
    <phoneticPr fontId="1"/>
  </si>
  <si>
    <t>2013/10/20～2013/11/18（30日）</t>
    <rPh sb="24" eb="25">
      <t>ニチ</t>
    </rPh>
    <phoneticPr fontId="1"/>
  </si>
  <si>
    <t>航空賃対象経路</t>
    <rPh sb="0" eb="2">
      <t>コウクウ</t>
    </rPh>
    <rPh sb="2" eb="3">
      <t>チン</t>
    </rPh>
    <rPh sb="3" eb="5">
      <t>タイショウ</t>
    </rPh>
    <rPh sb="5" eb="7">
      <t>ケイロ</t>
    </rPh>
    <phoneticPr fontId="1"/>
  </si>
  <si>
    <t>成田⇒ハノイ</t>
  </si>
  <si>
    <t>ハノイ⇒ジャカルタ⇒成田</t>
  </si>
  <si>
    <t>日当</t>
  </si>
  <si>
    <t>宿泊料</t>
  </si>
  <si>
    <t>2013/10/01～2013/10/19（18泊分）</t>
  </si>
  <si>
    <t>2013/10/20～2013/11/18（29泊分）</t>
  </si>
  <si>
    <t>国内旅費</t>
  </si>
  <si>
    <t>2,425円</t>
  </si>
  <si>
    <t>2,425円</t>
    <phoneticPr fontId="1"/>
  </si>
  <si>
    <t>戦争特約保険料</t>
    <phoneticPr fontId="1"/>
  </si>
  <si>
    <t>計上なし</t>
  </si>
  <si>
    <t>事例29－２：別業務に引き続いて本業務に業務従事者が従事する場合の旅費の分担に係る報告（別業務⇒本業務）</t>
    <rPh sb="0" eb="2">
      <t>ジレイ</t>
    </rPh>
    <rPh sb="7" eb="8">
      <t>ベツ</t>
    </rPh>
    <rPh sb="16" eb="17">
      <t>ホン</t>
    </rPh>
    <rPh sb="44" eb="47">
      <t>ベツギョウム</t>
    </rPh>
    <rPh sb="48" eb="51">
      <t>ホンギョウム</t>
    </rPh>
    <phoneticPr fontId="1"/>
  </si>
  <si>
    <t>案件1（別業務）</t>
    <rPh sb="0" eb="2">
      <t>アンケン</t>
    </rPh>
    <rPh sb="4" eb="5">
      <t>ベツ</t>
    </rPh>
    <rPh sb="5" eb="7">
      <t>ギョウム</t>
    </rPh>
    <phoneticPr fontId="1"/>
  </si>
  <si>
    <t>案件２（本業務）</t>
    <rPh sb="0" eb="2">
      <t>アンケン</t>
    </rPh>
    <rPh sb="4" eb="5">
      <t>ホン</t>
    </rPh>
    <rPh sb="5" eb="7">
      <t>ギョウム</t>
    </rPh>
    <phoneticPr fontId="1"/>
  </si>
  <si>
    <t>内容区分</t>
    <phoneticPr fontId="9"/>
  </si>
  <si>
    <t>有</t>
    <rPh sb="0" eb="1">
      <t>ユウ</t>
    </rPh>
    <phoneticPr fontId="1"/>
  </si>
  <si>
    <t>■</t>
    <phoneticPr fontId="1"/>
  </si>
  <si>
    <t>根拠</t>
    <rPh sb="0" eb="2">
      <t>コンキョ</t>
    </rPh>
    <phoneticPr fontId="1"/>
  </si>
  <si>
    <r>
      <t>①契約締結時の合意事項と業務計画書等の確認</t>
    </r>
    <r>
      <rPr>
        <sz val="11"/>
        <color rgb="FFFF0000"/>
        <rFont val="BIZ UDPゴシック"/>
        <family val="3"/>
        <charset val="128"/>
      </rPr>
      <t>★</t>
    </r>
  </si>
  <si>
    <t>無</t>
    <rPh sb="0" eb="1">
      <t>ム</t>
    </rPh>
    <phoneticPr fontId="1"/>
  </si>
  <si>
    <t>□</t>
    <phoneticPr fontId="1"/>
  </si>
  <si>
    <r>
      <t>③業務内容の変更（大幅な変更を除く）（ランプサム契約）</t>
    </r>
    <r>
      <rPr>
        <sz val="11"/>
        <color rgb="FFFF0000"/>
        <rFont val="BIZ UDPゴシック"/>
        <family val="3"/>
        <charset val="128"/>
      </rPr>
      <t>★</t>
    </r>
    <rPh sb="9" eb="11">
      <t>オオハバ</t>
    </rPh>
    <rPh sb="12" eb="14">
      <t>ヘンコウ</t>
    </rPh>
    <rPh sb="15" eb="16">
      <t>ノゾ</t>
    </rPh>
    <phoneticPr fontId="1"/>
  </si>
  <si>
    <r>
      <t>⑬支払計画の変更</t>
    </r>
    <r>
      <rPr>
        <sz val="11"/>
        <color rgb="FFFF0000"/>
        <rFont val="BIZ UDPゴシック"/>
        <family val="3"/>
        <charset val="128"/>
      </rPr>
      <t>★</t>
    </r>
    <phoneticPr fontId="1"/>
  </si>
  <si>
    <r>
      <t>⑭業務主任者/副業務主任者の変更</t>
    </r>
    <r>
      <rPr>
        <sz val="11"/>
        <color rgb="FFFF0000"/>
        <rFont val="BIZ UDPゴシック"/>
        <family val="3"/>
        <charset val="128"/>
      </rPr>
      <t>★</t>
    </r>
    <phoneticPr fontId="1"/>
  </si>
  <si>
    <r>
      <t>⑮新規配置業務従事予定者の報告/確認</t>
    </r>
    <r>
      <rPr>
        <sz val="11"/>
        <color rgb="FFFF0000"/>
        <rFont val="BIZ UDPゴシック"/>
        <family val="3"/>
        <charset val="128"/>
      </rPr>
      <t>★</t>
    </r>
    <phoneticPr fontId="1"/>
  </si>
  <si>
    <r>
      <t>⑯不可抗力</t>
    </r>
    <r>
      <rPr>
        <sz val="11"/>
        <color rgb="FFFF0000"/>
        <rFont val="BIZ UDPゴシック"/>
        <family val="3"/>
        <charset val="128"/>
      </rPr>
      <t>★</t>
    </r>
    <phoneticPr fontId="1"/>
  </si>
  <si>
    <t>PF承認済</t>
    <rPh sb="2" eb="5">
      <t>ショウニンスミ</t>
    </rPh>
    <phoneticPr fontId="1"/>
  </si>
  <si>
    <t>1つの契約金額が200万円を超える現地傭人に関して、契約相手方との契約概要を報告する。</t>
  </si>
  <si>
    <t>機材調達に関して、機材調達先の選定経緯と契約概要を報告する（契約金額300万円を超えるものが対象）</t>
    <rPh sb="30" eb="34">
      <t>ケイヤクキンガク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</si>
</sst>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76" formatCode="[$-F800]dddd\,\ mmmm\ dd\,\ yyyy"/>
    <numFmt numFmtId="177" formatCode="#,##0_);[Red]\(#,##0\)"/>
    <numFmt numFmtId="178" formatCode="0.0%"/>
    <numFmt numFmtId="179" formatCode="#,##0.0;[Red]\-#,##0.0"/>
    <numFmt numFmtId="180" formatCode="&quot;¥&quot;#,##0_);[Red]\(&quot;¥&quot;#,##0\)"/>
  </numFmts>
  <fonts count="69">
    <font>
      <sz val="12"/>
      <color theme="1"/>
      <name val="MS ゴシック"/>
      <family val="2"/>
      <charset val="128"/>
    </font>
    <font>
      <sz val="6"/>
      <name val="MS ゴシック"/>
      <family val="2"/>
      <charset val="128"/>
    </font>
    <font>
      <sz val="12"/>
      <color theme="1"/>
      <name val="HG丸ｺﾞｼｯｸM-PRO"/>
      <family val="3"/>
      <charset val="128"/>
    </font>
    <font>
      <sz val="11"/>
      <color theme="1"/>
      <name val="HG丸ｺﾞｼｯｸM-PRO"/>
      <family val="3"/>
      <charset val="128"/>
    </font>
    <font>
      <sz val="11"/>
      <color rgb="FF000000"/>
      <name val="HG丸ｺﾞｼｯｸM-PRO"/>
      <family val="3"/>
      <charset val="128"/>
    </font>
    <font>
      <sz val="11"/>
      <color rgb="FFFF0000"/>
      <name val="HG丸ｺﾞｼｯｸM-PRO"/>
      <family val="3"/>
      <charset val="128"/>
    </font>
    <font>
      <sz val="10"/>
      <color rgb="FF000000"/>
      <name val="HG丸ｺﾞｼｯｸM-PRO"/>
      <family val="3"/>
      <charset val="128"/>
    </font>
    <font>
      <sz val="12"/>
      <color theme="1"/>
      <name val="ＭＳ ゴシック"/>
      <family val="3"/>
      <charset val="128"/>
    </font>
    <font>
      <sz val="12"/>
      <color theme="1"/>
      <name val="BIZ UDゴシック"/>
      <family val="3"/>
      <charset val="128"/>
    </font>
    <font>
      <sz val="6"/>
      <name val="ＭＳ ゴシック"/>
      <family val="3"/>
      <charset val="128"/>
    </font>
    <font>
      <sz val="14"/>
      <color theme="1"/>
      <name val="BIZ UDゴシック"/>
      <family val="3"/>
      <charset val="128"/>
    </font>
    <font>
      <b/>
      <sz val="14"/>
      <color theme="1"/>
      <name val="BIZ UDゴシック"/>
      <family val="3"/>
      <charset val="128"/>
    </font>
    <font>
      <sz val="6"/>
      <name val="ＭＳ ゴシック"/>
      <family val="2"/>
      <charset val="128"/>
    </font>
    <font>
      <sz val="12"/>
      <name val="Osaka"/>
      <charset val="128"/>
    </font>
    <font>
      <b/>
      <sz val="10"/>
      <color theme="1"/>
      <name val="BIZ UDゴシック"/>
      <family val="3"/>
      <charset val="128"/>
    </font>
    <font>
      <sz val="10"/>
      <color theme="1"/>
      <name val="BIZ UDゴシック"/>
      <family val="3"/>
      <charset val="128"/>
    </font>
    <font>
      <sz val="10"/>
      <name val="BIZ UDゴシック"/>
      <family val="3"/>
      <charset val="128"/>
    </font>
    <font>
      <sz val="9"/>
      <color indexed="81"/>
      <name val="MS P ゴシック"/>
      <family val="3"/>
      <charset val="128"/>
    </font>
    <font>
      <b/>
      <sz val="12"/>
      <color rgb="FF000000"/>
      <name val="BIZ UDゴシック"/>
      <family val="3"/>
      <charset val="128"/>
    </font>
    <font>
      <sz val="12"/>
      <color theme="1"/>
      <name val="MS ゴシック"/>
      <family val="2"/>
      <charset val="128"/>
    </font>
    <font>
      <sz val="11"/>
      <color rgb="FF000000"/>
      <name val="BIZ UDPゴシック"/>
      <family val="3"/>
      <charset val="128"/>
    </font>
    <font>
      <sz val="11"/>
      <color theme="1"/>
      <name val="BIZ UDPゴシック"/>
      <family val="3"/>
      <charset val="128"/>
    </font>
    <font>
      <sz val="11"/>
      <color rgb="FFFF0000"/>
      <name val="BIZ UDPゴシック"/>
      <family val="3"/>
      <charset val="128"/>
    </font>
    <font>
      <sz val="10"/>
      <color theme="1"/>
      <name val="BIZ UDPゴシック"/>
      <family val="3"/>
      <charset val="128"/>
    </font>
    <font>
      <sz val="12"/>
      <color rgb="FF000000"/>
      <name val="BIZ UDゴシック"/>
      <family val="3"/>
      <charset val="128"/>
    </font>
    <font>
      <sz val="12"/>
      <color theme="1"/>
      <name val="ＭＳ ゴシック"/>
      <family val="2"/>
      <charset val="128"/>
    </font>
    <font>
      <sz val="10"/>
      <name val="Geneva"/>
      <family val="2"/>
    </font>
    <font>
      <sz val="6"/>
      <name val="ＭＳ Ｐゴシック"/>
      <family val="3"/>
      <charset val="128"/>
    </font>
    <font>
      <sz val="12"/>
      <name val="HG丸ｺﾞｼｯｸM-PRO"/>
      <family val="3"/>
      <charset val="128"/>
    </font>
    <font>
      <sz val="11"/>
      <name val="HG丸ｺﾞｼｯｸM-PRO"/>
      <family val="3"/>
      <charset val="128"/>
    </font>
    <font>
      <b/>
      <sz val="12"/>
      <color theme="1"/>
      <name val="HG丸ｺﾞｼｯｸM-PRO"/>
      <family val="3"/>
      <charset val="128"/>
    </font>
    <font>
      <sz val="10"/>
      <color theme="1"/>
      <name val="HG丸ｺﾞｼｯｸM-PRO"/>
      <family val="3"/>
      <charset val="128"/>
    </font>
    <font>
      <sz val="8"/>
      <color theme="1"/>
      <name val="HG丸ｺﾞｼｯｸM-PRO"/>
      <family val="3"/>
      <charset val="128"/>
    </font>
    <font>
      <b/>
      <sz val="10"/>
      <color theme="1"/>
      <name val="HG丸ｺﾞｼｯｸM-PRO"/>
      <family val="3"/>
      <charset val="128"/>
    </font>
    <font>
      <sz val="10"/>
      <name val="HG丸ｺﾞｼｯｸM-PRO"/>
      <family val="3"/>
      <charset val="128"/>
    </font>
    <font>
      <sz val="10"/>
      <color rgb="FFFF0000"/>
      <name val="HG丸ｺﾞｼｯｸM-PRO"/>
      <family val="3"/>
      <charset val="128"/>
    </font>
    <font>
      <sz val="18"/>
      <color theme="1"/>
      <name val="HG丸ｺﾞｼｯｸM-PRO"/>
      <family val="3"/>
      <charset val="128"/>
    </font>
    <font>
      <sz val="14"/>
      <color theme="1"/>
      <name val="HG丸ｺﾞｼｯｸM-PRO"/>
      <family val="3"/>
      <charset val="128"/>
    </font>
    <font>
      <b/>
      <sz val="10"/>
      <name val="HG丸ｺﾞｼｯｸM-PRO"/>
      <family val="3"/>
      <charset val="128"/>
    </font>
    <font>
      <b/>
      <sz val="12"/>
      <color rgb="FF000000"/>
      <name val="HG丸ｺﾞｼｯｸM-PRO"/>
      <family val="3"/>
      <charset val="128"/>
    </font>
    <font>
      <b/>
      <sz val="14"/>
      <color theme="1"/>
      <name val="HG丸ｺﾞｼｯｸM-PRO"/>
      <family val="3"/>
      <charset val="128"/>
    </font>
    <font>
      <sz val="12"/>
      <color rgb="FF000000"/>
      <name val="HG丸ｺﾞｼｯｸM-PRO"/>
      <family val="3"/>
      <charset val="128"/>
    </font>
    <font>
      <b/>
      <sz val="11"/>
      <color theme="1"/>
      <name val="HG丸ｺﾞｼｯｸM-PRO"/>
      <family val="3"/>
      <charset val="128"/>
    </font>
    <font>
      <b/>
      <sz val="11"/>
      <color rgb="FF000000"/>
      <name val="HG丸ｺﾞｼｯｸM-PRO"/>
      <family val="3"/>
      <charset val="128"/>
    </font>
    <font>
      <sz val="8"/>
      <color rgb="FF000000"/>
      <name val="HG丸ｺﾞｼｯｸM-PRO"/>
      <family val="3"/>
      <charset val="128"/>
    </font>
    <font>
      <b/>
      <sz val="16"/>
      <color theme="1"/>
      <name val="HG丸ｺﾞｼｯｸM-PRO"/>
      <family val="3"/>
      <charset val="128"/>
    </font>
    <font>
      <sz val="10.5"/>
      <color rgb="FF000000"/>
      <name val="HG丸ｺﾞｼｯｸM-PRO"/>
      <family val="3"/>
      <charset val="128"/>
    </font>
    <font>
      <u/>
      <sz val="12"/>
      <color theme="10"/>
      <name val="MS ゴシック"/>
      <family val="2"/>
      <charset val="128"/>
    </font>
    <font>
      <u/>
      <sz val="12"/>
      <color theme="10"/>
      <name val="HG丸ｺﾞｼｯｸM-PRO"/>
      <family val="3"/>
      <charset val="128"/>
    </font>
    <font>
      <sz val="12"/>
      <color theme="10"/>
      <name val="HG丸ｺﾞｼｯｸM-PRO"/>
      <family val="3"/>
      <charset val="128"/>
    </font>
    <font>
      <sz val="9"/>
      <color rgb="FFFF0000"/>
      <name val="HG丸ｺﾞｼｯｸM-PRO"/>
      <family val="3"/>
      <charset val="128"/>
    </font>
    <font>
      <sz val="9"/>
      <color rgb="FF000000"/>
      <name val="HG丸ｺﾞｼｯｸM-PRO"/>
      <family val="3"/>
      <charset val="128"/>
    </font>
    <font>
      <sz val="11"/>
      <color theme="1"/>
      <name val="HG丸ｺﾞｼｯｸM-PRO"/>
      <family val="3"/>
    </font>
    <font>
      <sz val="12"/>
      <color theme="1"/>
      <name val="HG丸ｺﾞｼｯｸM-PRO"/>
      <family val="3"/>
    </font>
    <font>
      <sz val="10"/>
      <color theme="1"/>
      <name val="HG丸ｺﾞｼｯｸM-PRO"/>
      <family val="3"/>
    </font>
    <font>
      <sz val="9"/>
      <color theme="10"/>
      <name val="HG丸ｺﾞｼｯｸM-PRO"/>
      <family val="3"/>
      <charset val="128"/>
    </font>
    <font>
      <u/>
      <sz val="9"/>
      <color theme="10"/>
      <name val="HG丸ｺﾞｼｯｸM-PRO"/>
      <family val="3"/>
      <charset val="128"/>
    </font>
    <font>
      <sz val="18"/>
      <name val="HG丸ｺﾞｼｯｸM-PRO"/>
      <family val="3"/>
      <charset val="128"/>
    </font>
    <font>
      <b/>
      <sz val="9"/>
      <color indexed="81"/>
      <name val="MS P ゴシック"/>
      <family val="3"/>
      <charset val="128"/>
    </font>
    <font>
      <sz val="14"/>
      <color theme="1"/>
      <name val="HG丸ｺﾞｼｯｸM-PRO"/>
      <family val="3"/>
    </font>
    <font>
      <sz val="14"/>
      <color rgb="FF000000"/>
      <name val="HG丸ｺﾞｼｯｸM-PRO"/>
      <family val="3"/>
      <charset val="128"/>
    </font>
    <font>
      <sz val="16"/>
      <color rgb="FF000000"/>
      <name val="HG丸ｺﾞｼｯｸM-PRO"/>
      <family val="3"/>
      <charset val="128"/>
    </font>
    <font>
      <sz val="14"/>
      <color rgb="FF000000"/>
      <name val="BIZ UDゴシック"/>
      <family val="3"/>
      <charset val="128"/>
    </font>
    <font>
      <sz val="10"/>
      <name val="HG丸ｺﾞｼｯｸM-PRO"/>
      <family val="3"/>
    </font>
    <font>
      <sz val="8"/>
      <color theme="1"/>
      <name val="HG丸ｺﾞｼｯｸM-PRO"/>
      <family val="3"/>
    </font>
    <font>
      <b/>
      <sz val="12"/>
      <color theme="1"/>
      <name val="HG丸ｺﾞｼｯｸM-PRO"/>
      <family val="3"/>
    </font>
    <font>
      <b/>
      <sz val="18"/>
      <color theme="1"/>
      <name val="HG丸ｺﾞｼｯｸM-PRO"/>
      <family val="3"/>
      <charset val="128"/>
    </font>
    <font>
      <sz val="10.5"/>
      <color theme="1"/>
      <name val="HG丸ｺﾞｼｯｸM-PRO"/>
      <family val="3"/>
      <charset val="128"/>
    </font>
    <font>
      <sz val="6"/>
      <color theme="1"/>
      <name val="BIZ UDPゴシック"/>
      <family val="3"/>
      <charset val="128"/>
    </font>
  </fonts>
  <fills count="16">
    <fill>
      <patternFill patternType="none"/>
    </fill>
    <fill>
      <patternFill patternType="gray125"/>
    </fill>
    <fill>
      <patternFill patternType="solid">
        <fgColor rgb="FFCCFFFF"/>
        <bgColor indexed="64"/>
      </patternFill>
    </fill>
    <fill>
      <patternFill patternType="solid">
        <fgColor theme="8" tint="0.59999389629810485"/>
        <bgColor indexed="64"/>
      </patternFill>
    </fill>
    <fill>
      <patternFill patternType="solid">
        <fgColor rgb="FFDEEBF7"/>
        <bgColor indexed="64"/>
      </patternFill>
    </fill>
    <fill>
      <patternFill patternType="solid">
        <fgColor theme="0" tint="-0.14999847407452621"/>
        <bgColor indexed="64"/>
      </patternFill>
    </fill>
    <fill>
      <patternFill patternType="solid">
        <fgColor rgb="FFD9D9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CCFF"/>
        <bgColor indexed="64"/>
      </patternFill>
    </fill>
    <fill>
      <patternFill patternType="solid">
        <fgColor rgb="FF99FFCC"/>
        <bgColor indexed="64"/>
      </patternFill>
    </fill>
    <fill>
      <patternFill patternType="solid">
        <fgColor rgb="FFFFFFCC"/>
        <bgColor indexed="64"/>
      </patternFill>
    </fill>
    <fill>
      <patternFill patternType="solid">
        <fgColor rgb="FFBBFDE4"/>
        <bgColor indexed="64"/>
      </patternFill>
    </fill>
    <fill>
      <patternFill patternType="solid">
        <fgColor rgb="FFFFFF0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thick">
        <color indexed="64"/>
      </bottom>
      <diagonal/>
    </border>
    <border>
      <left/>
      <right/>
      <top/>
      <bottom style="medium">
        <color indexed="64"/>
      </bottom>
      <diagonal/>
    </border>
    <border>
      <left style="thin">
        <color rgb="FF000000"/>
      </left>
      <right/>
      <top/>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7" fillId="0" borderId="0">
      <alignment vertical="center"/>
    </xf>
    <xf numFmtId="0" fontId="13" fillId="0" borderId="0"/>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7" fillId="0" borderId="0">
      <alignment vertical="center"/>
    </xf>
    <xf numFmtId="0" fontId="25" fillId="0" borderId="0">
      <alignment vertical="center"/>
    </xf>
    <xf numFmtId="0" fontId="26" fillId="0" borderId="0"/>
    <xf numFmtId="8" fontId="26" fillId="0" borderId="0" applyFont="0" applyFill="0" applyBorder="0" applyAlignment="0" applyProtection="0"/>
    <xf numFmtId="38" fontId="25" fillId="0" borderId="0" applyFont="0" applyFill="0" applyBorder="0" applyAlignment="0" applyProtection="0">
      <alignment vertical="center"/>
    </xf>
    <xf numFmtId="0" fontId="47" fillId="0" borderId="0" applyNumberFormat="0" applyFill="0" applyBorder="0" applyAlignment="0" applyProtection="0">
      <alignment vertical="center"/>
    </xf>
  </cellStyleXfs>
  <cellXfs count="423">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0" xfId="1">
      <alignment vertical="center"/>
    </xf>
    <xf numFmtId="0" fontId="10" fillId="0" borderId="0" xfId="1" applyFont="1" applyAlignment="1">
      <alignment horizontal="right" vertical="center"/>
    </xf>
    <xf numFmtId="0" fontId="6" fillId="0" borderId="0" xfId="1" applyFont="1" applyAlignment="1">
      <alignment horizontal="left" vertical="center" readingOrder="1"/>
    </xf>
    <xf numFmtId="0" fontId="21" fillId="0" borderId="1" xfId="1" applyFont="1" applyBorder="1" applyAlignment="1">
      <alignment horizontal="left" vertical="top"/>
    </xf>
    <xf numFmtId="0" fontId="20" fillId="0" borderId="1" xfId="1" applyFont="1" applyBorder="1" applyAlignment="1">
      <alignment horizontal="left" vertical="center" readingOrder="1"/>
    </xf>
    <xf numFmtId="0" fontId="2" fillId="0" borderId="0" xfId="5" applyFont="1">
      <alignment vertical="center"/>
    </xf>
    <xf numFmtId="0" fontId="2" fillId="0" borderId="15" xfId="5" applyFont="1" applyBorder="1" applyAlignment="1">
      <alignment vertical="center" wrapText="1"/>
    </xf>
    <xf numFmtId="0" fontId="2" fillId="0" borderId="17" xfId="5" applyFont="1" applyBorder="1" applyAlignment="1">
      <alignment vertical="center" wrapText="1"/>
    </xf>
    <xf numFmtId="0" fontId="2" fillId="0" borderId="19" xfId="5" applyFont="1" applyBorder="1" applyAlignment="1">
      <alignment vertical="center" wrapText="1"/>
    </xf>
    <xf numFmtId="0" fontId="2" fillId="0" borderId="22" xfId="5" applyFont="1" applyBorder="1" applyAlignment="1">
      <alignment vertical="center" wrapText="1"/>
    </xf>
    <xf numFmtId="0" fontId="32" fillId="0" borderId="0" xfId="5" applyFont="1">
      <alignment vertical="center"/>
    </xf>
    <xf numFmtId="0" fontId="2" fillId="0" borderId="0" xfId="5" applyFont="1" applyAlignment="1">
      <alignment horizontal="left" vertical="center"/>
    </xf>
    <xf numFmtId="0" fontId="31" fillId="0" borderId="0" xfId="5" applyFont="1" applyAlignment="1">
      <alignment horizontal="left" vertical="center"/>
    </xf>
    <xf numFmtId="0" fontId="2" fillId="0" borderId="0" xfId="5" applyFont="1" applyAlignment="1">
      <alignment vertical="center" textRotation="255" wrapText="1"/>
    </xf>
    <xf numFmtId="0" fontId="33" fillId="0" borderId="0" xfId="1" applyFont="1">
      <alignment vertical="center"/>
    </xf>
    <xf numFmtId="0" fontId="31" fillId="0" borderId="0" xfId="1" applyFont="1">
      <alignment vertical="center"/>
    </xf>
    <xf numFmtId="0" fontId="31" fillId="0" borderId="0" xfId="1" applyFont="1" applyAlignment="1">
      <alignment horizontal="right" vertical="center"/>
    </xf>
    <xf numFmtId="0" fontId="33" fillId="0" borderId="0" xfId="1" applyFont="1" applyAlignment="1">
      <alignment horizontal="right" vertical="center"/>
    </xf>
    <xf numFmtId="0" fontId="31" fillId="0" borderId="0" xfId="1" applyFont="1" applyAlignment="1">
      <alignment horizontal="center" vertical="center"/>
    </xf>
    <xf numFmtId="0" fontId="31" fillId="0" borderId="0" xfId="1" applyFont="1" applyAlignment="1">
      <alignment horizontal="left" vertical="center"/>
    </xf>
    <xf numFmtId="0" fontId="6" fillId="0" borderId="0" xfId="1" applyFont="1" applyAlignment="1">
      <alignment horizontal="left" vertical="center"/>
    </xf>
    <xf numFmtId="0" fontId="33" fillId="0" borderId="0" xfId="1" applyFont="1" applyAlignment="1">
      <alignment horizontal="center" vertical="center"/>
    </xf>
    <xf numFmtId="0" fontId="31" fillId="0" borderId="0" xfId="2" applyFont="1" applyAlignment="1">
      <alignment horizontal="left" vertical="center"/>
    </xf>
    <xf numFmtId="0" fontId="35" fillId="0" borderId="0" xfId="1" applyFont="1">
      <alignment vertical="center"/>
    </xf>
    <xf numFmtId="0" fontId="6" fillId="0" borderId="0" xfId="1" applyFont="1" applyAlignment="1">
      <alignment horizontal="center" vertical="center" wrapText="1" readingOrder="1"/>
    </xf>
    <xf numFmtId="0" fontId="31" fillId="0" borderId="0" xfId="1" applyFont="1" applyAlignment="1">
      <alignment vertical="top"/>
    </xf>
    <xf numFmtId="0" fontId="31" fillId="0" borderId="0" xfId="1" applyFont="1" applyAlignment="1">
      <alignment horizontal="right" vertical="top"/>
    </xf>
    <xf numFmtId="0" fontId="6" fillId="0" borderId="0" xfId="1" applyFont="1" applyAlignment="1">
      <alignment horizontal="center" vertical="center" readingOrder="1"/>
    </xf>
    <xf numFmtId="0" fontId="34" fillId="0" borderId="0" xfId="1" applyFont="1">
      <alignment vertical="center"/>
    </xf>
    <xf numFmtId="0" fontId="2" fillId="0" borderId="0" xfId="1" applyFont="1">
      <alignment vertical="center"/>
    </xf>
    <xf numFmtId="0" fontId="30" fillId="0" borderId="0" xfId="1" applyFont="1" applyAlignment="1">
      <alignment horizontal="centerContinuous" vertical="center"/>
    </xf>
    <xf numFmtId="0" fontId="2" fillId="0" borderId="0" xfId="1" applyFont="1" applyAlignment="1">
      <alignment horizontal="left" vertical="center"/>
    </xf>
    <xf numFmtId="0" fontId="34" fillId="0" borderId="0" xfId="1" applyFont="1" applyAlignment="1">
      <alignment vertical="top" wrapText="1"/>
    </xf>
    <xf numFmtId="0" fontId="34" fillId="0" borderId="0" xfId="2" applyFont="1" applyAlignment="1">
      <alignment vertical="center" wrapText="1"/>
    </xf>
    <xf numFmtId="0" fontId="31" fillId="0" borderId="0" xfId="1" applyFont="1" applyProtection="1">
      <alignment vertical="center"/>
      <protection locked="0"/>
    </xf>
    <xf numFmtId="176" fontId="31" fillId="0" borderId="0" xfId="1" applyNumberFormat="1" applyFont="1" applyAlignment="1" applyProtection="1">
      <alignment horizontal="center" vertical="center"/>
      <protection locked="0"/>
    </xf>
    <xf numFmtId="0" fontId="31" fillId="0" borderId="1" xfId="1" applyFont="1" applyBorder="1" applyAlignment="1" applyProtection="1">
      <alignment horizontal="left" vertical="center" wrapText="1"/>
      <protection locked="0"/>
    </xf>
    <xf numFmtId="0" fontId="31" fillId="0" borderId="1" xfId="1" applyFont="1" applyBorder="1" applyAlignment="1" applyProtection="1">
      <alignment horizontal="center" vertical="center" wrapText="1"/>
      <protection locked="0"/>
    </xf>
    <xf numFmtId="0" fontId="31" fillId="0" borderId="0" xfId="0" applyFont="1" applyAlignment="1">
      <alignment horizontal="left" vertical="center" wrapText="1"/>
    </xf>
    <xf numFmtId="0" fontId="31" fillId="0" borderId="0" xfId="0" applyFont="1">
      <alignment vertical="center"/>
    </xf>
    <xf numFmtId="0" fontId="31" fillId="0" borderId="11" xfId="0" applyFont="1" applyBorder="1">
      <alignment vertical="center"/>
    </xf>
    <xf numFmtId="0" fontId="31" fillId="0" borderId="0" xfId="0" applyFont="1" applyAlignment="1">
      <alignment vertical="center" wrapText="1"/>
    </xf>
    <xf numFmtId="38" fontId="31" fillId="0" borderId="11" xfId="4" applyFont="1" applyBorder="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horizontal="right" vertical="center"/>
    </xf>
    <xf numFmtId="3" fontId="31" fillId="0" borderId="11" xfId="0" applyNumberFormat="1" applyFont="1" applyBorder="1">
      <alignment vertical="center"/>
    </xf>
    <xf numFmtId="38" fontId="31" fillId="2" borderId="11" xfId="0" applyNumberFormat="1" applyFont="1" applyFill="1" applyBorder="1">
      <alignment vertical="center"/>
    </xf>
    <xf numFmtId="38" fontId="31" fillId="0" borderId="1" xfId="4" applyFont="1" applyBorder="1" applyAlignment="1">
      <alignment horizontal="right" vertical="center" wrapText="1"/>
    </xf>
    <xf numFmtId="0" fontId="31" fillId="0" borderId="1" xfId="0" applyFont="1" applyBorder="1" applyAlignment="1">
      <alignment horizontal="left" vertical="center" wrapText="1"/>
    </xf>
    <xf numFmtId="179" fontId="31" fillId="0" borderId="1" xfId="0" applyNumberFormat="1" applyFont="1" applyBorder="1" applyAlignment="1">
      <alignment horizontal="right" vertical="center" wrapText="1"/>
    </xf>
    <xf numFmtId="38" fontId="31" fillId="2" borderId="1" xfId="0" applyNumberFormat="1" applyFont="1" applyFill="1" applyBorder="1" applyAlignment="1">
      <alignment vertical="center" wrapText="1"/>
    </xf>
    <xf numFmtId="3" fontId="31" fillId="2" borderId="11" xfId="0" applyNumberFormat="1" applyFont="1" applyFill="1" applyBorder="1">
      <alignment vertical="center"/>
    </xf>
    <xf numFmtId="3" fontId="31" fillId="0" borderId="0" xfId="0" applyNumberFormat="1" applyFont="1">
      <alignment vertical="center"/>
    </xf>
    <xf numFmtId="0" fontId="31" fillId="0" borderId="1" xfId="0" applyFont="1" applyBorder="1" applyAlignment="1">
      <alignment horizontal="center" vertical="center" wrapText="1"/>
    </xf>
    <xf numFmtId="176" fontId="31" fillId="0" borderId="1" xfId="0" applyNumberFormat="1" applyFont="1" applyBorder="1" applyAlignment="1">
      <alignment horizontal="center" vertical="center" wrapText="1"/>
    </xf>
    <xf numFmtId="0" fontId="31" fillId="0" borderId="1" xfId="0" applyFont="1" applyBorder="1" applyAlignment="1">
      <alignment horizontal="right" vertical="center" wrapText="1"/>
    </xf>
    <xf numFmtId="0" fontId="32" fillId="0" borderId="0" xfId="0" applyFont="1" applyAlignment="1">
      <alignment horizontal="left" vertical="center" wrapText="1"/>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1" fillId="3" borderId="1" xfId="1" applyFont="1" applyFill="1" applyBorder="1" applyAlignment="1" applyProtection="1">
      <alignment horizontal="center" vertical="center"/>
      <protection locked="0"/>
    </xf>
    <xf numFmtId="0" fontId="31" fillId="0" borderId="1" xfId="1" applyFont="1" applyBorder="1" applyProtection="1">
      <alignment vertical="center"/>
      <protection locked="0"/>
    </xf>
    <xf numFmtId="0" fontId="31" fillId="0" borderId="1" xfId="1" applyFont="1" applyBorder="1" applyAlignment="1" applyProtection="1">
      <alignment horizontal="left" vertical="center"/>
      <protection locked="0"/>
    </xf>
    <xf numFmtId="3" fontId="31" fillId="0" borderId="1" xfId="1" applyNumberFormat="1" applyFont="1" applyBorder="1" applyProtection="1">
      <alignment vertical="center"/>
      <protection locked="0"/>
    </xf>
    <xf numFmtId="0" fontId="31" fillId="0" borderId="11" xfId="1" applyFont="1" applyBorder="1" applyAlignment="1" applyProtection="1">
      <alignment horizontal="left" vertical="center"/>
      <protection locked="0"/>
    </xf>
    <xf numFmtId="0" fontId="3" fillId="15" borderId="1" xfId="0" applyFont="1" applyFill="1" applyBorder="1" applyAlignment="1">
      <alignment vertical="center" wrapText="1"/>
    </xf>
    <xf numFmtId="0" fontId="3" fillId="2" borderId="1" xfId="0" applyFont="1" applyFill="1" applyBorder="1" applyAlignment="1">
      <alignment vertical="center" wrapText="1"/>
    </xf>
    <xf numFmtId="0" fontId="4" fillId="2" borderId="6" xfId="0" applyFont="1" applyFill="1" applyBorder="1" applyAlignment="1">
      <alignment horizontal="center" vertical="center" wrapText="1"/>
    </xf>
    <xf numFmtId="0" fontId="4" fillId="0" borderId="6" xfId="0" applyFont="1" applyBorder="1" applyAlignment="1">
      <alignment horizontal="left" vertical="center" wrapText="1"/>
    </xf>
    <xf numFmtId="0" fontId="48" fillId="0" borderId="1" xfId="10" applyFont="1" applyBorder="1" applyAlignment="1">
      <alignment horizontal="center" vertical="center" wrapText="1"/>
    </xf>
    <xf numFmtId="0" fontId="49" fillId="0" borderId="1" xfId="10" applyFont="1" applyFill="1" applyBorder="1" applyAlignment="1">
      <alignment horizontal="center" vertical="center" wrapText="1"/>
    </xf>
    <xf numFmtId="0" fontId="3" fillId="0" borderId="32" xfId="0" applyFont="1" applyBorder="1" applyAlignment="1">
      <alignment vertical="center" wrapText="1"/>
    </xf>
    <xf numFmtId="0" fontId="50" fillId="0" borderId="0" xfId="0" applyFont="1" applyAlignment="1">
      <alignment horizontal="right" vertical="center"/>
    </xf>
    <xf numFmtId="0" fontId="2" fillId="0" borderId="0" xfId="0" applyFont="1" applyAlignment="1">
      <alignment horizontal="centerContinuous" vertical="center"/>
    </xf>
    <xf numFmtId="0" fontId="3" fillId="12" borderId="9" xfId="0" applyFont="1" applyFill="1" applyBorder="1" applyAlignment="1">
      <alignment vertical="center" wrapText="1"/>
    </xf>
    <xf numFmtId="0" fontId="42" fillId="0" borderId="0" xfId="0" applyFont="1" applyAlignment="1">
      <alignment horizontal="centerContinuous" vertical="center"/>
    </xf>
    <xf numFmtId="0" fontId="31" fillId="0" borderId="0" xfId="0" applyFont="1" applyAlignment="1">
      <alignment horizontal="centerContinuous" vertical="center"/>
    </xf>
    <xf numFmtId="0" fontId="49" fillId="0" borderId="1" xfId="10" applyFont="1" applyFill="1" applyBorder="1" applyAlignment="1">
      <alignment horizontal="center" vertical="center"/>
    </xf>
    <xf numFmtId="0" fontId="2" fillId="0" borderId="0" xfId="1" applyFont="1" applyAlignment="1">
      <alignment horizontal="centerContinuous" vertical="center"/>
    </xf>
    <xf numFmtId="0" fontId="49" fillId="0" borderId="6" xfId="10" applyFont="1" applyFill="1" applyBorder="1" applyAlignment="1">
      <alignment horizontal="center" vertical="center"/>
    </xf>
    <xf numFmtId="0" fontId="48" fillId="0" borderId="1" xfId="10" applyFont="1" applyFill="1" applyBorder="1" applyAlignment="1">
      <alignment horizontal="center" vertical="center" wrapText="1"/>
    </xf>
    <xf numFmtId="0" fontId="31" fillId="0" borderId="0" xfId="1" applyFont="1" applyAlignment="1">
      <alignment horizontal="centerContinuous" vertical="center"/>
    </xf>
    <xf numFmtId="0" fontId="30" fillId="0" borderId="0" xfId="0" applyFont="1" applyAlignment="1">
      <alignment horizontal="centerContinuous" vertical="center"/>
    </xf>
    <xf numFmtId="0" fontId="48" fillId="0" borderId="1" xfId="10" applyFont="1" applyBorder="1" applyAlignment="1">
      <alignment horizontal="center" vertical="center"/>
    </xf>
    <xf numFmtId="0" fontId="48" fillId="0" borderId="0" xfId="10"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right" vertical="center"/>
    </xf>
    <xf numFmtId="0" fontId="39" fillId="0" borderId="0" xfId="1" applyFont="1" applyAlignment="1">
      <alignment horizontal="centerContinuous" vertical="center"/>
    </xf>
    <xf numFmtId="0" fontId="37" fillId="0" borderId="0" xfId="1" applyFont="1">
      <alignment vertical="center"/>
    </xf>
    <xf numFmtId="0" fontId="33" fillId="3" borderId="3" xfId="1" applyFont="1" applyFill="1" applyBorder="1" applyAlignment="1">
      <alignment horizontal="center" vertical="center" wrapText="1"/>
    </xf>
    <xf numFmtId="0" fontId="33" fillId="3" borderId="4" xfId="1" applyFont="1" applyFill="1" applyBorder="1" applyAlignment="1">
      <alignment horizontal="center" vertical="center" wrapText="1"/>
    </xf>
    <xf numFmtId="0" fontId="33" fillId="3" borderId="5" xfId="1" applyFont="1" applyFill="1" applyBorder="1" applyAlignment="1">
      <alignment horizontal="center" vertical="center" wrapText="1"/>
    </xf>
    <xf numFmtId="0" fontId="31" fillId="0" borderId="6" xfId="1" applyFont="1" applyBorder="1" applyAlignment="1">
      <alignment horizontal="center" vertical="center" wrapText="1"/>
    </xf>
    <xf numFmtId="0" fontId="31" fillId="0" borderId="1" xfId="1" applyFont="1" applyBorder="1" applyAlignment="1">
      <alignment horizontal="left" vertical="center" wrapText="1"/>
    </xf>
    <xf numFmtId="0" fontId="31" fillId="0" borderId="7" xfId="1" applyFont="1" applyBorder="1" applyAlignment="1">
      <alignment vertical="center" wrapText="1"/>
    </xf>
    <xf numFmtId="38" fontId="31" fillId="0" borderId="7" xfId="4" applyFont="1" applyBorder="1" applyAlignment="1" applyProtection="1">
      <alignment horizontal="right" vertical="center" wrapText="1"/>
    </xf>
    <xf numFmtId="0" fontId="31" fillId="0" borderId="1" xfId="1" applyFont="1" applyBorder="1" applyAlignment="1">
      <alignment horizontal="center" vertical="center" wrapText="1"/>
    </xf>
    <xf numFmtId="0" fontId="33" fillId="0" borderId="6" xfId="1" applyFont="1" applyBorder="1" applyAlignment="1">
      <alignment horizontal="center" vertical="center" wrapText="1"/>
    </xf>
    <xf numFmtId="0" fontId="31" fillId="0" borderId="8" xfId="1" applyFont="1" applyBorder="1" applyAlignment="1">
      <alignment horizontal="center" vertical="center" wrapText="1"/>
    </xf>
    <xf numFmtId="0" fontId="31" fillId="0" borderId="10" xfId="1" applyFont="1" applyBorder="1" applyAlignment="1">
      <alignment vertical="center" wrapText="1"/>
    </xf>
    <xf numFmtId="0" fontId="40" fillId="0" borderId="0" xfId="1" applyFont="1" applyAlignment="1">
      <alignment horizontal="center" vertical="center" wrapText="1"/>
    </xf>
    <xf numFmtId="0" fontId="37" fillId="0" borderId="0" xfId="1" applyFont="1" applyAlignment="1">
      <alignment horizontal="left" vertical="top"/>
    </xf>
    <xf numFmtId="0" fontId="37" fillId="0" borderId="0" xfId="1" applyFont="1" applyAlignment="1">
      <alignment vertical="center" wrapText="1"/>
    </xf>
    <xf numFmtId="0" fontId="37" fillId="0" borderId="0" xfId="1" applyFont="1" applyAlignment="1">
      <alignment horizontal="left" vertical="center"/>
    </xf>
    <xf numFmtId="0" fontId="37" fillId="0" borderId="0" xfId="1" applyFont="1" applyAlignment="1">
      <alignment horizontal="right" vertical="center"/>
    </xf>
    <xf numFmtId="0" fontId="36" fillId="0" borderId="0" xfId="1" applyFont="1">
      <alignment vertical="center"/>
    </xf>
    <xf numFmtId="0" fontId="36" fillId="0" borderId="0" xfId="1" applyFont="1" applyAlignment="1">
      <alignment horizontal="left" vertical="center"/>
    </xf>
    <xf numFmtId="0" fontId="36" fillId="0" borderId="0" xfId="1" applyFont="1" applyAlignment="1">
      <alignment horizontal="center" vertical="center"/>
    </xf>
    <xf numFmtId="0" fontId="36" fillId="0" borderId="0" xfId="1" applyFont="1" applyAlignment="1">
      <alignment horizontal="right" vertical="center"/>
    </xf>
    <xf numFmtId="0" fontId="30" fillId="0" borderId="0" xfId="1" applyFont="1">
      <alignment vertical="center"/>
    </xf>
    <xf numFmtId="0" fontId="34" fillId="0" borderId="0" xfId="1" applyFont="1" applyAlignment="1">
      <alignment horizontal="right" vertical="center"/>
    </xf>
    <xf numFmtId="0" fontId="38" fillId="0" borderId="0" xfId="1" applyFont="1" applyAlignment="1">
      <alignment horizontal="left" vertical="center"/>
    </xf>
    <xf numFmtId="0" fontId="53" fillId="0" borderId="0" xfId="1" applyFont="1">
      <alignment vertical="center"/>
    </xf>
    <xf numFmtId="0" fontId="54" fillId="0" borderId="0" xfId="1" applyFont="1">
      <alignment vertical="center"/>
    </xf>
    <xf numFmtId="0" fontId="53" fillId="0" borderId="0" xfId="1" applyFont="1" applyAlignment="1">
      <alignment horizontal="left" vertical="center"/>
    </xf>
    <xf numFmtId="0" fontId="53" fillId="0" borderId="0" xfId="1" applyFont="1" applyAlignment="1">
      <alignment horizontal="center" vertical="center"/>
    </xf>
    <xf numFmtId="0" fontId="53" fillId="0" borderId="0" xfId="1" applyFont="1" applyAlignment="1">
      <alignment horizontal="right" vertical="center"/>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28" fillId="0" borderId="0" xfId="1" applyFont="1">
      <alignment vertical="center"/>
    </xf>
    <xf numFmtId="176" fontId="31" fillId="0" borderId="0" xfId="1" applyNumberFormat="1" applyFont="1">
      <alignment vertical="center"/>
    </xf>
    <xf numFmtId="0" fontId="37" fillId="0" borderId="0" xfId="1" applyFont="1" applyAlignment="1">
      <alignment horizontal="center" vertical="center" wrapText="1"/>
    </xf>
    <xf numFmtId="0" fontId="37" fillId="0" borderId="0" xfId="1" applyFont="1" applyAlignment="1">
      <alignment horizontal="left" vertical="center" wrapText="1"/>
    </xf>
    <xf numFmtId="0" fontId="41" fillId="0" borderId="0" xfId="1" applyFont="1">
      <alignment vertical="center"/>
    </xf>
    <xf numFmtId="0" fontId="31" fillId="3" borderId="3" xfId="1" applyFont="1" applyFill="1" applyBorder="1" applyAlignment="1">
      <alignment horizontal="center" vertical="center" wrapText="1"/>
    </xf>
    <xf numFmtId="0" fontId="31" fillId="3" borderId="4" xfId="1" applyFont="1" applyFill="1" applyBorder="1" applyAlignment="1">
      <alignment horizontal="center" vertical="center" wrapText="1"/>
    </xf>
    <xf numFmtId="0" fontId="31" fillId="3" borderId="5" xfId="1" applyFont="1" applyFill="1" applyBorder="1" applyAlignment="1">
      <alignment horizontal="center" vertical="center" wrapText="1"/>
    </xf>
    <xf numFmtId="0" fontId="31" fillId="0" borderId="6" xfId="1" applyFont="1" applyBorder="1" applyAlignment="1">
      <alignment horizontal="left" vertical="center" wrapText="1"/>
    </xf>
    <xf numFmtId="0" fontId="41" fillId="0" borderId="0" xfId="1" applyFont="1" applyAlignment="1">
      <alignment horizontal="centerContinuous" vertical="center"/>
    </xf>
    <xf numFmtId="0" fontId="31" fillId="0" borderId="9" xfId="1" applyFont="1" applyBorder="1" applyAlignment="1">
      <alignment horizontal="left" vertical="center" wrapText="1"/>
    </xf>
    <xf numFmtId="0" fontId="31" fillId="0" borderId="8" xfId="1" applyFont="1" applyBorder="1" applyAlignment="1">
      <alignment horizontal="left" vertical="center" wrapText="1"/>
    </xf>
    <xf numFmtId="38" fontId="31" fillId="0" borderId="10" xfId="4" applyFont="1" applyBorder="1" applyAlignment="1" applyProtection="1">
      <alignment horizontal="right" vertical="center" wrapText="1"/>
    </xf>
    <xf numFmtId="0" fontId="31" fillId="0" borderId="1" xfId="1" applyFont="1" applyBorder="1" applyAlignment="1">
      <alignment vertical="center" wrapText="1"/>
    </xf>
    <xf numFmtId="0" fontId="8" fillId="0" borderId="0" xfId="1" applyFont="1">
      <alignment vertical="center"/>
    </xf>
    <xf numFmtId="0" fontId="8"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right" vertical="center"/>
    </xf>
    <xf numFmtId="0" fontId="7" fillId="0" borderId="0" xfId="1" applyAlignment="1">
      <alignment horizontal="right" vertical="center"/>
    </xf>
    <xf numFmtId="0" fontId="24" fillId="0" borderId="0" xfId="1" applyFont="1" applyAlignment="1">
      <alignment horizontal="centerContinuous"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0" fillId="0" borderId="0" xfId="1" applyFont="1">
      <alignment vertical="center"/>
    </xf>
    <xf numFmtId="0" fontId="15" fillId="0" borderId="0" xfId="2" applyFont="1" applyAlignment="1">
      <alignment horizontal="left" vertical="center"/>
    </xf>
    <xf numFmtId="0" fontId="15" fillId="3" borderId="3"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3" borderId="5" xfId="1" applyFont="1" applyFill="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vertical="center" wrapText="1"/>
    </xf>
    <xf numFmtId="0" fontId="10" fillId="0" borderId="0" xfId="1" applyFont="1" applyAlignment="1">
      <alignment horizontal="left" vertical="center"/>
    </xf>
    <xf numFmtId="0" fontId="10" fillId="0" borderId="0" xfId="1" applyFont="1" applyAlignment="1">
      <alignment horizontal="center" vertical="center"/>
    </xf>
    <xf numFmtId="3" fontId="31" fillId="0" borderId="0" xfId="1" applyNumberFormat="1" applyFont="1">
      <alignment vertical="center"/>
    </xf>
    <xf numFmtId="3" fontId="2" fillId="0" borderId="0" xfId="1" applyNumberFormat="1" applyFont="1">
      <alignment vertical="center"/>
    </xf>
    <xf numFmtId="3" fontId="2" fillId="0" borderId="0" xfId="1" applyNumberFormat="1" applyFont="1" applyAlignment="1">
      <alignment horizontal="left" vertical="center"/>
    </xf>
    <xf numFmtId="3" fontId="2" fillId="0" borderId="0" xfId="1" applyNumberFormat="1" applyFont="1" applyAlignment="1">
      <alignment horizontal="center" vertical="center"/>
    </xf>
    <xf numFmtId="3" fontId="2" fillId="0" borderId="0" xfId="1" applyNumberFormat="1" applyFont="1" applyAlignment="1">
      <alignment horizontal="right" vertical="center"/>
    </xf>
    <xf numFmtId="3" fontId="41" fillId="0" borderId="0" xfId="1" applyNumberFormat="1" applyFont="1">
      <alignment vertical="center"/>
    </xf>
    <xf numFmtId="3" fontId="31" fillId="0" borderId="0" xfId="1" applyNumberFormat="1" applyFont="1" applyAlignment="1">
      <alignment horizontal="center" vertical="center"/>
    </xf>
    <xf numFmtId="3" fontId="31" fillId="0" borderId="0" xfId="1" applyNumberFormat="1" applyFont="1" applyAlignment="1">
      <alignment horizontal="right" vertical="center"/>
    </xf>
    <xf numFmtId="3" fontId="37" fillId="0" borderId="0" xfId="1" applyNumberFormat="1" applyFont="1">
      <alignment vertical="center"/>
    </xf>
    <xf numFmtId="3" fontId="31" fillId="0" borderId="0" xfId="2" applyNumberFormat="1" applyFont="1" applyAlignment="1">
      <alignment horizontal="left" vertical="center"/>
    </xf>
    <xf numFmtId="3" fontId="31" fillId="3" borderId="3" xfId="1" applyNumberFormat="1" applyFont="1" applyFill="1" applyBorder="1" applyAlignment="1">
      <alignment horizontal="center" vertical="center" wrapText="1"/>
    </xf>
    <xf numFmtId="3" fontId="31" fillId="3" borderId="4" xfId="1" applyNumberFormat="1" applyFont="1" applyFill="1" applyBorder="1" applyAlignment="1">
      <alignment horizontal="center" vertical="center" wrapText="1"/>
    </xf>
    <xf numFmtId="3" fontId="31" fillId="3" borderId="5" xfId="1" applyNumberFormat="1" applyFont="1" applyFill="1" applyBorder="1" applyAlignment="1">
      <alignment horizontal="center" vertical="center" wrapText="1"/>
    </xf>
    <xf numFmtId="3" fontId="31" fillId="0" borderId="6" xfId="1" applyNumberFormat="1" applyFont="1" applyBorder="1" applyAlignment="1">
      <alignment horizontal="center" vertical="center" wrapText="1"/>
    </xf>
    <xf numFmtId="3" fontId="31" fillId="0" borderId="1" xfId="1" applyNumberFormat="1" applyFont="1" applyBorder="1" applyAlignment="1">
      <alignment horizontal="left" vertical="center" wrapText="1"/>
    </xf>
    <xf numFmtId="3" fontId="31" fillId="0" borderId="7" xfId="1" applyNumberFormat="1" applyFont="1" applyBorder="1" applyAlignment="1">
      <alignment vertical="center" wrapText="1"/>
    </xf>
    <xf numFmtId="3" fontId="31" fillId="0" borderId="7" xfId="4" applyNumberFormat="1" applyFont="1" applyBorder="1" applyAlignment="1" applyProtection="1">
      <alignment horizontal="right" vertical="center" wrapText="1"/>
    </xf>
    <xf numFmtId="3" fontId="37" fillId="0" borderId="0" xfId="1" applyNumberFormat="1" applyFont="1" applyAlignment="1">
      <alignment horizontal="left" vertical="center"/>
    </xf>
    <xf numFmtId="3" fontId="37" fillId="0" borderId="0" xfId="1" applyNumberFormat="1" applyFont="1" applyAlignment="1">
      <alignment horizontal="center" vertical="center"/>
    </xf>
    <xf numFmtId="3" fontId="37" fillId="0" borderId="0" xfId="1" applyNumberFormat="1" applyFont="1" applyAlignment="1">
      <alignment horizontal="right" vertical="center"/>
    </xf>
    <xf numFmtId="0" fontId="15" fillId="0" borderId="8" xfId="1" applyFont="1" applyBorder="1" applyAlignment="1">
      <alignment horizontal="center" vertical="center" wrapText="1"/>
    </xf>
    <xf numFmtId="0" fontId="15" fillId="0" borderId="10" xfId="1" applyFont="1" applyBorder="1" applyAlignment="1">
      <alignment vertical="center" wrapText="1"/>
    </xf>
    <xf numFmtId="0" fontId="31" fillId="0" borderId="10" xfId="1" applyFont="1" applyBorder="1" applyAlignment="1">
      <alignment horizontal="right" vertical="center" wrapText="1"/>
    </xf>
    <xf numFmtId="0" fontId="31" fillId="0" borderId="2" xfId="1" applyFont="1" applyBorder="1">
      <alignment vertical="center"/>
    </xf>
    <xf numFmtId="0" fontId="31" fillId="0" borderId="7" xfId="0" applyFont="1" applyBorder="1" applyAlignment="1">
      <alignment vertical="center" wrapText="1"/>
    </xf>
    <xf numFmtId="3" fontId="31" fillId="0" borderId="7" xfId="1" applyNumberFormat="1" applyFont="1" applyBorder="1" applyAlignment="1">
      <alignment horizontal="right" vertical="center" wrapText="1"/>
    </xf>
    <xf numFmtId="3" fontId="31" fillId="0" borderId="33" xfId="1" applyNumberFormat="1" applyFont="1" applyBorder="1" applyAlignment="1">
      <alignment horizontal="right" vertical="center" wrapText="1"/>
    </xf>
    <xf numFmtId="0" fontId="31" fillId="0" borderId="6" xfId="0" applyFont="1" applyBorder="1" applyAlignment="1">
      <alignment horizontal="left" vertical="center" wrapText="1"/>
    </xf>
    <xf numFmtId="0" fontId="10" fillId="0" borderId="0" xfId="1" applyFont="1" applyAlignment="1">
      <alignment horizontal="center" vertical="center" wrapText="1"/>
    </xf>
    <xf numFmtId="0" fontId="10" fillId="0" borderId="0" xfId="1" applyFont="1" applyAlignment="1">
      <alignment horizontal="left" vertical="center" wrapText="1"/>
    </xf>
    <xf numFmtId="0" fontId="10" fillId="0" borderId="0" xfId="1" applyFont="1" applyAlignment="1">
      <alignment horizontal="left" vertical="top"/>
    </xf>
    <xf numFmtId="0" fontId="10" fillId="0" borderId="0" xfId="1" applyFont="1" applyAlignment="1">
      <alignment vertical="center" wrapText="1"/>
    </xf>
    <xf numFmtId="0" fontId="3" fillId="0" borderId="0" xfId="0" applyFont="1" applyAlignment="1">
      <alignment horizontal="left" vertical="center" indent="1"/>
    </xf>
    <xf numFmtId="0" fontId="3" fillId="0" borderId="0" xfId="0" applyFont="1" applyAlignment="1">
      <alignment horizontal="right" vertical="center"/>
    </xf>
    <xf numFmtId="0" fontId="3" fillId="0" borderId="30" xfId="0" applyFont="1" applyBorder="1">
      <alignment vertical="center"/>
    </xf>
    <xf numFmtId="0" fontId="3" fillId="0" borderId="29" xfId="0" applyFont="1" applyBorder="1">
      <alignment vertical="center"/>
    </xf>
    <xf numFmtId="0" fontId="29" fillId="0" borderId="28" xfId="0" applyFont="1" applyBorder="1" applyAlignment="1">
      <alignment vertical="top" wrapText="1"/>
    </xf>
    <xf numFmtId="0" fontId="4" fillId="0" borderId="1" xfId="0" applyFont="1" applyBorder="1" applyAlignment="1">
      <alignment horizontal="left" vertical="center" wrapText="1" readingOrder="1"/>
    </xf>
    <xf numFmtId="0" fontId="4" fillId="2" borderId="1" xfId="0" applyFont="1" applyFill="1" applyBorder="1" applyAlignment="1">
      <alignment horizontal="left" vertical="center" wrapText="1" readingOrder="1"/>
    </xf>
    <xf numFmtId="180" fontId="29" fillId="0" borderId="1" xfId="4" applyNumberFormat="1" applyFont="1" applyBorder="1" applyAlignment="1" applyProtection="1">
      <alignment horizontal="right" vertical="center" wrapText="1"/>
    </xf>
    <xf numFmtId="0" fontId="43" fillId="2" borderId="1" xfId="0" applyFont="1" applyFill="1" applyBorder="1" applyAlignment="1">
      <alignment horizontal="center" vertical="center" wrapText="1" readingOrder="1"/>
    </xf>
    <xf numFmtId="180" fontId="29" fillId="13" borderId="1" xfId="4" applyNumberFormat="1" applyFont="1" applyFill="1" applyBorder="1" applyAlignment="1" applyProtection="1">
      <alignment horizontal="right" vertical="center" wrapText="1"/>
    </xf>
    <xf numFmtId="0" fontId="3" fillId="0" borderId="1" xfId="0" applyFont="1" applyBorder="1">
      <alignment vertical="center"/>
    </xf>
    <xf numFmtId="180" fontId="3" fillId="13" borderId="1" xfId="4" applyNumberFormat="1" applyFont="1" applyFill="1" applyBorder="1" applyProtection="1">
      <alignment vertical="center"/>
    </xf>
    <xf numFmtId="180" fontId="52" fillId="9" borderId="27" xfId="4" applyNumberFormat="1" applyFont="1" applyFill="1" applyBorder="1" applyProtection="1">
      <alignment vertical="center"/>
    </xf>
    <xf numFmtId="0" fontId="3" fillId="0" borderId="26" xfId="0" applyFont="1" applyBorder="1">
      <alignment vertical="center"/>
    </xf>
    <xf numFmtId="0" fontId="3" fillId="12" borderId="25" xfId="0" applyFont="1" applyFill="1" applyBorder="1" applyAlignment="1">
      <alignment horizontal="center" vertical="center"/>
    </xf>
    <xf numFmtId="180" fontId="3" fillId="9" borderId="0" xfId="4" applyNumberFormat="1" applyFont="1" applyFill="1" applyBorder="1" applyProtection="1">
      <alignment vertical="center"/>
    </xf>
    <xf numFmtId="180" fontId="31" fillId="9" borderId="0" xfId="4" applyNumberFormat="1" applyFont="1" applyFill="1" applyBorder="1" applyProtection="1">
      <alignment vertical="center"/>
    </xf>
    <xf numFmtId="0" fontId="3" fillId="0" borderId="0" xfId="0" applyFont="1" applyAlignment="1">
      <alignment vertical="top" wrapText="1"/>
    </xf>
    <xf numFmtId="0" fontId="34" fillId="0" borderId="2" xfId="2" applyFont="1" applyBorder="1" applyAlignment="1">
      <alignment horizontal="left" vertical="center"/>
    </xf>
    <xf numFmtId="0" fontId="18" fillId="0" borderId="0" xfId="1" applyFont="1" applyAlignment="1">
      <alignment horizontal="centerContinuous" vertical="center"/>
    </xf>
    <xf numFmtId="0" fontId="14" fillId="0" borderId="0" xfId="1" applyFont="1" applyAlignment="1">
      <alignment horizontal="center" vertical="center"/>
    </xf>
    <xf numFmtId="0" fontId="14" fillId="3" borderId="3"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4" fillId="0" borderId="6" xfId="1" applyFont="1" applyBorder="1" applyAlignment="1">
      <alignment horizontal="center" vertical="center" wrapText="1"/>
    </xf>
    <xf numFmtId="0" fontId="23" fillId="0" borderId="1" xfId="0" applyFont="1" applyBorder="1" applyAlignment="1">
      <alignment vertical="center" wrapText="1"/>
    </xf>
    <xf numFmtId="0" fontId="11" fillId="0" borderId="0" xfId="1" applyFont="1" applyAlignment="1">
      <alignment horizontal="center" vertical="center" wrapText="1"/>
    </xf>
    <xf numFmtId="0" fontId="31" fillId="0" borderId="1" xfId="0" applyFont="1" applyBorder="1" applyAlignment="1">
      <alignment vertical="center" wrapText="1"/>
    </xf>
    <xf numFmtId="0" fontId="31" fillId="0" borderId="31" xfId="1" applyFont="1" applyBorder="1">
      <alignment vertical="center"/>
    </xf>
    <xf numFmtId="0" fontId="31" fillId="3" borderId="1" xfId="1" applyFont="1" applyFill="1" applyBorder="1" applyAlignment="1">
      <alignment horizontal="center" vertical="center"/>
    </xf>
    <xf numFmtId="0" fontId="31" fillId="0" borderId="1" xfId="1" applyFont="1" applyBorder="1" applyAlignment="1">
      <alignment horizontal="left" vertical="center"/>
    </xf>
    <xf numFmtId="0" fontId="31" fillId="3" borderId="1" xfId="1" applyFont="1" applyFill="1" applyBorder="1" applyAlignment="1">
      <alignment horizontal="left" vertical="center"/>
    </xf>
    <xf numFmtId="0" fontId="31" fillId="0" borderId="1" xfId="0" applyFont="1" applyBorder="1" applyAlignment="1" applyProtection="1">
      <alignment horizontal="center" vertical="center" wrapText="1"/>
      <protection locked="0"/>
    </xf>
    <xf numFmtId="0" fontId="31" fillId="14" borderId="1" xfId="0" applyFont="1" applyFill="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6" fillId="14" borderId="1" xfId="0" applyFont="1" applyFill="1" applyBorder="1" applyAlignment="1" applyProtection="1">
      <alignment horizontal="center" vertical="center" wrapText="1"/>
      <protection locked="0"/>
    </xf>
    <xf numFmtId="0" fontId="57" fillId="0" borderId="0" xfId="1" applyFont="1">
      <alignment vertical="center"/>
    </xf>
    <xf numFmtId="0" fontId="59" fillId="0" borderId="0" xfId="1" applyFont="1">
      <alignment vertical="center"/>
    </xf>
    <xf numFmtId="0" fontId="21" fillId="0" borderId="0" xfId="1" applyFont="1">
      <alignment vertical="center"/>
    </xf>
    <xf numFmtId="0" fontId="21" fillId="0" borderId="0" xfId="1" applyFont="1" applyAlignment="1">
      <alignment horizontal="left" vertical="center"/>
    </xf>
    <xf numFmtId="0" fontId="21" fillId="0" borderId="0" xfId="1" applyFont="1" applyAlignment="1">
      <alignment horizontal="right" vertical="center"/>
    </xf>
    <xf numFmtId="0" fontId="21" fillId="0" borderId="0" xfId="1" applyFont="1" applyProtection="1">
      <alignment vertical="center"/>
      <protection locked="0"/>
    </xf>
    <xf numFmtId="0" fontId="20" fillId="0" borderId="0" xfId="1" applyFont="1" applyAlignment="1">
      <alignment horizontal="left" vertical="center" readingOrder="1"/>
    </xf>
    <xf numFmtId="0" fontId="21" fillId="0" borderId="0" xfId="1" applyFont="1" applyAlignment="1">
      <alignment vertical="top"/>
    </xf>
    <xf numFmtId="38" fontId="31" fillId="0" borderId="9" xfId="4" applyFont="1" applyBorder="1" applyAlignment="1" applyProtection="1">
      <alignment horizontal="left" vertical="center" wrapText="1"/>
    </xf>
    <xf numFmtId="0" fontId="54" fillId="0" borderId="0" xfId="1" applyFont="1" applyAlignment="1">
      <alignment horizontal="center" vertical="center"/>
    </xf>
    <xf numFmtId="0" fontId="54" fillId="0" borderId="0" xfId="1" applyFont="1" applyAlignment="1">
      <alignment horizontal="right" vertical="center"/>
    </xf>
    <xf numFmtId="0" fontId="54" fillId="0" borderId="0" xfId="2" applyFont="1" applyAlignment="1">
      <alignment horizontal="left" vertical="center"/>
    </xf>
    <xf numFmtId="0" fontId="54" fillId="3" borderId="3" xfId="1" applyFont="1" applyFill="1" applyBorder="1" applyAlignment="1">
      <alignment horizontal="center" vertical="center" wrapText="1"/>
    </xf>
    <xf numFmtId="0" fontId="54" fillId="3" borderId="4" xfId="1" applyFont="1" applyFill="1" applyBorder="1" applyAlignment="1">
      <alignment horizontal="center" vertical="center" wrapText="1"/>
    </xf>
    <xf numFmtId="0" fontId="54" fillId="3" borderId="5" xfId="1" applyFont="1" applyFill="1" applyBorder="1" applyAlignment="1">
      <alignment horizontal="center" vertical="center" wrapText="1"/>
    </xf>
    <xf numFmtId="0" fontId="54" fillId="0" borderId="6" xfId="1" applyFont="1" applyBorder="1" applyAlignment="1">
      <alignment horizontal="center" vertical="center" wrapText="1"/>
    </xf>
    <xf numFmtId="0" fontId="54" fillId="0" borderId="1" xfId="1" applyFont="1" applyBorder="1" applyAlignment="1">
      <alignment horizontal="left" vertical="center" wrapText="1"/>
    </xf>
    <xf numFmtId="0" fontId="54" fillId="0" borderId="7" xfId="1" applyFont="1" applyBorder="1" applyAlignment="1">
      <alignment vertical="center" wrapText="1"/>
    </xf>
    <xf numFmtId="38" fontId="54" fillId="0" borderId="7" xfId="4" applyFont="1" applyBorder="1" applyAlignment="1">
      <alignment horizontal="right" vertical="center" wrapText="1"/>
    </xf>
    <xf numFmtId="0" fontId="54" fillId="0" borderId="1" xfId="1" applyFont="1" applyBorder="1" applyAlignment="1">
      <alignment vertical="center" wrapText="1"/>
    </xf>
    <xf numFmtId="0" fontId="59" fillId="0" borderId="0" xfId="1" applyFont="1" applyAlignment="1">
      <alignment horizontal="left" vertical="center"/>
    </xf>
    <xf numFmtId="0" fontId="59" fillId="0" borderId="0" xfId="1" applyFont="1" applyAlignment="1">
      <alignment horizontal="center" vertical="center"/>
    </xf>
    <xf numFmtId="0" fontId="59" fillId="0" borderId="0" xfId="1" applyFont="1" applyAlignment="1">
      <alignment horizontal="right" vertical="center"/>
    </xf>
    <xf numFmtId="0" fontId="52" fillId="0" borderId="0" xfId="0" applyFont="1">
      <alignment vertical="center"/>
    </xf>
    <xf numFmtId="0" fontId="48" fillId="0" borderId="1" xfId="10" applyFont="1" applyFill="1" applyBorder="1" applyAlignment="1">
      <alignment horizontal="center" vertical="center"/>
    </xf>
    <xf numFmtId="0" fontId="6" fillId="0" borderId="1" xfId="0" applyFont="1" applyBorder="1" applyAlignment="1">
      <alignment horizontal="justify" vertical="center" wrapText="1"/>
    </xf>
    <xf numFmtId="38" fontId="31" fillId="0" borderId="1" xfId="4" applyFont="1" applyBorder="1" applyAlignment="1" applyProtection="1">
      <alignment horizontal="left" vertical="center" wrapText="1"/>
    </xf>
    <xf numFmtId="0" fontId="31" fillId="0" borderId="2" xfId="1" applyFont="1" applyBorder="1" applyAlignment="1">
      <alignment horizontal="right" vertical="center"/>
    </xf>
    <xf numFmtId="38" fontId="6" fillId="7" borderId="1" xfId="1" applyNumberFormat="1" applyFont="1" applyFill="1" applyBorder="1" applyAlignment="1">
      <alignment horizontal="right" vertical="center" wrapText="1" readingOrder="1"/>
    </xf>
    <xf numFmtId="0" fontId="6" fillId="4" borderId="1" xfId="1" applyFont="1" applyFill="1" applyBorder="1" applyAlignment="1">
      <alignment horizontal="center" vertical="center" wrapText="1" readingOrder="1"/>
    </xf>
    <xf numFmtId="38" fontId="6" fillId="7" borderId="1" xfId="3" applyFont="1" applyFill="1" applyBorder="1" applyAlignment="1" applyProtection="1">
      <alignment horizontal="right" vertical="center" wrapText="1" readingOrder="1"/>
    </xf>
    <xf numFmtId="0" fontId="6" fillId="0" borderId="1" xfId="1" applyFont="1" applyBorder="1" applyAlignment="1">
      <alignment horizontal="center" vertical="top" wrapText="1" readingOrder="1"/>
    </xf>
    <xf numFmtId="0" fontId="6" fillId="0" borderId="1" xfId="1" applyFont="1" applyBorder="1" applyAlignment="1">
      <alignment horizontal="left" vertical="center" wrapText="1" readingOrder="1"/>
    </xf>
    <xf numFmtId="0" fontId="31" fillId="5" borderId="1" xfId="1" applyFont="1" applyFill="1" applyBorder="1">
      <alignment vertical="center"/>
    </xf>
    <xf numFmtId="0" fontId="6" fillId="6" borderId="1" xfId="1" applyFont="1" applyFill="1" applyBorder="1" applyAlignment="1">
      <alignment horizontal="right" vertical="center" wrapText="1" readingOrder="1"/>
    </xf>
    <xf numFmtId="0" fontId="31" fillId="5" borderId="1" xfId="1" applyFont="1" applyFill="1" applyBorder="1" applyAlignment="1">
      <alignment horizontal="right" vertical="center"/>
    </xf>
    <xf numFmtId="0" fontId="6" fillId="0" borderId="1" xfId="1" applyFont="1" applyBorder="1" applyAlignment="1">
      <alignment horizontal="left" vertical="top" wrapText="1" readingOrder="1"/>
    </xf>
    <xf numFmtId="0" fontId="60" fillId="0" borderId="0" xfId="1" applyFont="1" applyAlignment="1">
      <alignment horizontal="centerContinuous" vertical="center"/>
    </xf>
    <xf numFmtId="0" fontId="31" fillId="3" borderId="1" xfId="1" applyFont="1" applyFill="1" applyBorder="1" applyAlignment="1">
      <alignment horizontal="center" vertical="center" wrapText="1"/>
    </xf>
    <xf numFmtId="0" fontId="33" fillId="3" borderId="1" xfId="1" applyFont="1" applyFill="1" applyBorder="1" applyAlignment="1">
      <alignment horizontal="center" vertical="center" wrapText="1"/>
    </xf>
    <xf numFmtId="38" fontId="31" fillId="0" borderId="1" xfId="4" applyFont="1" applyBorder="1" applyAlignment="1" applyProtection="1">
      <alignment horizontal="right" vertical="center" wrapText="1"/>
    </xf>
    <xf numFmtId="0" fontId="31" fillId="0" borderId="2" xfId="1" applyFont="1" applyBorder="1" applyAlignment="1">
      <alignment vertical="center" wrapText="1"/>
    </xf>
    <xf numFmtId="38" fontId="6" fillId="0" borderId="1" xfId="3" applyFont="1" applyBorder="1" applyAlignment="1">
      <alignment horizontal="right" vertical="center" wrapText="1" readingOrder="1"/>
    </xf>
    <xf numFmtId="0" fontId="34" fillId="0" borderId="1" xfId="1" applyFont="1" applyBorder="1" applyAlignment="1">
      <alignment horizontal="center" vertical="top" wrapText="1"/>
    </xf>
    <xf numFmtId="38" fontId="34" fillId="0" borderId="1" xfId="3" applyFont="1" applyBorder="1" applyAlignment="1">
      <alignment horizontal="right" vertical="center" wrapText="1"/>
    </xf>
    <xf numFmtId="0" fontId="34" fillId="0" borderId="1" xfId="1" applyFont="1" applyBorder="1" applyAlignment="1">
      <alignment vertical="center" wrapText="1"/>
    </xf>
    <xf numFmtId="0" fontId="34" fillId="0" borderId="1" xfId="1" applyFont="1" applyBorder="1" applyAlignment="1">
      <alignment vertical="top" wrapText="1"/>
    </xf>
    <xf numFmtId="0" fontId="34" fillId="0" borderId="1" xfId="1" applyFont="1" applyBorder="1" applyAlignment="1">
      <alignment horizontal="right" vertical="center" wrapText="1"/>
    </xf>
    <xf numFmtId="176" fontId="6" fillId="0" borderId="1" xfId="1" applyNumberFormat="1" applyFont="1" applyBorder="1" applyAlignment="1">
      <alignment horizontal="center" vertical="center" wrapText="1" readingOrder="1"/>
    </xf>
    <xf numFmtId="0" fontId="40" fillId="0" borderId="0" xfId="1" applyFont="1" applyAlignment="1">
      <alignment horizontal="centerContinuous" vertical="center"/>
    </xf>
    <xf numFmtId="0" fontId="31" fillId="5" borderId="1" xfId="1" applyFont="1" applyFill="1" applyBorder="1" applyAlignment="1">
      <alignment horizontal="left" vertical="center"/>
    </xf>
    <xf numFmtId="0" fontId="41" fillId="0" borderId="0" xfId="1" applyFont="1" applyAlignment="1">
      <alignment horizontal="centerContinuous" vertical="center" wrapText="1"/>
    </xf>
    <xf numFmtId="0" fontId="31" fillId="0" borderId="1" xfId="1" applyFont="1" applyBorder="1" applyAlignment="1">
      <alignment horizontal="left" vertical="top" wrapText="1"/>
    </xf>
    <xf numFmtId="0" fontId="34" fillId="0" borderId="1" xfId="1" applyFont="1" applyBorder="1" applyAlignment="1">
      <alignment horizontal="left" vertical="top" wrapText="1"/>
    </xf>
    <xf numFmtId="0" fontId="34" fillId="0" borderId="1" xfId="1" applyFont="1" applyBorder="1" applyAlignment="1">
      <alignment horizontal="left" vertical="center" wrapText="1"/>
    </xf>
    <xf numFmtId="0" fontId="37" fillId="0" borderId="0" xfId="1" applyFont="1" applyAlignment="1">
      <alignment horizontal="centerContinuous" vertical="center"/>
    </xf>
    <xf numFmtId="3" fontId="34" fillId="0" borderId="2" xfId="2" applyNumberFormat="1" applyFont="1" applyBorder="1" applyAlignment="1">
      <alignment horizontal="left" vertical="center"/>
    </xf>
    <xf numFmtId="0" fontId="29" fillId="0" borderId="1" xfId="0" applyFont="1" applyBorder="1" applyAlignment="1">
      <alignment horizontal="justify" vertical="center" wrapText="1"/>
    </xf>
    <xf numFmtId="0" fontId="34" fillId="0" borderId="6" xfId="1" applyFont="1" applyBorder="1" applyAlignment="1">
      <alignment horizontal="left" vertical="center" wrapText="1"/>
    </xf>
    <xf numFmtId="0" fontId="34" fillId="0" borderId="8" xfId="1" applyFont="1" applyBorder="1" applyAlignment="1">
      <alignment horizontal="left" vertical="center" wrapText="1"/>
    </xf>
    <xf numFmtId="0" fontId="34" fillId="0" borderId="7" xfId="1" applyFont="1" applyBorder="1" applyAlignment="1">
      <alignment vertical="center" wrapText="1"/>
    </xf>
    <xf numFmtId="3" fontId="34" fillId="0" borderId="0" xfId="1" applyNumberFormat="1" applyFont="1">
      <alignment vertical="center"/>
    </xf>
    <xf numFmtId="0" fontId="63" fillId="0" borderId="10" xfId="1" applyFont="1" applyBorder="1" applyAlignment="1">
      <alignment vertical="center" wrapText="1"/>
    </xf>
    <xf numFmtId="3" fontId="34" fillId="0" borderId="10" xfId="1" applyNumberFormat="1" applyFont="1" applyBorder="1" applyAlignment="1">
      <alignment horizontal="right" vertical="center" wrapText="1"/>
    </xf>
    <xf numFmtId="0" fontId="34" fillId="0" borderId="10" xfId="1" applyFont="1" applyBorder="1" applyAlignment="1">
      <alignment vertical="center" wrapText="1"/>
    </xf>
    <xf numFmtId="0" fontId="34" fillId="4" borderId="1" xfId="1" applyFont="1" applyFill="1" applyBorder="1" applyAlignment="1">
      <alignment horizontal="center" vertical="center" wrapText="1" readingOrder="1"/>
    </xf>
    <xf numFmtId="0" fontId="34" fillId="0" borderId="1" xfId="1" applyFont="1" applyBorder="1" applyAlignment="1">
      <alignment horizontal="left" vertical="center" wrapText="1" readingOrder="1"/>
    </xf>
    <xf numFmtId="38" fontId="34" fillId="0" borderId="1" xfId="3" applyFont="1" applyBorder="1" applyAlignment="1" applyProtection="1">
      <alignment horizontal="right" vertical="center" wrapText="1" readingOrder="1"/>
    </xf>
    <xf numFmtId="0" fontId="34" fillId="3" borderId="1" xfId="1" applyFont="1" applyFill="1" applyBorder="1" applyAlignment="1">
      <alignment horizontal="center" vertical="center"/>
    </xf>
    <xf numFmtId="0" fontId="34" fillId="0" borderId="1" xfId="0" applyFont="1" applyBorder="1" applyAlignment="1">
      <alignment horizontal="center" vertical="center"/>
    </xf>
    <xf numFmtId="0" fontId="29" fillId="12" borderId="1" xfId="0" applyFont="1" applyFill="1" applyBorder="1" applyAlignment="1">
      <alignment vertical="center" wrapText="1"/>
    </xf>
    <xf numFmtId="0" fontId="53" fillId="0" borderId="0" xfId="5" applyFont="1">
      <alignment vertical="center"/>
    </xf>
    <xf numFmtId="0" fontId="53" fillId="0" borderId="0" xfId="5" applyFont="1" applyAlignment="1">
      <alignment horizontal="right" vertical="center"/>
    </xf>
    <xf numFmtId="0" fontId="53" fillId="0" borderId="0" xfId="6" applyFont="1">
      <alignment vertical="center"/>
    </xf>
    <xf numFmtId="0" fontId="64" fillId="0" borderId="0" xfId="5" applyFont="1">
      <alignment vertical="center"/>
    </xf>
    <xf numFmtId="178" fontId="2" fillId="11" borderId="17" xfId="8" applyNumberFormat="1" applyFont="1" applyFill="1" applyBorder="1" applyAlignment="1">
      <alignment vertical="center" wrapText="1"/>
    </xf>
    <xf numFmtId="0" fontId="2" fillId="0" borderId="4" xfId="5" applyFont="1" applyBorder="1" applyAlignment="1">
      <alignment vertical="center" wrapText="1"/>
    </xf>
    <xf numFmtId="38" fontId="2" fillId="0" borderId="24" xfId="4" applyFont="1" applyBorder="1" applyAlignment="1">
      <alignment horizontal="right" vertical="center" wrapText="1"/>
    </xf>
    <xf numFmtId="0" fontId="2" fillId="0" borderId="3" xfId="5" applyFont="1" applyBorder="1" applyAlignment="1">
      <alignment vertical="center" wrapText="1"/>
    </xf>
    <xf numFmtId="38" fontId="2" fillId="0" borderId="22" xfId="4" applyFont="1" applyBorder="1" applyAlignment="1">
      <alignment horizontal="right" vertical="center" wrapText="1"/>
    </xf>
    <xf numFmtId="0" fontId="2" fillId="0" borderId="23" xfId="5" applyFont="1" applyBorder="1" applyAlignment="1">
      <alignment vertical="center" wrapText="1"/>
    </xf>
    <xf numFmtId="178" fontId="2" fillId="11" borderId="15" xfId="8" applyNumberFormat="1" applyFont="1" applyFill="1" applyBorder="1" applyAlignment="1">
      <alignment vertical="center" wrapText="1"/>
    </xf>
    <xf numFmtId="178" fontId="2" fillId="11" borderId="24" xfId="8" applyNumberFormat="1" applyFont="1" applyFill="1" applyBorder="1" applyAlignment="1">
      <alignment vertical="center" wrapText="1"/>
    </xf>
    <xf numFmtId="0" fontId="2" fillId="0" borderId="24" xfId="5" applyFont="1" applyBorder="1" applyAlignment="1">
      <alignment vertical="center" wrapText="1"/>
    </xf>
    <xf numFmtId="0" fontId="2" fillId="0" borderId="21" xfId="5" applyFont="1" applyBorder="1" applyAlignment="1">
      <alignment vertical="center" wrapText="1"/>
    </xf>
    <xf numFmtId="177" fontId="53" fillId="0" borderId="0" xfId="5" applyNumberFormat="1" applyFont="1" applyAlignment="1">
      <alignment horizontal="right" vertical="center"/>
    </xf>
    <xf numFmtId="38" fontId="53" fillId="0" borderId="0" xfId="5" applyNumberFormat="1" applyFont="1" applyAlignment="1">
      <alignment horizontal="right" vertical="center"/>
    </xf>
    <xf numFmtId="178" fontId="2" fillId="11" borderId="19" xfId="8" applyNumberFormat="1" applyFont="1" applyFill="1" applyBorder="1" applyAlignment="1">
      <alignment vertical="center" wrapText="1"/>
    </xf>
    <xf numFmtId="0" fontId="2" fillId="0" borderId="14" xfId="5" applyFont="1" applyBorder="1" applyAlignment="1">
      <alignment vertical="center" wrapText="1"/>
    </xf>
    <xf numFmtId="38" fontId="2" fillId="0" borderId="14" xfId="4" applyFont="1" applyBorder="1" applyAlignment="1">
      <alignment horizontal="right" vertical="center" wrapText="1"/>
    </xf>
    <xf numFmtId="0" fontId="2" fillId="0" borderId="12" xfId="5" applyFont="1" applyBorder="1" applyAlignment="1">
      <alignment vertical="center" wrapText="1"/>
    </xf>
    <xf numFmtId="38" fontId="2" fillId="0" borderId="17" xfId="4" applyFont="1" applyBorder="1" applyAlignment="1">
      <alignment horizontal="right" vertical="center" wrapText="1"/>
    </xf>
    <xf numFmtId="0" fontId="2" fillId="0" borderId="18" xfId="5" applyFont="1" applyBorder="1" applyAlignment="1">
      <alignment vertical="center" wrapText="1"/>
    </xf>
    <xf numFmtId="38" fontId="2" fillId="0" borderId="15" xfId="4" applyFont="1" applyBorder="1" applyAlignment="1">
      <alignment horizontal="right" vertical="center" wrapText="1"/>
    </xf>
    <xf numFmtId="0" fontId="2" fillId="0" borderId="16" xfId="5" applyFont="1" applyBorder="1" applyAlignment="1">
      <alignment vertical="center" wrapText="1"/>
    </xf>
    <xf numFmtId="38" fontId="2" fillId="0" borderId="19" xfId="4" applyFont="1" applyBorder="1" applyAlignment="1">
      <alignment horizontal="right" vertical="center" wrapText="1"/>
    </xf>
    <xf numFmtId="0" fontId="2" fillId="0" borderId="20" xfId="5" applyFont="1" applyBorder="1" applyAlignment="1">
      <alignment vertical="center" wrapText="1"/>
    </xf>
    <xf numFmtId="178" fontId="2" fillId="11" borderId="22" xfId="8" applyNumberFormat="1" applyFont="1" applyFill="1" applyBorder="1" applyAlignment="1">
      <alignment vertical="center" wrapText="1"/>
    </xf>
    <xf numFmtId="6" fontId="30" fillId="10" borderId="1" xfId="8" applyNumberFormat="1" applyFont="1" applyFill="1" applyBorder="1" applyAlignment="1">
      <alignment horizontal="center" vertical="center" wrapText="1"/>
    </xf>
    <xf numFmtId="0" fontId="30" fillId="10" borderId="1" xfId="7" applyFont="1" applyFill="1" applyBorder="1" applyAlignment="1">
      <alignment horizontal="center" vertical="center"/>
    </xf>
    <xf numFmtId="0" fontId="67" fillId="0" borderId="0" xfId="6" applyFont="1" applyAlignment="1">
      <alignment horizontal="justify" vertical="center"/>
    </xf>
    <xf numFmtId="0" fontId="37" fillId="0" borderId="0" xfId="5" applyFont="1" applyAlignment="1"/>
    <xf numFmtId="0" fontId="47" fillId="0" borderId="1" xfId="10" applyBorder="1" applyAlignment="1">
      <alignment horizontal="center" vertical="center" wrapText="1"/>
    </xf>
    <xf numFmtId="0" fontId="3" fillId="0" borderId="1" xfId="0" applyFont="1" applyBorder="1" applyAlignment="1">
      <alignment horizontal="center" vertical="center"/>
    </xf>
    <xf numFmtId="0" fontId="3" fillId="1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3" fillId="0" borderId="9" xfId="0" applyFont="1" applyBorder="1" applyAlignment="1">
      <alignment horizontal="center" vertical="center"/>
    </xf>
    <xf numFmtId="0" fontId="3" fillId="12" borderId="9" xfId="0" applyFont="1" applyFill="1" applyBorder="1" applyAlignment="1">
      <alignment horizontal="left" vertical="center" wrapText="1"/>
    </xf>
    <xf numFmtId="0" fontId="61" fillId="0" borderId="0" xfId="1" applyFont="1" applyAlignment="1">
      <alignment horizontal="center" vertical="center"/>
    </xf>
    <xf numFmtId="0" fontId="34" fillId="0" borderId="2" xfId="2" applyFont="1" applyBorder="1" applyAlignment="1">
      <alignment horizontal="left" vertical="center" wrapText="1"/>
    </xf>
    <xf numFmtId="0" fontId="54" fillId="0" borderId="0" xfId="1" applyFont="1" applyAlignment="1">
      <alignment horizontal="left" vertical="center"/>
    </xf>
    <xf numFmtId="3" fontId="31" fillId="0" borderId="0" xfId="1" applyNumberFormat="1" applyFont="1" applyAlignment="1">
      <alignment horizontal="left" vertical="center"/>
    </xf>
    <xf numFmtId="0" fontId="15" fillId="0" borderId="0" xfId="1" applyFont="1" applyAlignment="1">
      <alignment horizontal="left" vertical="center"/>
    </xf>
    <xf numFmtId="0" fontId="30" fillId="0" borderId="4" xfId="5" applyFont="1" applyBorder="1" applyAlignment="1">
      <alignment horizontal="center" vertical="center" wrapText="1"/>
    </xf>
    <xf numFmtId="0" fontId="37" fillId="0" borderId="0" xfId="1" applyFont="1" applyAlignment="1">
      <alignment horizontal="center" vertical="center"/>
    </xf>
    <xf numFmtId="0" fontId="31" fillId="0" borderId="1" xfId="1" applyFont="1" applyBorder="1" applyAlignment="1">
      <alignment horizontal="center" vertical="center"/>
    </xf>
    <xf numFmtId="0" fontId="6" fillId="0" borderId="1" xfId="1" applyFont="1" applyBorder="1" applyAlignment="1">
      <alignment horizontal="center" vertical="center" wrapText="1" readingOrder="1"/>
    </xf>
    <xf numFmtId="0" fontId="34" fillId="0" borderId="0" xfId="1" applyFont="1" applyAlignment="1">
      <alignment horizontal="left" vertical="center"/>
    </xf>
    <xf numFmtId="0" fontId="34" fillId="0" borderId="0" xfId="2" applyFont="1" applyAlignment="1">
      <alignment horizontal="left" vertical="center" wrapText="1"/>
    </xf>
    <xf numFmtId="0" fontId="16" fillId="0" borderId="2" xfId="2" applyFont="1" applyBorder="1" applyAlignment="1">
      <alignment horizontal="left" vertical="center" wrapText="1"/>
    </xf>
    <xf numFmtId="0" fontId="45" fillId="0" borderId="0" xfId="0" applyFont="1" applyAlignment="1">
      <alignment horizontal="center" vertical="center"/>
    </xf>
    <xf numFmtId="0" fontId="33" fillId="0" borderId="0" xfId="1" applyFont="1" applyAlignment="1">
      <alignment horizontal="left" vertical="center"/>
    </xf>
    <xf numFmtId="0" fontId="34" fillId="0" borderId="2" xfId="2" applyFont="1" applyBorder="1" applyAlignment="1" applyProtection="1">
      <alignment horizontal="left" vertical="center" wrapText="1"/>
      <protection locked="0"/>
    </xf>
    <xf numFmtId="0" fontId="31" fillId="0" borderId="0" xfId="1" applyFont="1" applyAlignment="1" applyProtection="1">
      <alignment horizontal="left" vertical="center"/>
      <protection locked="0"/>
    </xf>
    <xf numFmtId="0" fontId="16" fillId="0" borderId="10" xfId="1" applyFont="1" applyBorder="1" applyAlignment="1">
      <alignment vertical="center" wrapText="1"/>
    </xf>
    <xf numFmtId="0" fontId="31" fillId="0" borderId="2" xfId="1" applyFont="1" applyBorder="1" applyAlignment="1">
      <alignment horizontal="center" vertical="center"/>
    </xf>
    <xf numFmtId="0" fontId="31" fillId="8" borderId="1" xfId="1" applyFont="1" applyFill="1" applyBorder="1" applyAlignment="1">
      <alignment horizontal="center" vertical="center"/>
    </xf>
    <xf numFmtId="0" fontId="31" fillId="0" borderId="0" xfId="1" applyFont="1" applyAlignment="1">
      <alignment vertical="center" wrapText="1"/>
    </xf>
    <xf numFmtId="0" fontId="31" fillId="8" borderId="1" xfId="1" applyFont="1" applyFill="1" applyBorder="1">
      <alignment vertical="center"/>
    </xf>
    <xf numFmtId="0" fontId="31" fillId="8" borderId="1" xfId="1" applyFont="1" applyFill="1" applyBorder="1" applyAlignment="1">
      <alignment horizontal="left" vertical="center"/>
    </xf>
    <xf numFmtId="0" fontId="31" fillId="0" borderId="13" xfId="1" applyFont="1" applyBorder="1">
      <alignment vertical="center"/>
    </xf>
    <xf numFmtId="0" fontId="68" fillId="0" borderId="0" xfId="1" applyFont="1">
      <alignment vertical="center"/>
    </xf>
    <xf numFmtId="176" fontId="31" fillId="0" borderId="0" xfId="1" applyNumberFormat="1" applyFont="1" applyAlignment="1" applyProtection="1">
      <alignment horizontal="left" vertical="center"/>
      <protection locked="0"/>
    </xf>
    <xf numFmtId="0" fontId="3" fillId="0" borderId="1" xfId="0" applyFont="1" applyBorder="1" applyAlignment="1">
      <alignment horizontal="center" vertical="center"/>
    </xf>
    <xf numFmtId="0" fontId="3" fillId="12" borderId="1" xfId="0" applyFont="1" applyFill="1" applyBorder="1" applyAlignment="1">
      <alignment vertical="center" wrapText="1"/>
    </xf>
    <xf numFmtId="0" fontId="4" fillId="0" borderId="1" xfId="0" applyFont="1" applyBorder="1" applyAlignment="1">
      <alignment horizontal="left" vertical="center" wrapText="1"/>
    </xf>
    <xf numFmtId="0" fontId="29" fillId="0" borderId="9" xfId="0" applyFont="1" applyBorder="1" applyAlignment="1">
      <alignment horizontal="left" vertical="center" wrapText="1"/>
    </xf>
    <xf numFmtId="0" fontId="29"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3" fillId="15" borderId="9" xfId="0" applyFont="1" applyFill="1" applyBorder="1" applyAlignment="1">
      <alignment horizontal="left" vertical="center" wrapText="1"/>
    </xf>
    <xf numFmtId="0" fontId="3" fillId="15" borderId="14" xfId="0" applyFont="1" applyFill="1" applyBorder="1" applyAlignment="1">
      <alignment horizontal="left" vertical="center" wrapText="1"/>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4" fillId="0" borderId="14" xfId="0" applyFont="1" applyBorder="1" applyAlignment="1">
      <alignment horizontal="left" vertical="center" wrapText="1"/>
    </xf>
    <xf numFmtId="0" fontId="29" fillId="12" borderId="9" xfId="0" applyFont="1" applyFill="1" applyBorder="1" applyAlignment="1">
      <alignment horizontal="left" vertical="center" wrapText="1"/>
    </xf>
    <xf numFmtId="0" fontId="29" fillId="12" borderId="4" xfId="0" applyFont="1" applyFill="1" applyBorder="1" applyAlignment="1">
      <alignment horizontal="left" vertical="center" wrapText="1"/>
    </xf>
    <xf numFmtId="0" fontId="3" fillId="15" borderId="4" xfId="0" applyFont="1" applyFill="1" applyBorder="1" applyAlignment="1">
      <alignment horizontal="left" vertical="center" wrapText="1"/>
    </xf>
    <xf numFmtId="0" fontId="31" fillId="0" borderId="0" xfId="1" applyFont="1" applyAlignment="1">
      <alignment horizontal="left" vertical="center"/>
    </xf>
    <xf numFmtId="0" fontId="61" fillId="0" borderId="0" xfId="1" applyFont="1" applyAlignment="1">
      <alignment horizontal="center" vertical="center"/>
    </xf>
    <xf numFmtId="0" fontId="60" fillId="0" borderId="0" xfId="1" applyFont="1" applyAlignment="1">
      <alignment horizontal="center" vertical="center"/>
    </xf>
    <xf numFmtId="0" fontId="34" fillId="0" borderId="2" xfId="2" applyFont="1" applyBorder="1" applyAlignment="1">
      <alignment horizontal="left" vertical="center" wrapText="1"/>
    </xf>
    <xf numFmtId="0" fontId="41" fillId="0" borderId="0" xfId="1" applyFont="1" applyAlignment="1">
      <alignment horizontal="center" vertical="center"/>
    </xf>
    <xf numFmtId="0" fontId="34" fillId="0" borderId="2" xfId="2" applyFont="1" applyBorder="1" applyAlignment="1">
      <alignment horizontal="center" vertical="center" wrapText="1"/>
    </xf>
    <xf numFmtId="0" fontId="54" fillId="0" borderId="0" xfId="1" applyFont="1" applyAlignment="1">
      <alignment horizontal="left" vertical="center"/>
    </xf>
    <xf numFmtId="0" fontId="2" fillId="0" borderId="0" xfId="1" applyFont="1" applyAlignment="1">
      <alignment horizontal="center" vertical="center" wrapText="1"/>
    </xf>
    <xf numFmtId="3" fontId="31" fillId="0" borderId="0" xfId="1" applyNumberFormat="1" applyFont="1" applyAlignment="1">
      <alignment horizontal="left" vertical="center"/>
    </xf>
    <xf numFmtId="3" fontId="60" fillId="0" borderId="0" xfId="1" applyNumberFormat="1" applyFont="1" applyAlignment="1">
      <alignment horizontal="center" vertical="center"/>
    </xf>
    <xf numFmtId="3" fontId="34" fillId="0" borderId="2" xfId="2" applyNumberFormat="1" applyFont="1" applyBorder="1" applyAlignment="1">
      <alignment horizontal="left" vertical="center" wrapText="1"/>
    </xf>
    <xf numFmtId="0" fontId="15" fillId="0" borderId="0" xfId="1" applyFont="1" applyAlignment="1">
      <alignment horizontal="left" vertical="center"/>
    </xf>
    <xf numFmtId="0" fontId="66" fillId="0" borderId="0" xfId="5" applyFont="1" applyAlignment="1">
      <alignment horizontal="center" wrapText="1"/>
    </xf>
    <xf numFmtId="0" fontId="37" fillId="0" borderId="0" xfId="5" applyFont="1" applyAlignment="1">
      <alignment horizontal="center" vertical="top" wrapText="1"/>
    </xf>
    <xf numFmtId="0" fontId="65" fillId="0" borderId="9" xfId="5" applyFont="1" applyBorder="1" applyAlignment="1">
      <alignment horizontal="center" vertical="center" wrapText="1"/>
    </xf>
    <xf numFmtId="0" fontId="30" fillId="0" borderId="14" xfId="5" applyFont="1" applyBorder="1" applyAlignment="1">
      <alignment horizontal="center" vertical="center" wrapText="1"/>
    </xf>
    <xf numFmtId="0" fontId="30" fillId="0" borderId="4" xfId="5" applyFont="1" applyBorder="1" applyAlignment="1">
      <alignment horizontal="center" vertical="center" wrapText="1"/>
    </xf>
    <xf numFmtId="0" fontId="30" fillId="0" borderId="7" xfId="5" applyFont="1" applyBorder="1" applyAlignment="1">
      <alignment horizontal="center" vertical="center" wrapText="1"/>
    </xf>
    <xf numFmtId="0" fontId="30" fillId="0" borderId="13" xfId="5" applyFont="1" applyBorder="1" applyAlignment="1">
      <alignment horizontal="center" vertical="center" wrapText="1"/>
    </xf>
    <xf numFmtId="0" fontId="30" fillId="0" borderId="6" xfId="5" applyFont="1" applyBorder="1" applyAlignment="1">
      <alignment horizontal="center" vertical="center" wrapText="1"/>
    </xf>
    <xf numFmtId="0" fontId="30" fillId="0" borderId="12" xfId="5" applyFont="1" applyBorder="1" applyAlignment="1">
      <alignment horizontal="center" vertical="center" wrapText="1"/>
    </xf>
    <xf numFmtId="0" fontId="30" fillId="0" borderId="3" xfId="5" applyFont="1" applyBorder="1" applyAlignment="1">
      <alignment horizontal="center" vertical="center" wrapText="1"/>
    </xf>
    <xf numFmtId="0" fontId="31" fillId="0" borderId="9" xfId="5" applyFont="1" applyBorder="1" applyAlignment="1">
      <alignment horizontal="center" vertical="center" wrapText="1" readingOrder="1"/>
    </xf>
    <xf numFmtId="0" fontId="31" fillId="0" borderId="14" xfId="5" applyFont="1" applyBorder="1" applyAlignment="1">
      <alignment horizontal="center" vertical="center" wrapText="1" readingOrder="1"/>
    </xf>
    <xf numFmtId="0" fontId="2" fillId="0" borderId="9" xfId="5" applyFont="1" applyBorder="1" applyAlignment="1">
      <alignment horizontal="center" vertical="center" wrapText="1" readingOrder="1"/>
    </xf>
    <xf numFmtId="0" fontId="2" fillId="0" borderId="14" xfId="5" applyFont="1" applyBorder="1" applyAlignment="1">
      <alignment horizontal="center" vertical="center" wrapText="1" readingOrder="1"/>
    </xf>
    <xf numFmtId="0" fontId="2" fillId="0" borderId="4" xfId="5" applyFont="1" applyBorder="1" applyAlignment="1">
      <alignment horizontal="center" vertical="center" wrapText="1" readingOrder="1"/>
    </xf>
    <xf numFmtId="0" fontId="3" fillId="0" borderId="9" xfId="5" applyFont="1" applyBorder="1" applyAlignment="1">
      <alignment horizontal="center" vertical="center" wrapText="1" readingOrder="1"/>
    </xf>
    <xf numFmtId="0" fontId="3" fillId="0" borderId="14" xfId="5" applyFont="1" applyBorder="1" applyAlignment="1">
      <alignment horizontal="center" vertical="center" wrapText="1" readingOrder="1"/>
    </xf>
    <xf numFmtId="0" fontId="37" fillId="0" borderId="0" xfId="1" applyFont="1" applyAlignment="1">
      <alignment horizontal="center" vertical="center"/>
    </xf>
    <xf numFmtId="0" fontId="40" fillId="0" borderId="0" xfId="1" applyFont="1" applyAlignment="1">
      <alignment horizontal="center" vertical="center"/>
    </xf>
    <xf numFmtId="0" fontId="30" fillId="0" borderId="0" xfId="1" applyFont="1" applyAlignment="1">
      <alignment horizontal="center" vertical="center"/>
    </xf>
    <xf numFmtId="0" fontId="31" fillId="0" borderId="0" xfId="1" applyFont="1" applyAlignment="1">
      <alignment horizontal="left" vertical="center" wrapText="1"/>
    </xf>
    <xf numFmtId="0" fontId="34" fillId="0" borderId="0" xfId="2" applyFont="1" applyAlignment="1">
      <alignment horizontal="left" vertical="center" wrapText="1"/>
    </xf>
    <xf numFmtId="0" fontId="62" fillId="0" borderId="0" xfId="1" applyFont="1" applyAlignment="1">
      <alignment horizontal="center" vertical="center"/>
    </xf>
    <xf numFmtId="0" fontId="16" fillId="0" borderId="2" xfId="2" applyFont="1" applyBorder="1" applyAlignment="1">
      <alignment horizontal="left" vertical="center" wrapText="1"/>
    </xf>
    <xf numFmtId="0" fontId="45" fillId="0" borderId="0" xfId="0" applyFont="1" applyAlignment="1">
      <alignment horizontal="center" vertical="center"/>
    </xf>
    <xf numFmtId="0" fontId="42" fillId="0" borderId="29" xfId="0" applyFont="1" applyBorder="1" applyAlignment="1">
      <alignment horizontal="left" vertical="center"/>
    </xf>
    <xf numFmtId="0" fontId="31" fillId="0" borderId="0" xfId="0" applyFont="1" applyAlignment="1">
      <alignment horizontal="left" vertical="top" wrapText="1"/>
    </xf>
    <xf numFmtId="0" fontId="34" fillId="0" borderId="0" xfId="0" applyFont="1" applyAlignment="1">
      <alignment horizontal="left" vertical="top" wrapText="1"/>
    </xf>
    <xf numFmtId="0" fontId="3" fillId="0" borderId="1" xfId="0" applyFont="1" applyBorder="1" applyAlignment="1">
      <alignment horizontal="left" vertical="center"/>
    </xf>
    <xf numFmtId="0" fontId="14" fillId="0" borderId="0" xfId="1" applyFont="1" applyAlignment="1">
      <alignment horizontal="left" vertical="center"/>
    </xf>
    <xf numFmtId="0" fontId="35" fillId="0" borderId="0" xfId="1" applyFont="1" applyAlignment="1">
      <alignment horizontal="left" vertical="center"/>
    </xf>
    <xf numFmtId="0" fontId="33" fillId="0" borderId="0" xfId="1" applyFont="1" applyAlignment="1">
      <alignment horizontal="left" vertical="center"/>
    </xf>
    <xf numFmtId="0" fontId="31" fillId="0" borderId="31" xfId="1" applyFont="1" applyBorder="1" applyAlignment="1">
      <alignment horizontal="left" vertical="center"/>
    </xf>
    <xf numFmtId="0" fontId="34" fillId="0" borderId="2" xfId="2" applyFont="1" applyBorder="1" applyAlignment="1" applyProtection="1">
      <alignment horizontal="left" vertical="center" wrapText="1"/>
      <protection locked="0"/>
    </xf>
    <xf numFmtId="0" fontId="31" fillId="0" borderId="0" xfId="1" applyFont="1" applyAlignment="1" applyProtection="1">
      <alignment horizontal="left" vertical="center"/>
      <protection locked="0"/>
    </xf>
  </cellXfs>
  <cellStyles count="11">
    <cellStyle name="ハイパーリンク" xfId="10" builtinId="8"/>
    <cellStyle name="桁区切り" xfId="4" builtinId="6"/>
    <cellStyle name="桁区切り 2" xfId="3" xr:uid="{7C59BF7A-86CD-45D6-B270-944483372EF7}"/>
    <cellStyle name="桁区切り 3" xfId="9" xr:uid="{275C9D4E-23F7-4AC9-B047-955759F6FB8F}"/>
    <cellStyle name="通貨 2" xfId="8" xr:uid="{C2A505CC-CACC-4A99-B250-D894AE449AC1}"/>
    <cellStyle name="標準" xfId="0" builtinId="0"/>
    <cellStyle name="標準 2" xfId="1" xr:uid="{39F183B1-8F64-4247-A884-D2CD55388FA9}"/>
    <cellStyle name="標準 2 2" xfId="2" xr:uid="{E911644C-6687-4589-8E28-24A1BBD665E2}"/>
    <cellStyle name="標準 2 3" xfId="7" xr:uid="{EE19A9CE-75D2-484B-92F8-501ED8721AC6}"/>
    <cellStyle name="標準 3" xfId="5" xr:uid="{8D09965C-FA5D-4F9C-B942-2A0A96D20700}"/>
    <cellStyle name="標準 4" xfId="6" xr:uid="{F1AE5CAD-6E51-4E1A-BBB2-BC814E1C585C}"/>
  </cellStyles>
  <dxfs count="270">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HG丸ｺﾞｼｯｸM-PRO"/>
        <family val="3"/>
        <charset val="128"/>
        <scheme val="none"/>
      </font>
      <protection locked="1" hidden="0"/>
    </dxf>
    <dxf>
      <border>
        <bottom style="thin">
          <color rgb="FF000000"/>
        </bottom>
      </border>
    </dxf>
    <dxf>
      <font>
        <b/>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BIZ UD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BIZ UDゴシック"/>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0"/>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BIZ UD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BIZ UDゴシック"/>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BIZ UDゴシック"/>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HG丸ｺﾞｼｯｸM-PRO"/>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BIZ UD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0"/>
        <color theme="1"/>
        <name val="BIZ UDゴシック"/>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font>
        <b val="0"/>
        <i val="0"/>
        <strike val="0"/>
        <condense val="0"/>
        <extend val="0"/>
        <outline val="0"/>
        <shadow val="0"/>
        <u val="none"/>
        <vertAlign val="baseline"/>
        <sz val="10"/>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HG丸ｺﾞｼｯｸM-PRO"/>
        <family val="3"/>
        <charset val="128"/>
        <scheme val="none"/>
      </font>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HG丸ｺﾞｼｯｸM-PRO"/>
        <family val="3"/>
        <charset val="128"/>
        <scheme val="none"/>
      </font>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HG丸ｺﾞｼｯｸM-PRO"/>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HG丸ｺﾞｼｯｸM-PRO"/>
        <family val="3"/>
        <charset val="128"/>
        <scheme val="none"/>
      </font>
      <protection locked="1" hidden="0"/>
    </dxf>
    <dxf>
      <border>
        <bottom style="thin">
          <color indexed="64"/>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numFmt numFmtId="3" formatCode="#,##0"/>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numFmt numFmtId="3" formatCode="#,##0"/>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numFmt numFmtId="3" formatCode="#,##0"/>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0"/>
        <name val="HG丸ｺﾞｼｯｸM-PRO"/>
        <family val="3"/>
        <charset val="128"/>
        <scheme val="none"/>
      </font>
      <protection locked="1" hidden="0"/>
    </dxf>
    <dxf>
      <border>
        <bottom style="thin">
          <color indexed="64"/>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HG丸ｺﾞｼｯｸM-PRO"/>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0"/>
        <name val="HG丸ｺﾞｼｯｸM-PRO"/>
        <family val="3"/>
        <charset val="128"/>
        <scheme val="none"/>
      </font>
      <protection locked="1" hidden="0"/>
    </dxf>
    <dxf>
      <border>
        <bottom style="thin">
          <color rgb="FF000000"/>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127002</xdr:colOff>
      <xdr:row>13</xdr:row>
      <xdr:rowOff>87841</xdr:rowOff>
    </xdr:from>
    <xdr:to>
      <xdr:col>2</xdr:col>
      <xdr:colOff>2711450</xdr:colOff>
      <xdr:row>37</xdr:row>
      <xdr:rowOff>31751</xdr:rowOff>
    </xdr:to>
    <xdr:sp macro="" textlink="">
      <xdr:nvSpPr>
        <xdr:cNvPr id="2" name="正方形/長方形 3">
          <a:extLst>
            <a:ext uri="{FF2B5EF4-FFF2-40B4-BE49-F238E27FC236}">
              <a16:creationId xmlns:a16="http://schemas.microsoft.com/office/drawing/2014/main" id="{00000000-0008-0000-0400-000002000000}"/>
            </a:ext>
          </a:extLst>
        </xdr:cNvPr>
        <xdr:cNvSpPr/>
      </xdr:nvSpPr>
      <xdr:spPr>
        <a:xfrm>
          <a:off x="127002" y="4863041"/>
          <a:ext cx="4127498" cy="42111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契約締結時の合意事項及び業務計画書等の確認（０号打合簿）</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２．支払計画書は、契約ガイドラインの「</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別添資料４　支払計画書の様式</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」を参照してください。様式は、「履行期間が</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12</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か月を超えるか否か」「部分払の後に前金払があるか否か」によって</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種類ありますので、該当する様式を選んでください。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３．業務開始時の合意事項は右の事例を参照してください。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４．監督職員と契約担当課長の確認・承諾事項は以下のとおり。</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①業務計画書（監督職員のみ）</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②契約金額詳細内訳書（監督職員＋契約担当課長）</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③業務従事者名簿</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（格付：監督職員、所属と航空券クラス：契約担当課長）</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④支払計画書（監督職員＋契約担当課長）</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⑤契約開示時の合意事項（監督職員＋契約担当課長）</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⑥提出計画表（監督職員）</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⑦</a:t>
          </a:r>
          <a:r>
            <a:rPr lang="ja-JP"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「個人情報取扱い安全管理措置並びに情報セキュリティ対策」及び「個人情報保護及び情報セキュリティに関する情報」</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（監督職員）</a:t>
          </a:r>
          <a:endParaRPr lang="ja-JP" altLang="ja-JP" sz="1100" b="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xdr:col>
      <xdr:colOff>3048000</xdr:colOff>
      <xdr:row>13</xdr:row>
      <xdr:rowOff>57150</xdr:rowOff>
    </xdr:from>
    <xdr:to>
      <xdr:col>9</xdr:col>
      <xdr:colOff>31750</xdr:colOff>
      <xdr:row>35</xdr:row>
      <xdr:rowOff>109939</xdr:rowOff>
    </xdr:to>
    <xdr:pic>
      <xdr:nvPicPr>
        <xdr:cNvPr id="4" name="図 3">
          <a:extLst>
            <a:ext uri="{FF2B5EF4-FFF2-40B4-BE49-F238E27FC236}">
              <a16:creationId xmlns:a16="http://schemas.microsoft.com/office/drawing/2014/main" id="{B9263154-0B25-14B3-D06C-0F482089F9EB}"/>
            </a:ext>
          </a:extLst>
        </xdr:cNvPr>
        <xdr:cNvPicPr>
          <a:picLocks noChangeAspect="1"/>
        </xdr:cNvPicPr>
      </xdr:nvPicPr>
      <xdr:blipFill>
        <a:blip xmlns:r="http://schemas.openxmlformats.org/officeDocument/2006/relationships" r:embed="rId1"/>
        <a:stretch>
          <a:fillRect/>
        </a:stretch>
      </xdr:blipFill>
      <xdr:spPr>
        <a:xfrm>
          <a:off x="4591050" y="4832350"/>
          <a:ext cx="4184650" cy="3964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17</xdr:row>
      <xdr:rowOff>19049</xdr:rowOff>
    </xdr:from>
    <xdr:to>
      <xdr:col>5</xdr:col>
      <xdr:colOff>38100</xdr:colOff>
      <xdr:row>32</xdr:row>
      <xdr:rowOff>95249</xdr:rowOff>
    </xdr:to>
    <xdr:sp macro="" textlink="">
      <xdr:nvSpPr>
        <xdr:cNvPr id="16" name="正方形/長方形 2">
          <a:extLst>
            <a:ext uri="{FF2B5EF4-FFF2-40B4-BE49-F238E27FC236}">
              <a16:creationId xmlns:a16="http://schemas.microsoft.com/office/drawing/2014/main" id="{00000000-0008-0000-0D00-000010000000}"/>
            </a:ext>
          </a:extLst>
        </xdr:cNvPr>
        <xdr:cNvSpPr/>
      </xdr:nvSpPr>
      <xdr:spPr>
        <a:xfrm>
          <a:off x="238125" y="6429374"/>
          <a:ext cx="7019925" cy="2790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１．契約</a:t>
          </a:r>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管理</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ガイドラインの「</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定額計上」の項目を参照してください。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２．予算の見込み額が判明したところで、実費精算方式であれば、予算額（上限額）を設定します。</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．見積根拠資料については</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、店頭やインターネットで価格の確認・比較が可能なもので単価が</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万円以下については添付不要です。</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４</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．日当・宿泊料・交通費を渡切にする場合には、</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業務主任者と契約担当</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課長との間で別途確認します（事例２５参照）。</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５</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６．定額計上額を超える場合は、他の定額計上費目からの流用が可能です。</a:t>
          </a:r>
        </a:p>
        <a:p>
          <a:pPr eaLnBrk="1" fontAlgn="auto" latinLnBrk="0" hangingPunct="1"/>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184149</xdr:colOff>
      <xdr:row>13</xdr:row>
      <xdr:rowOff>196850</xdr:rowOff>
    </xdr:from>
    <xdr:to>
      <xdr:col>5</xdr:col>
      <xdr:colOff>9524</xdr:colOff>
      <xdr:row>24</xdr:row>
      <xdr:rowOff>76200</xdr:rowOff>
    </xdr:to>
    <xdr:sp macro="" textlink="">
      <xdr:nvSpPr>
        <xdr:cNvPr id="15" name="正方形/長方形 1">
          <a:extLst>
            <a:ext uri="{FF2B5EF4-FFF2-40B4-BE49-F238E27FC236}">
              <a16:creationId xmlns:a16="http://schemas.microsoft.com/office/drawing/2014/main" id="{00000000-0008-0000-0E00-00000F000000}"/>
            </a:ext>
          </a:extLst>
        </xdr:cNvPr>
        <xdr:cNvSpPr/>
      </xdr:nvSpPr>
      <xdr:spPr>
        <a:xfrm>
          <a:off x="184149" y="4568825"/>
          <a:ext cx="7112000" cy="19272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eaLnBrk="1" fontAlgn="auto" latinLnBrk="0" hangingPunct="1"/>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１．契約</a:t>
          </a:r>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管理</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ガイドラインの「</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定額計上」の項目を参照してください。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２．</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使途が明確な定額計上</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については、予算の見込額が判明したところで、</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実費精算方式で</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あれば</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予算額（</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上限額</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）を設定します</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４．定額計上額を超える場合は、他の定額計上費目からの流用が可能です。</a:t>
          </a:r>
        </a:p>
        <a:p>
          <a:pPr eaLnBrk="1" fontAlgn="auto" latinLnBrk="0" hangingPunct="1"/>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295274</xdr:colOff>
      <xdr:row>16</xdr:row>
      <xdr:rowOff>28575</xdr:rowOff>
    </xdr:from>
    <xdr:to>
      <xdr:col>4</xdr:col>
      <xdr:colOff>1009649</xdr:colOff>
      <xdr:row>26</xdr:row>
      <xdr:rowOff>76200</xdr:rowOff>
    </xdr:to>
    <xdr:sp macro="" textlink="">
      <xdr:nvSpPr>
        <xdr:cNvPr id="3" name="正方形/長方形 1">
          <a:extLst>
            <a:ext uri="{FF2B5EF4-FFF2-40B4-BE49-F238E27FC236}">
              <a16:creationId xmlns:a16="http://schemas.microsoft.com/office/drawing/2014/main" id="{00000000-0008-0000-0F00-000003000000}"/>
            </a:ext>
          </a:extLst>
        </xdr:cNvPr>
        <xdr:cNvSpPr/>
      </xdr:nvSpPr>
      <xdr:spPr>
        <a:xfrm>
          <a:off x="295274" y="6115050"/>
          <a:ext cx="7010400" cy="18573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２．実施途中で予算額（上限額）が増額になる場合には、予算額（上限額）を再設定します。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３．国内業務の場合は、直接原価分に加え、その他原価及び一般管理費等の金額を加えてください。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４．定額計上額を超える場合は、他の定額計上費目からの流用が可能です。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640291</xdr:colOff>
      <xdr:row>18</xdr:row>
      <xdr:rowOff>154517</xdr:rowOff>
    </xdr:from>
    <xdr:to>
      <xdr:col>3</xdr:col>
      <xdr:colOff>466725</xdr:colOff>
      <xdr:row>31</xdr:row>
      <xdr:rowOff>47625</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964141" y="4774142"/>
          <a:ext cx="4284134" cy="22457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定額計上」の項目を参照してください。</a:t>
          </a:r>
          <a:endParaRPr kumimoji="0"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２．残額の確定にあたっては</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、予算額</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額対比表を下の事例を参考に添付してください（打合簿に証憑書類の添付は不要です。本体契約精算時に提出してください）。なお、精算を必要とする再委託契約の場合「実績額」に精算金額を記載し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３．国内業務の場合は、直接原価分に加え、その他原価及び一般管理費等の金額を加えてください。</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3</xdr:col>
      <xdr:colOff>749301</xdr:colOff>
      <xdr:row>19</xdr:row>
      <xdr:rowOff>51761</xdr:rowOff>
    </xdr:from>
    <xdr:to>
      <xdr:col>13</xdr:col>
      <xdr:colOff>61875</xdr:colOff>
      <xdr:row>33</xdr:row>
      <xdr:rowOff>3175</xdr:rowOff>
    </xdr:to>
    <xdr:pic>
      <xdr:nvPicPr>
        <xdr:cNvPr id="3" name="図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530851" y="4947611"/>
          <a:ext cx="5065674" cy="2475539"/>
        </a:xfrm>
        <a:prstGeom prst="rect">
          <a:avLst/>
        </a:prstGeom>
      </xdr:spPr>
    </xdr:pic>
    <xdr:clientData/>
  </xdr:twoCellAnchor>
  <xdr:twoCellAnchor editAs="oneCell">
    <xdr:from>
      <xdr:col>0</xdr:col>
      <xdr:colOff>47625</xdr:colOff>
      <xdr:row>31</xdr:row>
      <xdr:rowOff>120650</xdr:rowOff>
    </xdr:from>
    <xdr:to>
      <xdr:col>3</xdr:col>
      <xdr:colOff>666750</xdr:colOff>
      <xdr:row>50</xdr:row>
      <xdr:rowOff>83546</xdr:rowOff>
    </xdr:to>
    <xdr:pic>
      <xdr:nvPicPr>
        <xdr:cNvPr id="4" name="図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47625" y="7092950"/>
          <a:ext cx="5400675" cy="3401421"/>
        </a:xfrm>
        <a:prstGeom prst="rect">
          <a:avLst/>
        </a:prstGeom>
      </xdr:spPr>
    </xdr:pic>
    <xdr:clientData/>
  </xdr:twoCellAnchor>
  <xdr:twoCellAnchor editAs="oneCell">
    <xdr:from>
      <xdr:col>3</xdr:col>
      <xdr:colOff>892174</xdr:colOff>
      <xdr:row>33</xdr:row>
      <xdr:rowOff>142875</xdr:rowOff>
    </xdr:from>
    <xdr:to>
      <xdr:col>13</xdr:col>
      <xdr:colOff>213541</xdr:colOff>
      <xdr:row>41</xdr:row>
      <xdr:rowOff>168274</xdr:rowOff>
    </xdr:to>
    <xdr:pic>
      <xdr:nvPicPr>
        <xdr:cNvPr id="5" name="図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stretch>
          <a:fillRect/>
        </a:stretch>
      </xdr:blipFill>
      <xdr:spPr>
        <a:xfrm>
          <a:off x="5673724" y="7572375"/>
          <a:ext cx="5074467" cy="14731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167216</xdr:colOff>
      <xdr:row>13</xdr:row>
      <xdr:rowOff>209825</xdr:rowOff>
    </xdr:from>
    <xdr:to>
      <xdr:col>2</xdr:col>
      <xdr:colOff>3063240</xdr:colOff>
      <xdr:row>30</xdr:row>
      <xdr:rowOff>37111</xdr:rowOff>
    </xdr:to>
    <xdr:sp macro="" textlink="">
      <xdr:nvSpPr>
        <xdr:cNvPr id="2" name="正方形/長方形 2">
          <a:extLst>
            <a:ext uri="{FF2B5EF4-FFF2-40B4-BE49-F238E27FC236}">
              <a16:creationId xmlns:a16="http://schemas.microsoft.com/office/drawing/2014/main" id="{00000000-0008-0000-1100-000002000000}"/>
            </a:ext>
          </a:extLst>
        </xdr:cNvPr>
        <xdr:cNvSpPr/>
      </xdr:nvSpPr>
      <xdr:spPr>
        <a:xfrm>
          <a:off x="167216" y="4588851"/>
          <a:ext cx="4330959" cy="30187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再委託（現地再委託）</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参照してください。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２．</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再委託の場合は、</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契約相手先を選定後、</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業務主任者は在外事務所担当者に本打合簿（調達経緯説明書）を送付します。再委託契約相手方について、在外事務所担当者は実存及び契約の内容を再委託先業者へ確認します。（電話などで可）</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業務主任者は</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在外事務所の「実存及び契約内容を再委託先へ確認後」に</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監督職員</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へ</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調達経緯説明書を提出します。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報告済の契約に変更が発生した場合には、必要に応じて予算額</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業務内容の変更を打合簿で合意のうえ</a:t>
          </a:r>
          <a:r>
            <a:rPr lang="ja-JP" altLang="en-US">
              <a:effectLst/>
              <a:latin typeface="HG丸ｺﾞｼｯｸM-PRO" panose="020F0600000000000000" pitchFamily="50" charset="-128"/>
              <a:ea typeface="HG丸ｺﾞｼｯｸM-PRO" panose="020F0600000000000000" pitchFamily="50" charset="-128"/>
            </a:rPr>
            <a:t>、調達経緯説明書を再度提出します。</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3181348</xdr:colOff>
      <xdr:row>14</xdr:row>
      <xdr:rowOff>9732</xdr:rowOff>
    </xdr:from>
    <xdr:to>
      <xdr:col>10</xdr:col>
      <xdr:colOff>552822</xdr:colOff>
      <xdr:row>32</xdr:row>
      <xdr:rowOff>59766</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4600760" y="4559320"/>
          <a:ext cx="4647827" cy="32773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調達経緯説明書（現地再委託）</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１．再委託契約名</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２．再委託業者名（担当者、住所、電話番号、</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Fax</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番号、</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E-mail</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等）</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３．再委託契約履行期間</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４．再委託契約金額（支払条件を含む）</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５．再委託業務の概要</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６．選定方法</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７．特定業者との随意契約を行った場合は、その理由</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８．在外事務所担当者名及び確認了日</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９</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再委託先における個人情報保護及び情報セキュリティにかかる対策の実施状況</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１０．応札時の「安全衛生計画」の確認状況</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１１．契約後、施工前の「安全衛生環境管理プラン」の確認状況</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別添：契約書（</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英文以外の契約書については、英文又は和文の仮訳を添付してください</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167216</xdr:colOff>
      <xdr:row>14</xdr:row>
      <xdr:rowOff>1</xdr:rowOff>
    </xdr:from>
    <xdr:to>
      <xdr:col>2</xdr:col>
      <xdr:colOff>2980266</xdr:colOff>
      <xdr:row>21</xdr:row>
      <xdr:rowOff>152400</xdr:rowOff>
    </xdr:to>
    <xdr:sp macro="" textlink="">
      <xdr:nvSpPr>
        <xdr:cNvPr id="2" name="正方形/長方形 2">
          <a:extLst>
            <a:ext uri="{FF2B5EF4-FFF2-40B4-BE49-F238E27FC236}">
              <a16:creationId xmlns:a16="http://schemas.microsoft.com/office/drawing/2014/main" id="{56302794-9315-44CC-B7F8-430F5B66A28F}"/>
            </a:ext>
          </a:extLst>
        </xdr:cNvPr>
        <xdr:cNvSpPr/>
      </xdr:nvSpPr>
      <xdr:spPr>
        <a:xfrm>
          <a:off x="167216" y="4375151"/>
          <a:ext cx="4514850" cy="1396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１．契約相手方を決定後、業務主任者は在外事務所担当者に本打合簿を送付します。該当する現地傭人について、在外事務所担当者は実存及び契約の概要を本人に確認します（電話などで可）。</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業務主任者は在外事務所の「実存及び契約概要の本人確認後」に監督職員へ提出します。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3035300</xdr:colOff>
      <xdr:row>13</xdr:row>
      <xdr:rowOff>201930</xdr:rowOff>
    </xdr:from>
    <xdr:to>
      <xdr:col>6</xdr:col>
      <xdr:colOff>304800</xdr:colOff>
      <xdr:row>27</xdr:row>
      <xdr:rowOff>171450</xdr:rowOff>
    </xdr:to>
    <xdr:sp macro="" textlink="">
      <xdr:nvSpPr>
        <xdr:cNvPr id="3" name="正方形/長方形 2">
          <a:extLst>
            <a:ext uri="{FF2B5EF4-FFF2-40B4-BE49-F238E27FC236}">
              <a16:creationId xmlns:a16="http://schemas.microsoft.com/office/drawing/2014/main" id="{F501BBAD-E05D-4911-A94C-FB6B5064C4AA}"/>
            </a:ext>
          </a:extLst>
        </xdr:cNvPr>
        <xdr:cNvSpPr/>
      </xdr:nvSpPr>
      <xdr:spPr>
        <a:xfrm>
          <a:off x="4737100" y="4367530"/>
          <a:ext cx="3219450" cy="24904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契約概要（１契約</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200</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万円を超える現地傭人）</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１．契約相手方名</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２．契約相手方連絡先（電話番号、</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E-mail</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３．契約期間</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４．契約金額</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５．契約業務の概要</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６．在外事務所担当者名及び確認了日：</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別添：業務内容が記載された雇用契約書（又は契約書を代替する文書）</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英文以外の契約書については、英文又は和文の仮訳を添付してください</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b="0">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b="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168274</xdr:colOff>
      <xdr:row>13</xdr:row>
      <xdr:rowOff>149224</xdr:rowOff>
    </xdr:from>
    <xdr:to>
      <xdr:col>2</xdr:col>
      <xdr:colOff>3047999</xdr:colOff>
      <xdr:row>30</xdr:row>
      <xdr:rowOff>126999</xdr:rowOff>
    </xdr:to>
    <xdr:sp macro="" textlink="">
      <xdr:nvSpPr>
        <xdr:cNvPr id="50" name="正方形/長方形 2">
          <a:extLst>
            <a:ext uri="{FF2B5EF4-FFF2-40B4-BE49-F238E27FC236}">
              <a16:creationId xmlns:a16="http://schemas.microsoft.com/office/drawing/2014/main" id="{00000000-0008-0000-1300-000032000000}"/>
            </a:ext>
          </a:extLst>
        </xdr:cNvPr>
        <xdr:cNvSpPr/>
      </xdr:nvSpPr>
      <xdr:spPr>
        <a:xfrm>
          <a:off x="168274" y="4180094"/>
          <a:ext cx="4497595" cy="30147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機材調達・管理</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契約金額</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が</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300</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万円</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を超える機材を調達する場合</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契約相手先を選定後、業務主任者は監督職員に調達経緯説明書を提出します。なお、</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契約金額</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が</a:t>
          </a:r>
          <a:r>
            <a:rPr kumimoji="1"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300</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万円</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を超えない場合は</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調達経緯説明書の提出は</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不要です。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３．定額計上の予算額の確定（ランプサム方式）において、既に調達経緯説明書を報告している場合には、再度の提出は不要です</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rtl="0" eaLnBrk="1" fontAlgn="auto" latinLnBrk="0" hangingPunct="1"/>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fontAlgn="auto" latinLnBrk="0" hangingPunct="1"/>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４．報告済の契約に変更が発生した場合には、必要に応じて</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予算</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額</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業務内容の変更を打合簿で合意のうえ、調達経緯説明書を再度提出します。</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3200399</xdr:colOff>
      <xdr:row>13</xdr:row>
      <xdr:rowOff>174624</xdr:rowOff>
    </xdr:from>
    <xdr:to>
      <xdr:col>5</xdr:col>
      <xdr:colOff>111124</xdr:colOff>
      <xdr:row>28</xdr:row>
      <xdr:rowOff>53975</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5753099" y="3914774"/>
          <a:ext cx="5191125" cy="26797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調達経緯説明書（機材調達）</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１．機材調達内容</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２．契約相手方（担当者、住所、電話番号、</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番号、</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E-mail</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等）</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３．契約金額（支払条件を含む）</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４．納入期限</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５．選定方法</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６．特定業者との随意契約を行った場合は、その理由</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別添：契約書（</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英文以外の契約書については、英文又は和文の仮訳を添付してください</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254000</xdr:colOff>
      <xdr:row>13</xdr:row>
      <xdr:rowOff>111125</xdr:rowOff>
    </xdr:from>
    <xdr:to>
      <xdr:col>2</xdr:col>
      <xdr:colOff>2076450</xdr:colOff>
      <xdr:row>24</xdr:row>
      <xdr:rowOff>73025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257175" y="3787775"/>
          <a:ext cx="4371975" cy="19716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eaLnBrk="1" fontAlgn="auto" latinLnBrk="0" hangingPunct="1"/>
          <a:r>
            <a:rPr lang="ja-JP" altLang="en-US">
              <a:effectLst/>
              <a:latin typeface="HG丸ｺﾞｼｯｸM-PRO" panose="020F0600000000000000" pitchFamily="50" charset="-128"/>
              <a:ea typeface="HG丸ｺﾞｼｯｸM-PRO" panose="020F0600000000000000" pitchFamily="50" charset="-128"/>
            </a:rPr>
            <a:t>１．定額計上の残額を使用する場合には、使用する定額計上の費目を「備考欄」に記載する。</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254000</xdr:colOff>
      <xdr:row>13</xdr:row>
      <xdr:rowOff>111125</xdr:rowOff>
    </xdr:from>
    <xdr:to>
      <xdr:col>5</xdr:col>
      <xdr:colOff>12700</xdr:colOff>
      <xdr:row>20</xdr:row>
      <xdr:rowOff>139700</xdr:rowOff>
    </xdr:to>
    <xdr:sp macro="" textlink="">
      <xdr:nvSpPr>
        <xdr:cNvPr id="11" name="正方形/長方形 2">
          <a:extLst>
            <a:ext uri="{FF2B5EF4-FFF2-40B4-BE49-F238E27FC236}">
              <a16:creationId xmlns:a16="http://schemas.microsoft.com/office/drawing/2014/main" id="{00000000-0008-0000-1500-00000B000000}"/>
            </a:ext>
          </a:extLst>
        </xdr:cNvPr>
        <xdr:cNvSpPr/>
      </xdr:nvSpPr>
      <xdr:spPr>
        <a:xfrm>
          <a:off x="254000" y="4054475"/>
          <a:ext cx="6673850" cy="12985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１．契約ガイドライン</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の「</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一般業務費支出実績</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確認表</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の確認</a:t>
          </a:r>
          <a:r>
            <a:rPr kumimoji="0"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kumimoji="0"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２．「直接経費の個別支出に関する留意事項」との突合を行ったうえでご提出ください。精算時に計上不可費目が確認され、当初契約にも含まれていない場合は、精算不可となる場合があります。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380999</xdr:colOff>
      <xdr:row>27</xdr:row>
      <xdr:rowOff>15875</xdr:rowOff>
    </xdr:from>
    <xdr:to>
      <xdr:col>14</xdr:col>
      <xdr:colOff>21977</xdr:colOff>
      <xdr:row>65</xdr:row>
      <xdr:rowOff>47625</xdr:rowOff>
    </xdr:to>
    <xdr:pic>
      <xdr:nvPicPr>
        <xdr:cNvPr id="5" name="図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380999" y="6530975"/>
          <a:ext cx="11004303" cy="6908800"/>
        </a:xfrm>
        <a:prstGeom prst="rect">
          <a:avLst/>
        </a:prstGeom>
      </xdr:spPr>
    </xdr:pic>
    <xdr:clientData/>
  </xdr:twoCellAnchor>
  <xdr:twoCellAnchor>
    <xdr:from>
      <xdr:col>0</xdr:col>
      <xdr:colOff>253999</xdr:colOff>
      <xdr:row>21</xdr:row>
      <xdr:rowOff>146049</xdr:rowOff>
    </xdr:from>
    <xdr:to>
      <xdr:col>14</xdr:col>
      <xdr:colOff>603250</xdr:colOff>
      <xdr:row>61</xdr:row>
      <xdr:rowOff>82549</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253999" y="5537199"/>
          <a:ext cx="11703051" cy="704850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592666</xdr:colOff>
      <xdr:row>19</xdr:row>
      <xdr:rowOff>450850</xdr:rowOff>
    </xdr:from>
    <xdr:to>
      <xdr:col>6</xdr:col>
      <xdr:colOff>476250</xdr:colOff>
      <xdr:row>26</xdr:row>
      <xdr:rowOff>209550</xdr:rowOff>
    </xdr:to>
    <xdr:sp macro="" textlink="">
      <xdr:nvSpPr>
        <xdr:cNvPr id="2" name="吹き出し: 四角形 1">
          <a:extLst>
            <a:ext uri="{FF2B5EF4-FFF2-40B4-BE49-F238E27FC236}">
              <a16:creationId xmlns:a16="http://schemas.microsoft.com/office/drawing/2014/main" id="{00000000-0008-0000-1D00-000002000000}"/>
            </a:ext>
          </a:extLst>
        </xdr:cNvPr>
        <xdr:cNvSpPr/>
      </xdr:nvSpPr>
      <xdr:spPr>
        <a:xfrm>
          <a:off x="3799416" y="4292600"/>
          <a:ext cx="2537884" cy="1257300"/>
        </a:xfrm>
        <a:prstGeom prst="wedgeRectCallout">
          <a:avLst>
            <a:gd name="adj1" fmla="val -57381"/>
            <a:gd name="adj2" fmla="val -26500"/>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契約金額の範囲内で「受注者」側の責任で調整するのが原則です。</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「受注者」側による他の経費の削減と費目間流用による対応を「受注者の工夫」に記載してください。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86689</xdr:colOff>
      <xdr:row>15</xdr:row>
      <xdr:rowOff>145877</xdr:rowOff>
    </xdr:from>
    <xdr:to>
      <xdr:col>5</xdr:col>
      <xdr:colOff>17162</xdr:colOff>
      <xdr:row>39</xdr:row>
      <xdr:rowOff>163040</xdr:rowOff>
    </xdr:to>
    <xdr:sp macro="" textlink="">
      <xdr:nvSpPr>
        <xdr:cNvPr id="39" name="正方形/長方形 2">
          <a:extLst>
            <a:ext uri="{FF2B5EF4-FFF2-40B4-BE49-F238E27FC236}">
              <a16:creationId xmlns:a16="http://schemas.microsoft.com/office/drawing/2014/main" id="{00000000-0008-0000-0500-000027000000}"/>
            </a:ext>
          </a:extLst>
        </xdr:cNvPr>
        <xdr:cNvSpPr/>
      </xdr:nvSpPr>
      <xdr:spPr>
        <a:xfrm>
          <a:off x="86689" y="5354593"/>
          <a:ext cx="6495000" cy="4951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」の項目を参照してください。また、再委託に該当する場合は「再委託」の項目</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l</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も参照してください。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２．定額計上の予算額の確定にあたって、</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入札や複数見積等により価格の妥当性を確認でき</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、金額を確定できる</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場合は</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ランプサム方式</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を適用し精算不要とすることが可能です</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。その場合、「予算額の確定」は「確定金額の確認」を意味します。</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「予算額の確定（確定金額の確認）」以降は、残額の実費精算費目への流用についても可能となります。</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b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金額を確定できない場合（価格の妥当性を確認できない場合や金額の変動が見込まれる場合）は、実費精算方式を適用し、精算を行います。</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その場合は、事例６～９を参照してください。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４．ランプサム方式を適用する場合、未確定業務の業務内容の確定する際に同時に、金額を確定できる場合</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（同時確定型）</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と、確定できない場合があります。後者は入札等のように、未確定業務を確定する際に設定する見込額と実際の価格に乖離が生じるような場合です。後者については、「未確定業務の業務内容の確定」を先に行い、金額が確定後に「予算額の確定（確定金額の確認）」を行います（二段階型</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事例３、４参照）。</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５．再委託契約で、例えば、特命随意契約で行うような場合には、見積書を以て金額を確定できるため、未確定業務の業務内容の確定と確定金額の確認を同時に行うことができます（同時確定型）。</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６．国内業務の場合は、直接原価分に加え、その他原価及び一般管理費等の金額を加えてください。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７．契約担当課長は</a:t>
          </a: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の内容区分のみを確認します。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196850</xdr:colOff>
      <xdr:row>14</xdr:row>
      <xdr:rowOff>133350</xdr:rowOff>
    </xdr:from>
    <xdr:to>
      <xdr:col>2</xdr:col>
      <xdr:colOff>2019300</xdr:colOff>
      <xdr:row>25</xdr:row>
      <xdr:rowOff>76200</xdr:rowOff>
    </xdr:to>
    <xdr:sp macro="" textlink="">
      <xdr:nvSpPr>
        <xdr:cNvPr id="4" name="正方形/長方形 2">
          <a:extLst>
            <a:ext uri="{FF2B5EF4-FFF2-40B4-BE49-F238E27FC236}">
              <a16:creationId xmlns:a16="http://schemas.microsoft.com/office/drawing/2014/main" id="{00000000-0008-0000-1E00-000004000000}"/>
            </a:ext>
          </a:extLst>
        </xdr:cNvPr>
        <xdr:cNvSpPr/>
      </xdr:nvSpPr>
      <xdr:spPr>
        <a:xfrm>
          <a:off x="196850" y="3619500"/>
          <a:ext cx="4375150" cy="19494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eaLnBrk="1" fontAlgn="auto" latinLnBrk="0" hangingPunct="1"/>
          <a:r>
            <a:rPr lang="ja-JP" altLang="en-US">
              <a:effectLst/>
              <a:latin typeface="HG丸ｺﾞｼｯｸM-PRO" panose="020F0600000000000000" pitchFamily="50" charset="-128"/>
              <a:ea typeface="HG丸ｺﾞｼｯｸM-PRO" panose="020F0600000000000000" pitchFamily="50" charset="-128"/>
            </a:rPr>
            <a:t>１．定額計上の残額を使用する場合には、使用する定額計上の費目を「備考欄」に記載する（例：機材費（定額計上）で確定済の残額を使用）。</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196850</xdr:colOff>
      <xdr:row>13</xdr:row>
      <xdr:rowOff>133350</xdr:rowOff>
    </xdr:from>
    <xdr:to>
      <xdr:col>2</xdr:col>
      <xdr:colOff>2019300</xdr:colOff>
      <xdr:row>24</xdr:row>
      <xdr:rowOff>76200</xdr:rowOff>
    </xdr:to>
    <xdr:sp macro="" textlink="">
      <xdr:nvSpPr>
        <xdr:cNvPr id="3" name="正方形/長方形 2">
          <a:extLst>
            <a:ext uri="{FF2B5EF4-FFF2-40B4-BE49-F238E27FC236}">
              <a16:creationId xmlns:a16="http://schemas.microsoft.com/office/drawing/2014/main" id="{00000000-0008-0000-1F00-000003000000}"/>
            </a:ext>
          </a:extLst>
        </xdr:cNvPr>
        <xdr:cNvSpPr/>
      </xdr:nvSpPr>
      <xdr:spPr>
        <a:xfrm>
          <a:off x="196850" y="4203700"/>
          <a:ext cx="4375150" cy="1962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eaLnBrk="1" fontAlgn="auto" latinLnBrk="0" hangingPunct="1"/>
          <a:r>
            <a:rPr lang="ja-JP" altLang="en-US">
              <a:effectLst/>
              <a:latin typeface="HG丸ｺﾞｼｯｸM-PRO" panose="020F0600000000000000" pitchFamily="50" charset="-128"/>
              <a:ea typeface="HG丸ｺﾞｼｯｸM-PRO" panose="020F0600000000000000" pitchFamily="50" charset="-128"/>
            </a:rPr>
            <a:t>１．発注者が指示する数量は、業務開始時の合意事項（打合簿</a:t>
          </a:r>
          <a:r>
            <a:rPr lang="en-US" altLang="ja-JP">
              <a:effectLst/>
              <a:latin typeface="HG丸ｺﾞｼｯｸM-PRO" panose="020F0600000000000000" pitchFamily="50" charset="-128"/>
              <a:ea typeface="HG丸ｺﾞｼｯｸM-PRO" panose="020F0600000000000000" pitchFamily="50" charset="-128"/>
            </a:rPr>
            <a:t>0</a:t>
          </a:r>
          <a:r>
            <a:rPr lang="ja-JP" altLang="en-US">
              <a:effectLst/>
              <a:latin typeface="HG丸ｺﾞｼｯｸM-PRO" panose="020F0600000000000000" pitchFamily="50" charset="-128"/>
              <a:ea typeface="HG丸ｺﾞｼｯｸM-PRO" panose="020F0600000000000000" pitchFamily="50" charset="-128"/>
            </a:rPr>
            <a:t>号）に明記しています。その数量を変更する場合には打合簿を交わします。</a:t>
          </a:r>
          <a:endParaRPr lang="en-US" altLang="ja-JP">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196850</xdr:colOff>
      <xdr:row>13</xdr:row>
      <xdr:rowOff>133350</xdr:rowOff>
    </xdr:from>
    <xdr:to>
      <xdr:col>2</xdr:col>
      <xdr:colOff>2019300</xdr:colOff>
      <xdr:row>24</xdr:row>
      <xdr:rowOff>76200</xdr:rowOff>
    </xdr:to>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196850" y="3644900"/>
          <a:ext cx="4375150" cy="1962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支払計画書は、契約</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管理</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ガイドラインの「別添資料４　支払計画書の様式」を参照してください。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様式は、「履行期間が</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12</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か月を超えるか否か」「部分払の後に前金払があるか否か」によって</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種類ありますので、該当する様式を選んでください。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168275</xdr:colOff>
      <xdr:row>14</xdr:row>
      <xdr:rowOff>187325</xdr:rowOff>
    </xdr:from>
    <xdr:to>
      <xdr:col>2</xdr:col>
      <xdr:colOff>2965450</xdr:colOff>
      <xdr:row>37</xdr:row>
      <xdr:rowOff>12700</xdr:rowOff>
    </xdr:to>
    <xdr:sp macro="" textlink="">
      <xdr:nvSpPr>
        <xdr:cNvPr id="3" name="正方形/長方形 2">
          <a:extLst>
            <a:ext uri="{FF2B5EF4-FFF2-40B4-BE49-F238E27FC236}">
              <a16:creationId xmlns:a16="http://schemas.microsoft.com/office/drawing/2014/main" id="{00000000-0008-0000-2200-000003000000}"/>
            </a:ext>
          </a:extLst>
        </xdr:cNvPr>
        <xdr:cNvSpPr/>
      </xdr:nvSpPr>
      <xdr:spPr>
        <a:xfrm>
          <a:off x="168275" y="4981575"/>
          <a:ext cx="4645025" cy="39465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１．契約管理ガイドラインの「</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業務主任者</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副業務主任者の変更（交代）」の項目を参照してください。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２．受注者は、次の書類を提出します。</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①業務従事者名簿</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②格付認定確認書</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③交代理由及び代替を予定する候補者の経歴書（</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受注者名による発注者宛文書としてください。打合簿には添付しません。）</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３．合意内容において、変更理由を以下から選択します。</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□業務従事者個人のやむを得ざる理由</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□所属先のやむを得ざる理由</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□その他やむを得ざる理由</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４．「新規配置業務従事者の報告</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確認」については事例</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20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５．既に配置済みの業務従事者を業務主任者</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副業務主任者とする場合は、所属と航空券クラスの確認の必要がないため、</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2</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者打合簿となります。</a:t>
          </a: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152400</xdr:colOff>
      <xdr:row>14</xdr:row>
      <xdr:rowOff>73024</xdr:rowOff>
    </xdr:from>
    <xdr:to>
      <xdr:col>2</xdr:col>
      <xdr:colOff>2720975</xdr:colOff>
      <xdr:row>58</xdr:row>
      <xdr:rowOff>171450</xdr:rowOff>
    </xdr:to>
    <xdr:sp macro="" textlink="">
      <xdr:nvSpPr>
        <xdr:cNvPr id="6" name="正方形/長方形 2">
          <a:extLst>
            <a:ext uri="{FF2B5EF4-FFF2-40B4-BE49-F238E27FC236}">
              <a16:creationId xmlns:a16="http://schemas.microsoft.com/office/drawing/2014/main" id="{00000000-0008-0000-2300-000006000000}"/>
            </a:ext>
          </a:extLst>
        </xdr:cNvPr>
        <xdr:cNvSpPr/>
      </xdr:nvSpPr>
      <xdr:spPr>
        <a:xfrm>
          <a:off x="152400" y="4518024"/>
          <a:ext cx="4422775" cy="79470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新規配置業務従事予定者の報告</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確認</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業務主任者は、以下の書類を監督職員に提出します。</a:t>
          </a:r>
          <a:endParaRPr lang="ja-JP" altLang="ja-JP" b="0">
            <a:effectLst/>
            <a:latin typeface="HG丸ｺﾞｼｯｸM-PRO" panose="020F0600000000000000" pitchFamily="50" charset="-128"/>
            <a:ea typeface="HG丸ｺﾞｼｯｸM-PRO" panose="020F0600000000000000" pitchFamily="50" charset="-128"/>
          </a:endParaRPr>
        </a:p>
        <a:p>
          <a:pPr lvl="0"/>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①</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業務従事者名簿</a:t>
          </a:r>
        </a:p>
        <a:p>
          <a:pPr lvl="0"/>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業務従事</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予定者経歴書（打合簿には添付しません。）</a:t>
          </a:r>
        </a:p>
        <a:p>
          <a:pPr lvl="0"/>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③</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格付</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認定依頼</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書（４号以上の者）</a:t>
          </a:r>
        </a:p>
        <a:p>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給与水準確認書及び根拠資料</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給与水準」の直接確認による格付認定</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の場合）</a:t>
          </a:r>
          <a:endParaRPr lang="en-US" altLang="ja-JP" b="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３．業務従事者名簿では、変更がわかるように、</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①未確定の業務従事者の予定者は氏名の後ろに（確定）</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②業務従事者の交代の場合は（前任）（後任）</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③業務従事者の追加の場合は（追加）</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を氏名の後ろに記載してください。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４．</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業務対象国を選択すると格付から本邦発着の場合の航空券クラスが表示されます</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。ただし、</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次の場合は、航空券クラスを受注者で直接入力して下さい。①本邦発着以外の場合、②業務対象国が複数に跨る場合、③航空券クラスを基準よりも下げている場合。</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また、</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本邦発着以外の場合は経路を備考欄に記入してください。複数回のフライトのうち、本邦発着以外が含まれる場合は、その旨と航空券クラス・経路を備考欄に記入してください。</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５．</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監督職員と契約担当課長の</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確認・承諾事項</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は以下のとおり。</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①</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格付認定（監督職員）</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所属（専任技術者か否か）（契約担当課長）</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③航空券クラス</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（契約担当課長）</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６．</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「受注者」が上限目途を越えて補強の業務従事者を配置しようとする場合には、「業務主任者」は事前に「監督職員」に報告し、業務の質の担保に影響を与えない旨を説明してください。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７．なお、監督職員は、当該業務従事者の配置では、業務従事者チーム全体として、明らかに業務遂行に必要とされる専門能力に欠けると判断する場合には、業務主任者とよく協議します（必要に応じ業務従事者の交代を指示します）。</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８．既に配置済みの業務従事者の担当業務を変更する場合は、所属と航空券クラスの確認の必要がないため、</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者打合簿となります。</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号以下の担当業務の場合は受注者裁量となり、打合簿は不要です</a:t>
          </a: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xdr:col>
      <xdr:colOff>2834444</xdr:colOff>
      <xdr:row>27</xdr:row>
      <xdr:rowOff>155094</xdr:rowOff>
    </xdr:from>
    <xdr:to>
      <xdr:col>10</xdr:col>
      <xdr:colOff>660400</xdr:colOff>
      <xdr:row>42</xdr:row>
      <xdr:rowOff>47624</xdr:rowOff>
    </xdr:to>
    <xdr:pic>
      <xdr:nvPicPr>
        <xdr:cNvPr id="13" name="図 12">
          <a:extLst>
            <a:ext uri="{FF2B5EF4-FFF2-40B4-BE49-F238E27FC236}">
              <a16:creationId xmlns:a16="http://schemas.microsoft.com/office/drawing/2014/main" id="{00000000-0008-0000-2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88644" y="6936894"/>
          <a:ext cx="5287206" cy="2559530"/>
        </a:xfrm>
        <a:prstGeom prst="rect">
          <a:avLst/>
        </a:prstGeom>
        <a:noFill/>
        <a:ln>
          <a:solidFill>
            <a:schemeClr val="tx1"/>
          </a:solidFill>
        </a:ln>
      </xdr:spPr>
    </xdr:pic>
    <xdr:clientData/>
  </xdr:twoCellAnchor>
  <xdr:twoCellAnchor editAs="oneCell">
    <xdr:from>
      <xdr:col>2</xdr:col>
      <xdr:colOff>2813051</xdr:colOff>
      <xdr:row>13</xdr:row>
      <xdr:rowOff>88900</xdr:rowOff>
    </xdr:from>
    <xdr:to>
      <xdr:col>11</xdr:col>
      <xdr:colOff>6350</xdr:colOff>
      <xdr:row>27</xdr:row>
      <xdr:rowOff>66934</xdr:rowOff>
    </xdr:to>
    <xdr:pic>
      <xdr:nvPicPr>
        <xdr:cNvPr id="2" name="図 1">
          <a:extLst>
            <a:ext uri="{FF2B5EF4-FFF2-40B4-BE49-F238E27FC236}">
              <a16:creationId xmlns:a16="http://schemas.microsoft.com/office/drawing/2014/main" id="{C9F6B4EC-BFD2-337F-EEA2-FD7110EF4B15}"/>
            </a:ext>
          </a:extLst>
        </xdr:cNvPr>
        <xdr:cNvPicPr>
          <a:picLocks noChangeAspect="1"/>
        </xdr:cNvPicPr>
      </xdr:nvPicPr>
      <xdr:blipFill>
        <a:blip xmlns:r="http://schemas.openxmlformats.org/officeDocument/2006/relationships" r:embed="rId2"/>
        <a:stretch>
          <a:fillRect/>
        </a:stretch>
      </xdr:blipFill>
      <xdr:spPr>
        <a:xfrm>
          <a:off x="4667251" y="4330700"/>
          <a:ext cx="5340349" cy="2518034"/>
        </a:xfrm>
        <a:prstGeom prst="rect">
          <a:avLst/>
        </a:prstGeom>
        <a:ln>
          <a:solidFill>
            <a:sysClr val="windowText" lastClr="000000"/>
          </a:solid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263525</xdr:colOff>
      <xdr:row>3</xdr:row>
      <xdr:rowOff>207565</xdr:rowOff>
    </xdr:from>
    <xdr:to>
      <xdr:col>15</xdr:col>
      <xdr:colOff>511175</xdr:colOff>
      <xdr:row>13</xdr:row>
      <xdr:rowOff>266699</xdr:rowOff>
    </xdr:to>
    <xdr:pic>
      <xdr:nvPicPr>
        <xdr:cNvPr id="2" name="グラフィックス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99225" y="867965"/>
          <a:ext cx="6191250" cy="3469084"/>
        </a:xfrm>
        <a:prstGeom prst="rect">
          <a:avLst/>
        </a:prstGeom>
      </xdr:spPr>
    </xdr:pic>
    <xdr:clientData/>
  </xdr:twoCellAnchor>
  <xdr:twoCellAnchor>
    <xdr:from>
      <xdr:col>1</xdr:col>
      <xdr:colOff>1574800</xdr:colOff>
      <xdr:row>5</xdr:row>
      <xdr:rowOff>133350</xdr:rowOff>
    </xdr:from>
    <xdr:to>
      <xdr:col>6</xdr:col>
      <xdr:colOff>349250</xdr:colOff>
      <xdr:row>9</xdr:row>
      <xdr:rowOff>349250</xdr:rowOff>
    </xdr:to>
    <xdr:cxnSp macro="">
      <xdr:nvCxnSpPr>
        <xdr:cNvPr id="4" name="直線矢印コネクタ 3">
          <a:extLst>
            <a:ext uri="{FF2B5EF4-FFF2-40B4-BE49-F238E27FC236}">
              <a16:creationId xmlns:a16="http://schemas.microsoft.com/office/drawing/2014/main" id="{00000000-0008-0000-2400-000004000000}"/>
            </a:ext>
          </a:extLst>
        </xdr:cNvPr>
        <xdr:cNvCxnSpPr/>
      </xdr:nvCxnSpPr>
      <xdr:spPr>
        <a:xfrm flipH="1">
          <a:off x="1809750" y="1276350"/>
          <a:ext cx="4743450" cy="1047750"/>
        </a:xfrm>
        <a:prstGeom prst="straightConnector1">
          <a:avLst/>
        </a:prstGeom>
        <a:ln w="762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1581150</xdr:colOff>
      <xdr:row>9</xdr:row>
      <xdr:rowOff>171450</xdr:rowOff>
    </xdr:from>
    <xdr:to>
      <xdr:col>6</xdr:col>
      <xdr:colOff>349250</xdr:colOff>
      <xdr:row>10</xdr:row>
      <xdr:rowOff>336550</xdr:rowOff>
    </xdr:to>
    <xdr:cxnSp macro="">
      <xdr:nvCxnSpPr>
        <xdr:cNvPr id="5" name="直線矢印コネクタ 4">
          <a:extLst>
            <a:ext uri="{FF2B5EF4-FFF2-40B4-BE49-F238E27FC236}">
              <a16:creationId xmlns:a16="http://schemas.microsoft.com/office/drawing/2014/main" id="{00000000-0008-0000-2400-000005000000}"/>
            </a:ext>
          </a:extLst>
        </xdr:cNvPr>
        <xdr:cNvCxnSpPr/>
      </xdr:nvCxnSpPr>
      <xdr:spPr>
        <a:xfrm flipH="1">
          <a:off x="1816100" y="2146300"/>
          <a:ext cx="4737100" cy="749300"/>
        </a:xfrm>
        <a:prstGeom prst="straightConnector1">
          <a:avLst/>
        </a:prstGeom>
        <a:ln w="762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1612900</xdr:colOff>
      <xdr:row>11</xdr:row>
      <xdr:rowOff>38100</xdr:rowOff>
    </xdr:from>
    <xdr:to>
      <xdr:col>6</xdr:col>
      <xdr:colOff>342900</xdr:colOff>
      <xdr:row>11</xdr:row>
      <xdr:rowOff>311150</xdr:rowOff>
    </xdr:to>
    <xdr:cxnSp macro="">
      <xdr:nvCxnSpPr>
        <xdr:cNvPr id="7" name="直線矢印コネクタ 6">
          <a:extLst>
            <a:ext uri="{FF2B5EF4-FFF2-40B4-BE49-F238E27FC236}">
              <a16:creationId xmlns:a16="http://schemas.microsoft.com/office/drawing/2014/main" id="{00000000-0008-0000-2400-000007000000}"/>
            </a:ext>
          </a:extLst>
        </xdr:cNvPr>
        <xdr:cNvCxnSpPr/>
      </xdr:nvCxnSpPr>
      <xdr:spPr>
        <a:xfrm flipH="1">
          <a:off x="1847850" y="3181350"/>
          <a:ext cx="4699000" cy="273050"/>
        </a:xfrm>
        <a:prstGeom prst="straightConnector1">
          <a:avLst/>
        </a:prstGeom>
        <a:ln w="76200">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25400</xdr:colOff>
      <xdr:row>0</xdr:row>
      <xdr:rowOff>127000</xdr:rowOff>
    </xdr:from>
    <xdr:to>
      <xdr:col>14</xdr:col>
      <xdr:colOff>107950</xdr:colOff>
      <xdr:row>4</xdr:row>
      <xdr:rowOff>107950</xdr:rowOff>
    </xdr:to>
    <xdr:sp macro="" textlink="">
      <xdr:nvSpPr>
        <xdr:cNvPr id="12" name="正方形/長方形 11">
          <a:extLst>
            <a:ext uri="{FF2B5EF4-FFF2-40B4-BE49-F238E27FC236}">
              <a16:creationId xmlns:a16="http://schemas.microsoft.com/office/drawing/2014/main" id="{00000000-0008-0000-2400-00000C000000}"/>
            </a:ext>
          </a:extLst>
        </xdr:cNvPr>
        <xdr:cNvSpPr/>
      </xdr:nvSpPr>
      <xdr:spPr>
        <a:xfrm>
          <a:off x="6229350" y="127000"/>
          <a:ext cx="5314950" cy="876300"/>
        </a:xfrm>
        <a:prstGeom prst="rect">
          <a:avLst/>
        </a:prstGeom>
        <a:solidFill>
          <a:schemeClr val="accent4">
            <a:lumMod val="20000"/>
            <a:lumOff val="80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格付認定確認書の理由（</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①</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過去に</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JICA</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事業で同等以上の格付の実績がある。</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経験・実績・資格等から、必要な技術水準にあると判断される。</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③</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当該格付に相当する給与水準にあると判断される</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）のうち、</a:t>
          </a: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③の場合のみ給与水準確認書を提出します。①及び②を理由とする場合は提出不要です。</a:t>
          </a:r>
          <a:endParaRPr lang="ja-JP" altLang="ja-JP" sz="100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158750</xdr:colOff>
      <xdr:row>13</xdr:row>
      <xdr:rowOff>177800</xdr:rowOff>
    </xdr:from>
    <xdr:to>
      <xdr:col>2</xdr:col>
      <xdr:colOff>1981200</xdr:colOff>
      <xdr:row>26</xdr:row>
      <xdr:rowOff>146050</xdr:rowOff>
    </xdr:to>
    <xdr:sp macro="" textlink="">
      <xdr:nvSpPr>
        <xdr:cNvPr id="3" name="正方形/長方形 2">
          <a:extLst>
            <a:ext uri="{FF2B5EF4-FFF2-40B4-BE49-F238E27FC236}">
              <a16:creationId xmlns:a16="http://schemas.microsoft.com/office/drawing/2014/main" id="{00000000-0008-0000-2500-000003000000}"/>
            </a:ext>
          </a:extLst>
        </xdr:cNvPr>
        <xdr:cNvSpPr/>
      </xdr:nvSpPr>
      <xdr:spPr>
        <a:xfrm>
          <a:off x="158750" y="4438650"/>
          <a:ext cx="4375150" cy="2311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契約ガイドラインの「</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不可抗力</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184149</xdr:colOff>
      <xdr:row>14</xdr:row>
      <xdr:rowOff>25400</xdr:rowOff>
    </xdr:from>
    <xdr:to>
      <xdr:col>5</xdr:col>
      <xdr:colOff>71782</xdr:colOff>
      <xdr:row>18</xdr:row>
      <xdr:rowOff>0</xdr:rowOff>
    </xdr:to>
    <xdr:sp macro="" textlink="">
      <xdr:nvSpPr>
        <xdr:cNvPr id="3" name="正方形/長方形 2">
          <a:extLst>
            <a:ext uri="{FF2B5EF4-FFF2-40B4-BE49-F238E27FC236}">
              <a16:creationId xmlns:a16="http://schemas.microsoft.com/office/drawing/2014/main" id="{00000000-0008-0000-2600-000003000000}"/>
            </a:ext>
          </a:extLst>
        </xdr:cNvPr>
        <xdr:cNvSpPr/>
      </xdr:nvSpPr>
      <xdr:spPr>
        <a:xfrm>
          <a:off x="184149" y="4045226"/>
          <a:ext cx="6281807" cy="7089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契約ガイドラインの「</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不可抗力</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182219</xdr:colOff>
      <xdr:row>18</xdr:row>
      <xdr:rowOff>108778</xdr:rowOff>
    </xdr:from>
    <xdr:to>
      <xdr:col>5</xdr:col>
      <xdr:colOff>60739</xdr:colOff>
      <xdr:row>37</xdr:row>
      <xdr:rowOff>22087</xdr:rowOff>
    </xdr:to>
    <xdr:sp macro="" textlink="">
      <xdr:nvSpPr>
        <xdr:cNvPr id="7" name="正方形/長方形 3">
          <a:extLst>
            <a:ext uri="{FF2B5EF4-FFF2-40B4-BE49-F238E27FC236}">
              <a16:creationId xmlns:a16="http://schemas.microsoft.com/office/drawing/2014/main" id="{00000000-0008-0000-2600-000007000000}"/>
            </a:ext>
          </a:extLst>
        </xdr:cNvPr>
        <xdr:cNvSpPr/>
      </xdr:nvSpPr>
      <xdr:spPr>
        <a:xfrm>
          <a:off x="182219" y="4862995"/>
          <a:ext cx="6272694" cy="32705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業務復帰計画</a:t>
          </a:r>
          <a:endPar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 １．現地調査報告概要</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9</a:t>
          </a: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24</a:t>
          </a: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日に▼▼▼▼▼▼州△△△△△市への陸路が復旧し、物流が機能し始めており、現地滞在に特に問題はないと判断される。 調査対象としている農村部においては、洪水被害の影響に濃淡があることから、プロジェクト候補地の選定をやり直しする必要があると判断される。州政府も同様の判断であった。 現地は今後厳冬期に入ることから、農村部での調査は困難であり、調査の再開は来年</a:t>
          </a:r>
          <a:r>
            <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月以降とすることが適当である。 </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２．調査再開の方向性 </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（１）調査再開時期 厳冬期の調査を避けるため、調査の再開を来年</a:t>
          </a:r>
          <a:r>
            <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月以降とする。 </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（２）調査再開に当たって、以下を追加業務として認める。 </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・調査再開に当たっての事務所の再開や人員の再雇用等に係る業務 </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・プロジェクト候補地選定のやり直しに必要な業務（ベースライン調査の追加等）</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 ・インフラ（交通、電力、社会サービス（学校等）、灌漑等）に対する洪水被害のベースライン調査に必要な業務</a:t>
          </a:r>
          <a:endParaRPr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HG丸ｺﾞｼｯｸM-PRO" panose="020F0600000000000000" pitchFamily="50" charset="-128"/>
              <a:ea typeface="HG丸ｺﾞｼｯｸM-PRO" panose="020F0600000000000000" pitchFamily="50" charset="-128"/>
              <a:cs typeface="+mn-cs"/>
            </a:rPr>
            <a:t>　　　　　　　　　　　　　　　　　　　　　　　　　　　　以上</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203200</xdr:colOff>
      <xdr:row>40</xdr:row>
      <xdr:rowOff>146051</xdr:rowOff>
    </xdr:from>
    <xdr:to>
      <xdr:col>4</xdr:col>
      <xdr:colOff>3149600</xdr:colOff>
      <xdr:row>48</xdr:row>
      <xdr:rowOff>27609</xdr:rowOff>
    </xdr:to>
    <xdr:sp macro="" textlink="">
      <xdr:nvSpPr>
        <xdr:cNvPr id="4" name="正方形/長方形 3">
          <a:extLst>
            <a:ext uri="{FF2B5EF4-FFF2-40B4-BE49-F238E27FC236}">
              <a16:creationId xmlns:a16="http://schemas.microsoft.com/office/drawing/2014/main" id="{00000000-0008-0000-2700-000004000000}"/>
            </a:ext>
          </a:extLst>
        </xdr:cNvPr>
        <xdr:cNvSpPr/>
      </xdr:nvSpPr>
      <xdr:spPr>
        <a:xfrm>
          <a:off x="203200" y="9820138"/>
          <a:ext cx="5475357" cy="11184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契約ガイドラインの「</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不可抗力</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184150</xdr:colOff>
      <xdr:row>13</xdr:row>
      <xdr:rowOff>25400</xdr:rowOff>
    </xdr:from>
    <xdr:to>
      <xdr:col>2</xdr:col>
      <xdr:colOff>2006600</xdr:colOff>
      <xdr:row>26</xdr:row>
      <xdr:rowOff>0</xdr:rowOff>
    </xdr:to>
    <xdr:sp macro="" textlink="">
      <xdr:nvSpPr>
        <xdr:cNvPr id="3" name="正方形/長方形 2">
          <a:extLst>
            <a:ext uri="{FF2B5EF4-FFF2-40B4-BE49-F238E27FC236}">
              <a16:creationId xmlns:a16="http://schemas.microsoft.com/office/drawing/2014/main" id="{00000000-0008-0000-2800-000003000000}"/>
            </a:ext>
          </a:extLst>
        </xdr:cNvPr>
        <xdr:cNvSpPr/>
      </xdr:nvSpPr>
      <xdr:spPr>
        <a:xfrm>
          <a:off x="180975" y="3771900"/>
          <a:ext cx="4381500" cy="2343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監督職員と業務主任者は、必要であれば、業務管理上必要な事項を打合簿として記録に残します。簡易な内容であれば、合意内容に簡潔に記載し、そうでない場合は、合意内容は「別添のとおり」とし、別添として文書を添付します。</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2698750</xdr:colOff>
      <xdr:row>15</xdr:row>
      <xdr:rowOff>160890</xdr:rowOff>
    </xdr:from>
    <xdr:to>
      <xdr:col>12</xdr:col>
      <xdr:colOff>191643</xdr:colOff>
      <xdr:row>32</xdr:row>
      <xdr:rowOff>38776</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254625" y="5059915"/>
          <a:ext cx="5564019" cy="3043361"/>
        </a:xfrm>
        <a:prstGeom prst="rect">
          <a:avLst/>
        </a:prstGeom>
      </xdr:spPr>
    </xdr:pic>
    <xdr:clientData/>
  </xdr:twoCellAnchor>
  <xdr:twoCellAnchor>
    <xdr:from>
      <xdr:col>0</xdr:col>
      <xdr:colOff>104774</xdr:colOff>
      <xdr:row>16</xdr:row>
      <xdr:rowOff>2484</xdr:rowOff>
    </xdr:from>
    <xdr:to>
      <xdr:col>2</xdr:col>
      <xdr:colOff>2533650</xdr:colOff>
      <xdr:row>60</xdr:row>
      <xdr:rowOff>82827</xdr:rowOff>
    </xdr:to>
    <xdr:sp macro="" textlink="">
      <xdr:nvSpPr>
        <xdr:cNvPr id="44" name="正方形/長方形 4">
          <a:extLst>
            <a:ext uri="{FF2B5EF4-FFF2-40B4-BE49-F238E27FC236}">
              <a16:creationId xmlns:a16="http://schemas.microsoft.com/office/drawing/2014/main" id="{00000000-0008-0000-0600-00002C000000}"/>
            </a:ext>
          </a:extLst>
        </xdr:cNvPr>
        <xdr:cNvSpPr/>
      </xdr:nvSpPr>
      <xdr:spPr>
        <a:xfrm>
          <a:off x="104774" y="5584962"/>
          <a:ext cx="4077115" cy="809790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」の項目を参照してください。また、「機材調達」に該当する場合は「機材調達」の項目を参照してください。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２．定額計上の予算額の確定にあたって、</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入札や複数見積等により価格の妥当性を確認でき</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金額を確定できる場合は「ランプサム方式」を適用し精算不要とすることが可能です。その場合、「予算額の確定」は「確定金額の確認」を意味します。</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b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金額を確定できない場合（価格の妥当性を確認できない場合や金額の変動が見込まれる場合）は、実費精算方式を適用し、精算を行います。その場合は、事例６～９を参照してください。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４．ランプサム方式を適用する場合、未確定業務の業務内容の確定する際に同時に、金額を確定できる場合</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（同時確定型）</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と、確定できない場合があります。後者は入札等のように、未確定業務を確定する際に設定する見込額と実際の価格に乖離が生じるような場合です。後者については、「未確定業務の業務内容の確定」を先に行い、金額が確定後に「予算額の確定（確定金額の確認）」を行います（二段階型</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事例３、４</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参照）。「予算額の確定（確定金額の確認）」以降は、残額の実費精算費目への流用についても可能となります。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５．機材調達では、契約金額が</a:t>
          </a:r>
          <a:r>
            <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300</a:t>
          </a: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万円</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を超える機材を調達する場合であって入札等を行う場合には、</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「未確定業務の業務内容の確定」を先に行い、金額が確定後に「予算額の確定（確定金額の確認</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」を行います（</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二段階型</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事例３、４参照）。</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契約金額が</a:t>
          </a:r>
          <a:r>
            <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300</a:t>
          </a: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万円</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以下で見積合わせで機材を調達する場合には「</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未確定業務の業務内容の確定</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」と同時に</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予算額を確定（確定</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金額を</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確認）することができます（同時確定型）。</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６</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．見積根拠資料については</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、店頭やインターネットで価格の確認・比較が可能なもので単価が</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万円以下については添付不要です。</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７</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８．契約担当課長は★の内容区分のみを確認します。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180974</xdr:colOff>
      <xdr:row>17</xdr:row>
      <xdr:rowOff>28575</xdr:rowOff>
    </xdr:from>
    <xdr:to>
      <xdr:col>4</xdr:col>
      <xdr:colOff>850900</xdr:colOff>
      <xdr:row>29</xdr:row>
      <xdr:rowOff>127000</xdr:rowOff>
    </xdr:to>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180974" y="4784725"/>
          <a:ext cx="5832476" cy="2263775"/>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p>
        <a:p>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１．業務主任者は、現地セミナー等で日当・宿泊料・交通費等を渡切にする場合には、契約担当課長の確認を取ります。</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本確認書は精算報告書と一緒に提出ください。</a:t>
          </a:r>
          <a:endParaRPr kumimoji="1"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a:effectLst/>
              <a:latin typeface="HG丸ｺﾞｼｯｸM-PRO" panose="020F0600000000000000" pitchFamily="50" charset="-128"/>
              <a:ea typeface="HG丸ｺﾞｼｯｸM-PRO" panose="020F0600000000000000" pitchFamily="50" charset="-128"/>
            </a:rPr>
            <a:t>２．根拠については、①在外事務所ＮＳ（ナショナルスタッフ）の旅費規程、②Ｃ／Ｐ機関の旅費規程、③実勢価格、④その他、から選択します。①及び②については旅費規程の該当部分の写しを添付し、③については、価格表、見積書、ヒアリング結果等を添付または記載してください。</a:t>
          </a:r>
          <a:endParaRPr lang="ja-JP" altLang="ja-JP">
            <a:effectLst/>
            <a:latin typeface="HG丸ｺﾞｼｯｸM-PRO" panose="020F0600000000000000" pitchFamily="50" charset="-128"/>
            <a:ea typeface="HG丸ｺﾞｼｯｸM-PRO" panose="020F0600000000000000" pitchFamily="50" charset="-128"/>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交通費については、現地での航空賃は渡切単価を認めません。</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177800</xdr:colOff>
      <xdr:row>18</xdr:row>
      <xdr:rowOff>25400</xdr:rowOff>
    </xdr:from>
    <xdr:to>
      <xdr:col>5</xdr:col>
      <xdr:colOff>19050</xdr:colOff>
      <xdr:row>28</xdr:row>
      <xdr:rowOff>158750</xdr:rowOff>
    </xdr:to>
    <xdr:sp macro="" textlink="">
      <xdr:nvSpPr>
        <xdr:cNvPr id="13" name="正方形/長方形 2">
          <a:extLst>
            <a:ext uri="{FF2B5EF4-FFF2-40B4-BE49-F238E27FC236}">
              <a16:creationId xmlns:a16="http://schemas.microsoft.com/office/drawing/2014/main" id="{00000000-0008-0000-2A00-00000D000000}"/>
            </a:ext>
          </a:extLst>
        </xdr:cNvPr>
        <xdr:cNvSpPr/>
      </xdr:nvSpPr>
      <xdr:spPr>
        <a:xfrm>
          <a:off x="177800" y="5073650"/>
          <a:ext cx="6172200" cy="2133600"/>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業務主任者は、現地セミナー等で日当・宿泊料・交通費等を渡切にする場合には、契約担当課長の確認を取ります。</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本確認書は精算書類と一緒に提出ください。</a:t>
          </a:r>
          <a:endParaRPr kumimoji="1"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根拠については、①在外事務所ＮＳ（ナショナルスタッフ）の旅費規程、②Ｃ／Ｐ機関の旅費規程、③実勢価格、④その他、から選択します。①及び②については旅費規程の該当部分の写しを添付し、③については、価格表、見積書、ヒアリング結果等を添付または記載し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３．交通費については、現地での航空賃は渡切単価を認めません。</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180974</xdr:colOff>
      <xdr:row>18</xdr:row>
      <xdr:rowOff>28575</xdr:rowOff>
    </xdr:from>
    <xdr:to>
      <xdr:col>3</xdr:col>
      <xdr:colOff>2317749</xdr:colOff>
      <xdr:row>32</xdr:row>
      <xdr:rowOff>158750</xdr:rowOff>
    </xdr:to>
    <xdr:sp macro="" textlink="">
      <xdr:nvSpPr>
        <xdr:cNvPr id="10" name="正方形/長方形 2">
          <a:extLst>
            <a:ext uri="{FF2B5EF4-FFF2-40B4-BE49-F238E27FC236}">
              <a16:creationId xmlns:a16="http://schemas.microsoft.com/office/drawing/2014/main" id="{00000000-0008-0000-2B00-00000A000000}"/>
            </a:ext>
          </a:extLst>
        </xdr:cNvPr>
        <xdr:cNvSpPr/>
      </xdr:nvSpPr>
      <xdr:spPr>
        <a:xfrm>
          <a:off x="180974" y="4575175"/>
          <a:ext cx="4714875" cy="2873375"/>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業務主任者は、現地セミナー等で日当・宿泊料・交通費等を渡切にする場合には、契約担当課長の確認を取ります。</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本確認書は精算書類と一緒に提出ください。</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根拠については、①在外事務所ＮＳ（ナショナルスタッフ）の旅費規程、②Ｃ／Ｐ機関の旅費規程、③実勢価格、④その他、から選択します。①及び②については旅費規程の該当部分の写しを添付し、③については、価格表、見積書、ヒアリング結果等を添付または記載し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交通費については、現地での航空賃は渡切単価を認めません。</a:t>
          </a:r>
          <a:endParaRPr lang="ja-JP" altLang="ja-JP">
            <a:effectLst/>
            <a:latin typeface="HG丸ｺﾞｼｯｸM-PRO" panose="020F0600000000000000" pitchFamily="50" charset="-128"/>
            <a:ea typeface="HG丸ｺﾞｼｯｸM-PRO" panose="020F0600000000000000" pitchFamily="50" charset="-128"/>
          </a:endParaRPr>
        </a:p>
        <a:p>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152400</xdr:colOff>
      <xdr:row>21</xdr:row>
      <xdr:rowOff>6350</xdr:rowOff>
    </xdr:from>
    <xdr:to>
      <xdr:col>2</xdr:col>
      <xdr:colOff>1981200</xdr:colOff>
      <xdr:row>37</xdr:row>
      <xdr:rowOff>28575</xdr:rowOff>
    </xdr:to>
    <xdr:sp macro="" textlink="">
      <xdr:nvSpPr>
        <xdr:cNvPr id="2" name="正方形/長方形 2">
          <a:extLst>
            <a:ext uri="{FF2B5EF4-FFF2-40B4-BE49-F238E27FC236}">
              <a16:creationId xmlns:a16="http://schemas.microsoft.com/office/drawing/2014/main" id="{00000000-0008-0000-2C00-000002000000}"/>
            </a:ext>
          </a:extLst>
        </xdr:cNvPr>
        <xdr:cNvSpPr/>
      </xdr:nvSpPr>
      <xdr:spPr>
        <a:xfrm>
          <a:off x="152400" y="4759325"/>
          <a:ext cx="3686175" cy="2917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a:t>
          </a:r>
        </a:p>
        <a:p>
          <a:r>
            <a:rPr lang="ja-JP" altLang="en-US" i="0">
              <a:effectLst/>
              <a:latin typeface="HG丸ｺﾞｼｯｸM-PRO" panose="020F0600000000000000" pitchFamily="50" charset="-128"/>
              <a:ea typeface="HG丸ｺﾞｼｯｸM-PRO" panose="020F0600000000000000" pitchFamily="50" charset="-128"/>
            </a:rPr>
            <a:t>１．本業務の業務従事者が、業務対象国において、別業務に継続して従事する際には、その旅費の分担について、精算書類と一緒に上記書類を添付して報告します。</a:t>
          </a:r>
          <a:endParaRPr lang="en-US" altLang="ja-JP" i="0">
            <a:effectLst/>
            <a:latin typeface="HG丸ｺﾞｼｯｸM-PRO" panose="020F0600000000000000" pitchFamily="50" charset="-128"/>
            <a:ea typeface="HG丸ｺﾞｼｯｸM-PRO" panose="020F0600000000000000" pitchFamily="50" charset="-128"/>
          </a:endParaRPr>
        </a:p>
        <a:p>
          <a:endParaRPr lang="en-US" altLang="ja-JP" i="0">
            <a:effectLst/>
            <a:latin typeface="HG丸ｺﾞｼｯｸM-PRO" panose="020F0600000000000000" pitchFamily="50" charset="-128"/>
            <a:ea typeface="HG丸ｺﾞｼｯｸM-PRO" panose="020F0600000000000000" pitchFamily="50" charset="-128"/>
          </a:endParaRPr>
        </a:p>
        <a:p>
          <a:r>
            <a:rPr lang="ja-JP" altLang="en-US" sz="1100" i="0">
              <a:solidFill>
                <a:schemeClr val="dk1"/>
              </a:solidFill>
              <a:effectLst/>
              <a:latin typeface="HG丸ｺﾞｼｯｸM-PRO" panose="020F0600000000000000" pitchFamily="50" charset="-128"/>
              <a:ea typeface="HG丸ｺﾞｼｯｸM-PRO" panose="020F0600000000000000" pitchFamily="50" charset="-128"/>
              <a:cs typeface="+mn-cs"/>
            </a:rPr>
            <a:t>２．宿泊料については、</a:t>
          </a:r>
          <a:r>
            <a:rPr lang="ja-JP" altLang="ja-JP" sz="1100" i="0">
              <a:solidFill>
                <a:schemeClr val="dk1"/>
              </a:solidFill>
              <a:effectLst/>
              <a:latin typeface="HG丸ｺﾞｼｯｸM-PRO" panose="020F0600000000000000" pitchFamily="50" charset="-128"/>
              <a:ea typeface="HG丸ｺﾞｼｯｸM-PRO" panose="020F0600000000000000" pitchFamily="50" charset="-128"/>
              <a:cs typeface="+mn-cs"/>
            </a:rPr>
            <a:t>機中泊の調整のため、宿泊数の合計は（従事期間総日数－２）となっていることを確認してください。ただし、中国、フィリピン等７ヶ国のみへの渡航の場合を除きます。</a:t>
          </a:r>
          <a:endParaRPr lang="en-US" altLang="ja-JP" sz="1100" i="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i="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i="0">
              <a:solidFill>
                <a:schemeClr val="dk1"/>
              </a:solidFill>
              <a:effectLst/>
              <a:latin typeface="HG丸ｺﾞｼｯｸM-PRO" panose="020F0600000000000000" pitchFamily="50" charset="-128"/>
              <a:ea typeface="HG丸ｺﾞｼｯｸM-PRO" panose="020F0600000000000000" pitchFamily="50" charset="-128"/>
              <a:cs typeface="+mn-cs"/>
            </a:rPr>
            <a:t>３．別業務がランプサム契約の場合は、業務対象国及び渡航経路のみ記載してください（それ以外の項目は記載不要です）。</a:t>
          </a:r>
          <a:endParaRPr lang="ja-JP" altLang="ja-JP" sz="110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3625850</xdr:colOff>
      <xdr:row>15</xdr:row>
      <xdr:rowOff>133350</xdr:rowOff>
    </xdr:from>
    <xdr:to>
      <xdr:col>6</xdr:col>
      <xdr:colOff>206375</xdr:colOff>
      <xdr:row>21</xdr:row>
      <xdr:rowOff>139700</xdr:rowOff>
    </xdr:to>
    <xdr:sp macro="" textlink="">
      <xdr:nvSpPr>
        <xdr:cNvPr id="4" name="吹き出し: 四角形 3">
          <a:extLst>
            <a:ext uri="{FF2B5EF4-FFF2-40B4-BE49-F238E27FC236}">
              <a16:creationId xmlns:a16="http://schemas.microsoft.com/office/drawing/2014/main" id="{00000000-0008-0000-2C00-000004000000}"/>
            </a:ext>
          </a:extLst>
        </xdr:cNvPr>
        <xdr:cNvSpPr/>
      </xdr:nvSpPr>
      <xdr:spPr>
        <a:xfrm>
          <a:off x="9448800" y="3556000"/>
          <a:ext cx="1876425" cy="1308100"/>
        </a:xfrm>
        <a:prstGeom prst="wedgeRectCallout">
          <a:avLst>
            <a:gd name="adj1" fmla="val -63849"/>
            <a:gd name="adj2" fmla="val -52825"/>
          </a:avLst>
        </a:prstGeom>
        <a:ln w="7620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別業務がランプサム契約の場合は、投入の確認はしませんので、黄色の項目は記載不要です。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152400</xdr:colOff>
      <xdr:row>21</xdr:row>
      <xdr:rowOff>6350</xdr:rowOff>
    </xdr:from>
    <xdr:to>
      <xdr:col>2</xdr:col>
      <xdr:colOff>1981200</xdr:colOff>
      <xdr:row>37</xdr:row>
      <xdr:rowOff>66675</xdr:rowOff>
    </xdr:to>
    <xdr:sp macro="" textlink="">
      <xdr:nvSpPr>
        <xdr:cNvPr id="2" name="正方形/長方形 2">
          <a:extLst>
            <a:ext uri="{FF2B5EF4-FFF2-40B4-BE49-F238E27FC236}">
              <a16:creationId xmlns:a16="http://schemas.microsoft.com/office/drawing/2014/main" id="{00000000-0008-0000-2D00-000002000000}"/>
            </a:ext>
          </a:extLst>
        </xdr:cNvPr>
        <xdr:cNvSpPr/>
      </xdr:nvSpPr>
      <xdr:spPr>
        <a:xfrm>
          <a:off x="152400" y="4759325"/>
          <a:ext cx="3686175" cy="2955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解説</a:t>
          </a:r>
          <a:r>
            <a:rPr kumimoji="1" lang="en-US" altLang="ja-JP" sz="1100" b="0" i="0">
              <a:solidFill>
                <a:schemeClr val="dk1"/>
              </a:solidFill>
              <a:effectLst/>
              <a:latin typeface="HG丸ｺﾞｼｯｸM-PRO" panose="020F0600000000000000" pitchFamily="50" charset="-128"/>
              <a:ea typeface="HG丸ｺﾞｼｯｸM-PRO" panose="020F0600000000000000" pitchFamily="50" charset="-128"/>
              <a:cs typeface="+mn-cs"/>
            </a:rPr>
            <a:t>】</a:t>
          </a:r>
        </a:p>
        <a:p>
          <a:r>
            <a:rPr lang="ja-JP" altLang="en-US" i="0">
              <a:effectLst/>
              <a:latin typeface="HG丸ｺﾞｼｯｸM-PRO" panose="020F0600000000000000" pitchFamily="50" charset="-128"/>
              <a:ea typeface="HG丸ｺﾞｼｯｸM-PRO" panose="020F0600000000000000" pitchFamily="50" charset="-128"/>
            </a:rPr>
            <a:t>１．本業務の業務従事者が、業務対象国において、別業務に継続して従事する際には、その旅費の分担について、精算書類と一緒に上記書類を添付して報告します。</a:t>
          </a:r>
          <a:endParaRPr lang="en-US" altLang="ja-JP" i="0">
            <a:effectLst/>
            <a:latin typeface="HG丸ｺﾞｼｯｸM-PRO" panose="020F0600000000000000" pitchFamily="50" charset="-128"/>
            <a:ea typeface="HG丸ｺﾞｼｯｸM-PRO" panose="020F0600000000000000" pitchFamily="50" charset="-128"/>
          </a:endParaRPr>
        </a:p>
        <a:p>
          <a:endParaRPr lang="en-US" altLang="ja-JP" i="0">
            <a:effectLst/>
            <a:latin typeface="HG丸ｺﾞｼｯｸM-PRO" panose="020F0600000000000000" pitchFamily="50" charset="-128"/>
            <a:ea typeface="HG丸ｺﾞｼｯｸM-PRO" panose="020F0600000000000000" pitchFamily="50" charset="-128"/>
          </a:endParaRPr>
        </a:p>
        <a:p>
          <a:r>
            <a:rPr lang="ja-JP" altLang="en-US" sz="1100" i="0">
              <a:solidFill>
                <a:schemeClr val="dk1"/>
              </a:solidFill>
              <a:effectLst/>
              <a:latin typeface="HG丸ｺﾞｼｯｸM-PRO" panose="020F0600000000000000" pitchFamily="50" charset="-128"/>
              <a:ea typeface="HG丸ｺﾞｼｯｸM-PRO" panose="020F0600000000000000" pitchFamily="50" charset="-128"/>
              <a:cs typeface="+mn-cs"/>
            </a:rPr>
            <a:t>２．宿泊料については、</a:t>
          </a:r>
          <a:r>
            <a:rPr lang="ja-JP" altLang="ja-JP" sz="1100" i="0">
              <a:solidFill>
                <a:schemeClr val="dk1"/>
              </a:solidFill>
              <a:effectLst/>
              <a:latin typeface="HG丸ｺﾞｼｯｸM-PRO" panose="020F0600000000000000" pitchFamily="50" charset="-128"/>
              <a:ea typeface="HG丸ｺﾞｼｯｸM-PRO" panose="020F0600000000000000" pitchFamily="50" charset="-128"/>
              <a:cs typeface="+mn-cs"/>
            </a:rPr>
            <a:t>機中泊の調整のため、宿泊数の合計は（従事期間総日数－２）となっていることを確認してください。ただし、中国、フィリピン等７ヶ国のみへの渡航の場合を除きます。</a:t>
          </a:r>
          <a:endParaRPr lang="en-US" altLang="ja-JP" sz="1100" i="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i="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i="0">
              <a:solidFill>
                <a:schemeClr val="dk1"/>
              </a:solidFill>
              <a:effectLst/>
              <a:latin typeface="HG丸ｺﾞｼｯｸM-PRO" panose="020F0600000000000000" pitchFamily="50" charset="-128"/>
              <a:ea typeface="HG丸ｺﾞｼｯｸM-PRO" panose="020F0600000000000000" pitchFamily="50" charset="-128"/>
              <a:cs typeface="+mn-cs"/>
            </a:rPr>
            <a:t>３．別業務がランプサム契約の場合は、業務対象国及び渡航経路のみ記載してください（それ以外の項目は記載不要です）。</a:t>
          </a:r>
          <a:endParaRPr lang="ja-JP" altLang="ja-JP" sz="1100" i="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2854325</xdr:colOff>
      <xdr:row>19</xdr:row>
      <xdr:rowOff>142875</xdr:rowOff>
    </xdr:from>
    <xdr:to>
      <xdr:col>3</xdr:col>
      <xdr:colOff>768350</xdr:colOff>
      <xdr:row>26</xdr:row>
      <xdr:rowOff>133350</xdr:rowOff>
    </xdr:to>
    <xdr:sp macro="" textlink="">
      <xdr:nvSpPr>
        <xdr:cNvPr id="4" name="吹き出し: 四角形 3">
          <a:extLst>
            <a:ext uri="{FF2B5EF4-FFF2-40B4-BE49-F238E27FC236}">
              <a16:creationId xmlns:a16="http://schemas.microsoft.com/office/drawing/2014/main" id="{00000000-0008-0000-2D00-000004000000}"/>
            </a:ext>
          </a:extLst>
        </xdr:cNvPr>
        <xdr:cNvSpPr/>
      </xdr:nvSpPr>
      <xdr:spPr>
        <a:xfrm>
          <a:off x="4711700" y="4486275"/>
          <a:ext cx="1885950" cy="1285875"/>
        </a:xfrm>
        <a:prstGeom prst="wedgeRectCallout">
          <a:avLst>
            <a:gd name="adj1" fmla="val -63849"/>
            <a:gd name="adj2" fmla="val -52825"/>
          </a:avLst>
        </a:prstGeom>
        <a:ln w="7620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別業務がランプサム契約の場合は、投入の確認はしませんので、黄色の項目は記載不要です。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120650</xdr:colOff>
      <xdr:row>15</xdr:row>
      <xdr:rowOff>177799</xdr:rowOff>
    </xdr:from>
    <xdr:to>
      <xdr:col>5</xdr:col>
      <xdr:colOff>38101</xdr:colOff>
      <xdr:row>50</xdr:row>
      <xdr:rowOff>85724</xdr:rowOff>
    </xdr:to>
    <xdr:sp macro="" textlink="">
      <xdr:nvSpPr>
        <xdr:cNvPr id="38" name="正方形/長方形 4">
          <a:extLst>
            <a:ext uri="{FF2B5EF4-FFF2-40B4-BE49-F238E27FC236}">
              <a16:creationId xmlns:a16="http://schemas.microsoft.com/office/drawing/2014/main" id="{00000000-0008-0000-0700-000026000000}"/>
            </a:ext>
          </a:extLst>
        </xdr:cNvPr>
        <xdr:cNvSpPr/>
      </xdr:nvSpPr>
      <xdr:spPr>
        <a:xfrm>
          <a:off x="120650" y="5959474"/>
          <a:ext cx="6965951" cy="62706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２．定額計上の予算額の確定にあたって、</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入札や複数見積等により価格の妥当性を確認でき、金額を確定できる場合は「ランプサム方式」を適用し精算不要とすること</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が</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可能</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です</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。その場合、「予算額の確定」は「確定金額の確認」を意味します。</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b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金額を確定できない場合（価格の妥当性を確認できない場合や金額の変動が見込まれる場合）は、実費精算方式を適用し、精算を行います。その場合は、事例６～９を参照してください。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４．ランプサム方式を適用する場合、未確定業務の業務内容の確定する際に同時に、金額を確定できる場合</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（同時確定型）</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と、確定できない場合があります。後者は入札等のように、未確定業務を確定する際に設定する見込額</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と実際の価格に乖離が生じるような場合です。後者については、「未確定業務の業務内容の確定」を先に行い、金額が確定後に「予算額の確定（確定金額の確認」を行います（二段階型</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事例３、４参照）。「予算額の確定（確定金額の確認）」以降は、残額の実費精算費目への流用についても可能となります。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５</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．見積根拠資料については</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、店頭やインターネットで価格の確認・比較が可能なもので単価が</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万円以下については添付不要です。</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６．日当・宿泊料・交通費を渡切にする場合には、その単価設定について</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根拠</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を添付してください（①</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在外事務所ＮＳ（ナショナルスタッフ）の旅費規程、</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Ｃ／Ｐ機関の旅費規程、</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③</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実勢価格</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等。①</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及び②については旅費規程の該当部分の写しを添付し、③については、価格表、見積書、ヒアリング結果等を添付または記載してください</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７．この打合簿では、現地セミナーに関し、開催内容と金額を同時に確定できる場合（同時確定型）を想定しています。なお、参加者等の変動により</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金額が変動するなど金額をあらかじめ確定することが難しい場合には、精算を必要とする実費精算方式を適用してください。</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８</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９</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．契約担当課長は★の内容区分のみを確認</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します。</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117475</xdr:colOff>
      <xdr:row>13</xdr:row>
      <xdr:rowOff>168276</xdr:rowOff>
    </xdr:from>
    <xdr:to>
      <xdr:col>5</xdr:col>
      <xdr:colOff>0</xdr:colOff>
      <xdr:row>32</xdr:row>
      <xdr:rowOff>31750</xdr:rowOff>
    </xdr:to>
    <xdr:sp macro="" textlink="">
      <xdr:nvSpPr>
        <xdr:cNvPr id="46" name="正方形/長方形 3">
          <a:extLst>
            <a:ext uri="{FF2B5EF4-FFF2-40B4-BE49-F238E27FC236}">
              <a16:creationId xmlns:a16="http://schemas.microsoft.com/office/drawing/2014/main" id="{00000000-0008-0000-0800-00002E000000}"/>
            </a:ext>
          </a:extLst>
        </xdr:cNvPr>
        <xdr:cNvSpPr/>
      </xdr:nvSpPr>
      <xdr:spPr>
        <a:xfrm>
          <a:off x="117475" y="4486276"/>
          <a:ext cx="7197725" cy="33051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２．定額計上の予算額の確定にあたって、</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入札や複数見積等により価格の妥当性を確認でき、、金額を確定できる場合は「ランプサム方式」を適用し精算不要とすることも可能とします。その場合、「予算額の確定」は「確定金額の確認」を意味</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します。</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「予算額の確定（確定金額の確認）」以降は、残額の実費精算費目への流用についても可能となります。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b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金額を確定できない場合（価格の妥当性を確認できない場合や金額の変動が見込まれる場合）は、実費精算方式を適用し、精算を行います。その場合は、事例６～９を参照してください。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ランプサム方式を適用する場合、未確定業務の業務内容の確定する際に同時に、金額を確定できる場合（同時確定型）と、確定できない場合があります。後者は入札等のように、未確定業務を確定する際に設定する見込額と実際の価格に乖離が生じるような場合で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５．本事例では、再委託契約で入札をする場合の二段階型を想定しています。この場合には、「未確定業務の業務内容の確定」のみを先ず行います。</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190499</xdr:colOff>
      <xdr:row>15</xdr:row>
      <xdr:rowOff>171449</xdr:rowOff>
    </xdr:from>
    <xdr:to>
      <xdr:col>5</xdr:col>
      <xdr:colOff>28540</xdr:colOff>
      <xdr:row>45</xdr:row>
      <xdr:rowOff>57149</xdr:rowOff>
    </xdr:to>
    <xdr:sp macro="" textlink="">
      <xdr:nvSpPr>
        <xdr:cNvPr id="56" name="正方形/長方形 3">
          <a:extLst>
            <a:ext uri="{FF2B5EF4-FFF2-40B4-BE49-F238E27FC236}">
              <a16:creationId xmlns:a16="http://schemas.microsoft.com/office/drawing/2014/main" id="{00000000-0008-0000-0900-000038000000}"/>
            </a:ext>
          </a:extLst>
        </xdr:cNvPr>
        <xdr:cNvSpPr/>
      </xdr:nvSpPr>
      <xdr:spPr>
        <a:xfrm>
          <a:off x="190499" y="5758022"/>
          <a:ext cx="7065625" cy="52653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２．定額計上の予算額の確定にあたって、</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入札や複数見積等により価格の妥当性を確認でき、金額を確定できる場合は「ランプサム方式」を適用し精算不</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要とすること</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が可能です</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。その場合、「予算額の確定」は「確定金額の確認」を意味します。</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「予算額の確定（確定金額の確認）」以降は、残額の実費精算費目への流用についても可能となります。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b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金額を確定できない場合（価格の妥当性を確認できない場合や金額の変動が見込まれる場合）は、実費精算方式を適用し、精算を行います。その場合は、事例６～９を参照してください。</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４．ランプサム方式を適用する場合、未確定業務の業務内容の確定する際に同時に、金額を確定できる場合（同時確定型）と、確定できない場合があります。後者は入札等のように、未確定業務を確定する際に設定する見込額と実際の価格に乖離が生じるような場合です。</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５．本事例では、再委託で入札を</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する場合の二段階型を想定しています。「未確定業務の業務内容の確定」を既にしている再委託に対し、入札終了後に、「定額計上の予算額の確定（確定金額の確認）」を行います。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６</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７</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．契約担当課長は★の内容区分のみを確認します。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130175</xdr:colOff>
      <xdr:row>16</xdr:row>
      <xdr:rowOff>80121</xdr:rowOff>
    </xdr:from>
    <xdr:to>
      <xdr:col>2</xdr:col>
      <xdr:colOff>1952625</xdr:colOff>
      <xdr:row>33</xdr:row>
      <xdr:rowOff>108884</xdr:rowOff>
    </xdr:to>
    <xdr:sp macro="" textlink="">
      <xdr:nvSpPr>
        <xdr:cNvPr id="55" name="正方形/長方形 1">
          <a:extLst>
            <a:ext uri="{FF2B5EF4-FFF2-40B4-BE49-F238E27FC236}">
              <a16:creationId xmlns:a16="http://schemas.microsoft.com/office/drawing/2014/main" id="{00000000-0008-0000-0A00-000037000000}"/>
            </a:ext>
          </a:extLst>
        </xdr:cNvPr>
        <xdr:cNvSpPr/>
      </xdr:nvSpPr>
      <xdr:spPr>
        <a:xfrm>
          <a:off x="130175" y="5683062"/>
          <a:ext cx="3570568" cy="30767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eaLnBrk="1" fontAlgn="auto" latinLnBrk="0" hangingPunct="1"/>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１．契約</a:t>
          </a:r>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管理</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ガイドラインの「</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定額計上」の項目を参照してください。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b="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２．使途が明確な定額計上の予算額の確定</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にあたって、</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価格の妥当性を確認でき、その金額を確定できる場合は「ランプサム方式」を適用し精算不要とすること</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が</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可能</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です</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。その場合、「予算額の確定」は「確定金額の確認」を意味します。</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「予算額の確定（確定金額の確認）」以降は、残額の実費精算費目への流用についても可能となります。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４．契約担当課長は★の内容区分のみを確認</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17</xdr:row>
      <xdr:rowOff>95251</xdr:rowOff>
    </xdr:from>
    <xdr:to>
      <xdr:col>5</xdr:col>
      <xdr:colOff>9525</xdr:colOff>
      <xdr:row>32</xdr:row>
      <xdr:rowOff>0</xdr:rowOff>
    </xdr:to>
    <xdr:sp macro="" textlink="">
      <xdr:nvSpPr>
        <xdr:cNvPr id="96" name="正方形/長方形 2">
          <a:extLst>
            <a:ext uri="{FF2B5EF4-FFF2-40B4-BE49-F238E27FC236}">
              <a16:creationId xmlns:a16="http://schemas.microsoft.com/office/drawing/2014/main" id="{00000000-0008-0000-0B00-000060000000}"/>
            </a:ext>
          </a:extLst>
        </xdr:cNvPr>
        <xdr:cNvSpPr/>
      </xdr:nvSpPr>
      <xdr:spPr>
        <a:xfrm>
          <a:off x="276225" y="6686551"/>
          <a:ext cx="6753225" cy="26193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」の項目を参照してください。また、再委託に該当する場合は「再委託」の項目を参照してください。</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予算の見込み額が判明したところで、実費精算方式であれば、予算額（上限額）を設定します。</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３．再委託契約では、競争で選定する場合には</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過去の契約</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実績を参考したり複数の業者から下見積を徴取するなどして見込額を検討し、予算額（上限額）を設定します。併せて、見積根拠資料を添付してください。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．国内業務の場合は、直接原価分に加え、その他原価及び一般管理費等の金額を加えてください。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５．定額計上額を超える場合は、他の定額計上費目からの流用が可能です。</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18</xdr:row>
      <xdr:rowOff>44450</xdr:rowOff>
    </xdr:from>
    <xdr:to>
      <xdr:col>2</xdr:col>
      <xdr:colOff>2073275</xdr:colOff>
      <xdr:row>37</xdr:row>
      <xdr:rowOff>115957</xdr:rowOff>
    </xdr:to>
    <xdr:sp macro="" textlink="">
      <xdr:nvSpPr>
        <xdr:cNvPr id="15" name="正方形/長方形 2">
          <a:extLst>
            <a:ext uri="{FF2B5EF4-FFF2-40B4-BE49-F238E27FC236}">
              <a16:creationId xmlns:a16="http://schemas.microsoft.com/office/drawing/2014/main" id="{00000000-0008-0000-0C00-00000F000000}"/>
            </a:ext>
          </a:extLst>
        </xdr:cNvPr>
        <xdr:cNvSpPr/>
      </xdr:nvSpPr>
      <xdr:spPr>
        <a:xfrm>
          <a:off x="257175" y="6695385"/>
          <a:ext cx="3489187" cy="35336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解説</a:t>
          </a:r>
          <a:r>
            <a:rPr kumimoji="1" lang="en-US" altLang="ja-JP" sz="11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１．契約管理ガイドラインの「</a:t>
          </a:r>
          <a:r>
            <a:rPr kumimoji="0"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定額計上</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」の項目を参照してください。また、機材調達に該当する場合は「機材調達・管理」の項目も参照してください。</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２．予算の見込み額が判明したところで、実費精算方式であれば、予算額（上限額）を設定します。</a:t>
          </a: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３．見積根拠資料については</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、店頭やインターネットで価格の確認・比較が可能なもので単価が</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万円以下については添付不要です。</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４．国内業務の場合は、直接原価分に加え、その他原価及び一般管理費等の金額を加えてください。</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５．定額計上額を超える場合は、他の定額計上費目からの流用が可能です。</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xdr:col>
      <xdr:colOff>2320925</xdr:colOff>
      <xdr:row>18</xdr:row>
      <xdr:rowOff>52940</xdr:rowOff>
    </xdr:from>
    <xdr:to>
      <xdr:col>11</xdr:col>
      <xdr:colOff>467178</xdr:colOff>
      <xdr:row>34</xdr:row>
      <xdr:rowOff>146727</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4873625" y="5024990"/>
          <a:ext cx="5551319" cy="293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zo-svr\svr-mpd\&#31934;&#31639;&#26360;&#39006;\&#36554;&#36620;&#36939;&#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タカー"/>
      <sheetName val="全体カバー"/>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88965A-D131-4ABB-BFD2-2441780B2656}" name="テーブル33419" displayName="テーブル33419" ref="A12:E13" totalsRowShown="0" headerRowDxfId="269" dataDxfId="267" headerRowBorderDxfId="268" tableBorderDxfId="266" totalsRowBorderDxfId="265">
  <tableColumns count="5">
    <tableColumn id="1" xr3:uid="{952F6141-9603-4059-BE7F-32AE77CE41E6}" name="番号" dataDxfId="264"/>
    <tableColumn id="2" xr3:uid="{11274D49-EC63-4527-97F4-F8890969B980}" name="内容区分" dataDxfId="263"/>
    <tableColumn id="3" xr3:uid="{845162CD-D314-4533-87D8-C7F91C32D99A}" name="合意内容" dataDxfId="262"/>
    <tableColumn id="4" xr3:uid="{FE5ACA45-C2EA-4A9D-B239-CA7F1DB31E24}" name="金額の増減（円）" dataDxfId="261" dataCellStyle="桁区切り"/>
    <tableColumn id="6" xr3:uid="{02F5460D-1D58-4521-9DCB-CD0035F7CD0B}" name="備　考" dataDxfId="26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A1B6FB3-4692-4EA5-887C-24DA238BA603}" name="テーブル33456258" displayName="テーブル33456258" ref="A12:E14" totalsRowShown="0" headerRowDxfId="179" dataDxfId="177" headerRowBorderDxfId="178" tableBorderDxfId="176" totalsRowBorderDxfId="175">
  <tableColumns count="5">
    <tableColumn id="1" xr3:uid="{5BE2B712-C92A-41CC-8F0A-561CBA6665C0}" name="番号" dataDxfId="174"/>
    <tableColumn id="2" xr3:uid="{FF05F2A3-BCB4-4054-BF41-FC733C10C18B}" name="内容区分" dataDxfId="173"/>
    <tableColumn id="3" xr3:uid="{F18ABB52-48BB-4C22-8CC9-778EC1DD4F33}" name="合意内容" dataDxfId="172"/>
    <tableColumn id="4" xr3:uid="{1FDA2E75-A049-46A9-923F-7AB4556DE3DB}" name="金額の増減（円）" dataDxfId="171" dataCellStyle="桁区切り"/>
    <tableColumn id="6" xr3:uid="{53539A95-4C41-4906-BAE1-0077C0339787}" name="備　考" dataDxfId="17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743B7A1-74B4-4450-A842-70668709BEE9}" name="テーブル334567" displayName="テーブル334567" ref="A12:E13" totalsRowShown="0" headerRowDxfId="169" dataDxfId="167" headerRowBorderDxfId="168" tableBorderDxfId="166" totalsRowBorderDxfId="165">
  <tableColumns count="5">
    <tableColumn id="1" xr3:uid="{519DD02B-AF86-4368-80B5-D1E86B1EBA46}" name="番号" dataDxfId="164"/>
    <tableColumn id="2" xr3:uid="{96B911A3-0C9C-47F6-AA6E-62B6FE980EEB}" name="内容区分" dataDxfId="163"/>
    <tableColumn id="3" xr3:uid="{A9CEEB6A-214F-4381-BCB4-35709835B194}" name="合意内容" dataDxfId="162"/>
    <tableColumn id="4" xr3:uid="{2BB446CE-5E81-40BE-887B-C28A5A1377F4}" name="金額の増減（円）" dataDxfId="161" dataCellStyle="桁区切り"/>
    <tableColumn id="6" xr3:uid="{70B286AF-619A-40CB-B6E6-867CD8621631}" name="備　考" dataDxfId="16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11399E-807B-4230-9B85-907443F3A6D6}" name="テーブル33456726" displayName="テーブル33456726" ref="A12:E13" totalsRowShown="0" headerRowDxfId="159" dataDxfId="157" headerRowBorderDxfId="158" tableBorderDxfId="156" totalsRowBorderDxfId="155">
  <tableColumns count="5">
    <tableColumn id="1" xr3:uid="{F40C1442-F2E3-4E19-A59A-BA347FA9128C}" name="番号" dataDxfId="154"/>
    <tableColumn id="2" xr3:uid="{148E3E5F-8BB8-4FA1-8F6E-7430A7C34572}" name="内容区分" dataDxfId="153"/>
    <tableColumn id="3" xr3:uid="{3D5DE400-741C-494F-B3C9-2C6DDAE1F518}" name="合意内容" dataDxfId="152"/>
    <tableColumn id="4" xr3:uid="{CD6D853E-7DE9-4B3E-96C5-DCD62E23E76F}" name="金額の増減（円）" dataDxfId="151" dataCellStyle="桁区切り"/>
    <tableColumn id="6" xr3:uid="{14326D08-9B89-49FE-8651-A84E9C2EBFB0}" name="備　考" dataDxfId="15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8501316-301D-4198-A4C8-1F6AF7007C56}" name="テーブル3345672627294426" displayName="テーブル3345672627294426" ref="A12:E13" totalsRowShown="0" headerRowDxfId="149" dataDxfId="147" headerRowBorderDxfId="148" tableBorderDxfId="146" totalsRowBorderDxfId="145">
  <tableColumns count="5">
    <tableColumn id="1" xr3:uid="{E91F0A59-2AAC-41D9-9167-2B6C0704190B}" name="番号" dataDxfId="144" dataCellStyle="標準 2"/>
    <tableColumn id="2" xr3:uid="{48DFC30A-167E-4BD8-B989-7FC21C43C725}" name="内容区分" dataDxfId="143" dataCellStyle="標準 2"/>
    <tableColumn id="3" xr3:uid="{73F77AF8-BEC0-4E72-BF86-E996555598D6}" name="合意内容" dataDxfId="142" dataCellStyle="標準 2"/>
    <tableColumn id="4" xr3:uid="{64E8FEB5-B243-4F8C-AC2A-C6BA6E234D53}" name="金額の増減（円）" dataDxfId="141" dataCellStyle="桁区切り"/>
    <tableColumn id="6" xr3:uid="{269B971E-D846-4C21-882F-8F398D0F157F}" name="備　考" dataDxfId="140" dataCellStyle="標準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F8681-61F1-488F-A913-457DC2D28F88}" name="テーブル3345672627324" displayName="テーブル3345672627324" ref="A12:E13" totalsRowShown="0" headerRowDxfId="139" dataDxfId="137" headerRowBorderDxfId="138" tableBorderDxfId="136" totalsRowBorderDxfId="135">
  <tableColumns count="5">
    <tableColumn id="1" xr3:uid="{A2DFA1AB-454A-4B83-90EF-E7A56A81B8AF}" name="番号" dataDxfId="134"/>
    <tableColumn id="2" xr3:uid="{F6A00E31-C2F9-42B2-BA5F-7D60EEAEDE5C}" name="内容区分" dataDxfId="133"/>
    <tableColumn id="3" xr3:uid="{68938DE2-DC6F-48D5-BFF4-CF50EC6E67B3}" name="合意内容" dataDxfId="132"/>
    <tableColumn id="4" xr3:uid="{56F23E95-0278-4BFA-8E04-371B8CFFBC47}" name="金額の増減（円）" dataDxfId="131" dataCellStyle="桁区切り"/>
    <tableColumn id="6" xr3:uid="{F57808F5-B930-4320-BBC4-C8B206D5E410}" name="備　考" dataDxfId="13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5C1B51-9EB1-4378-879D-8180C722F66D}" name="テーブル334567262732417" displayName="テーブル334567262732417" ref="A12:E13" totalsRowShown="0" headerRowDxfId="129" dataDxfId="127" headerRowBorderDxfId="128" tableBorderDxfId="126" totalsRowBorderDxfId="125">
  <tableColumns count="5">
    <tableColumn id="1" xr3:uid="{EF990055-C726-4B4A-8141-8376189F51E9}" name="番号" dataDxfId="124"/>
    <tableColumn id="2" xr3:uid="{46D00076-A795-4D8F-B408-C5005D54A62E}" name="内容区分" dataDxfId="123"/>
    <tableColumn id="3" xr3:uid="{086F6C4D-80C9-4269-9CF8-5494C2329021}" name="合意内容" dataDxfId="122"/>
    <tableColumn id="4" xr3:uid="{7256C3F0-7AD0-4F6A-9803-7C72B1E095CF}" name="金額の増減（円）" dataDxfId="121" dataCellStyle="桁区切り"/>
    <tableColumn id="6" xr3:uid="{E1D0D4D7-9D2C-4885-9E7B-B76307B93B2A}" name="備　考" dataDxfId="12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E5FF17D-FD87-45CF-98D8-2877B8E263B1}" name="テーブル334567262728" displayName="テーブル334567262728" ref="A12:E13" totalsRowShown="0" headerRowDxfId="119" dataDxfId="117" headerRowBorderDxfId="118" tableBorderDxfId="116" totalsRowBorderDxfId="115">
  <tableColumns count="5">
    <tableColumn id="1" xr3:uid="{54B3AF98-7F3A-4968-8CF2-EE4DC5CA1AE4}" name="番号" dataDxfId="114"/>
    <tableColumn id="2" xr3:uid="{CD77CB29-2AFB-42FD-A329-49A302DAD15D}" name="内容区分" dataDxfId="113"/>
    <tableColumn id="3" xr3:uid="{00035744-36E7-4BC2-838A-5DA58CA4D633}" name="合意内容" dataDxfId="112"/>
    <tableColumn id="4" xr3:uid="{6564B08A-761D-4113-88D4-3D7DB198B630}" name="金額の増減（円）" dataDxfId="111" dataCellStyle="桁区切り"/>
    <tableColumn id="6" xr3:uid="{BD28BB62-81C3-4FEF-8678-F74365B1DEF9}" name="備　考" dataDxfId="110"/>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3741A32-EC62-44D5-BED5-2E480E8AA8A1}" name="テーブル33456726272930" displayName="テーブル33456726272930" ref="A12:E13" totalsRowShown="0" headerRowDxfId="109" dataDxfId="107" headerRowBorderDxfId="108" tableBorderDxfId="106" totalsRowBorderDxfId="105">
  <tableColumns count="5">
    <tableColumn id="1" xr3:uid="{5C67FBC4-C224-4C5E-98A5-08EEBEAB1C41}" name="番号" dataDxfId="104" dataCellStyle="標準 2"/>
    <tableColumn id="2" xr3:uid="{784C5B9F-15E6-4342-869A-5AAE9E2CF478}" name="内容区分" dataDxfId="103" dataCellStyle="標準 2"/>
    <tableColumn id="3" xr3:uid="{477BA1E2-5AD6-4A82-9C11-BA8AEDD8FCBA}" name="合意内容" dataDxfId="102" dataCellStyle="標準 2"/>
    <tableColumn id="4" xr3:uid="{C046330F-19F5-4A09-9CD3-36B54EA93819}" name="金額の増減（円）" dataDxfId="101" dataCellStyle="標準 2"/>
    <tableColumn id="6" xr3:uid="{A252BB71-3358-4772-90F3-632D52D8F893}" name="備　考" dataDxfId="100" dataCellStyle="標準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A186B33-C11F-4F0B-ADCC-3C75E9E93421}" name="テーブル33456726272931" displayName="テーブル33456726272931" ref="A12:E13" totalsRowShown="0" headerRowDxfId="99" dataDxfId="97" headerRowBorderDxfId="98" tableBorderDxfId="96" totalsRowBorderDxfId="95">
  <tableColumns count="5">
    <tableColumn id="1" xr3:uid="{5A06ADC6-D5C5-4A85-B636-C8A617C04E2B}" name="番号" dataDxfId="94" dataCellStyle="標準 2"/>
    <tableColumn id="2" xr3:uid="{0CC6DC8F-222C-457B-99C0-7E9FF81C02BB}" name="内容区分" dataDxfId="93" dataCellStyle="標準 2"/>
    <tableColumn id="3" xr3:uid="{99FBA337-8EDF-4275-9274-B2C6D8E80A78}" name="合意内容" dataDxfId="92" dataCellStyle="標準 2"/>
    <tableColumn id="4" xr3:uid="{9C5D6B1B-7A29-4313-B6AD-357B0A819C62}" name="金額の増減（円）" dataDxfId="91" dataCellStyle="標準 2"/>
    <tableColumn id="6" xr3:uid="{0A33D586-0A36-4054-94B9-D3FAE11C2780}" name="備　考" dataDxfId="90" dataCellStyle="標準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1F86D-EAF6-40B5-A584-332E76ACB1A8}" name="テーブル3345672" displayName="テーブル3345672" ref="A12:E13" totalsRowShown="0" headerRowDxfId="89" dataDxfId="87" headerRowBorderDxfId="88" tableBorderDxfId="86" totalsRowBorderDxfId="85">
  <tableColumns count="5">
    <tableColumn id="1" xr3:uid="{6D076D3D-100A-4F69-A528-E8AC3D973AFD}" name="番号" dataDxfId="84"/>
    <tableColumn id="2" xr3:uid="{D3C90B97-8156-4E44-B2AD-3A7A3D87E52D}" name="内容区分" dataDxfId="83"/>
    <tableColumn id="3" xr3:uid="{D171960A-FA34-47FC-A0AE-EED139C9A468}" name="合意内容" dataDxfId="82"/>
    <tableColumn id="4" xr3:uid="{EA38B05F-3984-4525-926D-7E9DD5202CE7}" name="金額の増減（円）" dataDxfId="81" dataCellStyle="標準 2"/>
    <tableColumn id="6" xr3:uid="{042005FB-D943-4DAB-A079-3F06881BBDC5}" name="備　考" dataDxfId="8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F87236-3003-41BE-8B83-3C398BCEF6E1}" name="テーブル33456127" displayName="テーブル33456127" ref="A12:E15" totalsRowShown="0" headerRowDxfId="259" dataDxfId="257" headerRowBorderDxfId="258" tableBorderDxfId="256" totalsRowBorderDxfId="255">
  <tableColumns count="5">
    <tableColumn id="1" xr3:uid="{E141F9EE-F940-492F-9A30-B81DC4F4AE0A}" name="番号" dataDxfId="254"/>
    <tableColumn id="2" xr3:uid="{6BDE4ED3-5C19-45BA-9148-2B4965CD1E21}" name="内容区分" dataDxfId="253"/>
    <tableColumn id="3" xr3:uid="{838F4C2E-63F7-472C-A9C0-4B3CD2AD3DFA}" name="合意内容" dataDxfId="252"/>
    <tableColumn id="4" xr3:uid="{955F85F4-BB17-44FA-A114-BC5A5F67DACB}" name="金額の増減（円）" dataDxfId="251"/>
    <tableColumn id="6" xr3:uid="{1FBBF9A2-7D87-4A9F-9738-5AE14B8AD19A}" name="備　考" dataDxfId="250"/>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E218D2B-512D-49AB-8D8A-B2FBAA823151}" name="テーブル334567233" displayName="テーブル334567233" ref="A12:E13" totalsRowShown="0" headerRowDxfId="79" dataDxfId="77" headerRowBorderDxfId="78" tableBorderDxfId="76" totalsRowBorderDxfId="75">
  <tableColumns count="5">
    <tableColumn id="1" xr3:uid="{5A80BC0A-E2C3-430D-BDC0-2DAB1D8D1CE3}" name="番号" dataDxfId="74"/>
    <tableColumn id="2" xr3:uid="{027528B2-3478-4167-8C1C-A6E2B9AB358D}" name="内容区分" dataDxfId="73"/>
    <tableColumn id="3" xr3:uid="{ACEC6781-9F10-48B2-AFC1-5AAEE22E6D2C}" name="合意内容" dataDxfId="72"/>
    <tableColumn id="4" xr3:uid="{8561481B-3BF2-41C5-B565-185275E252B3}" name="金額の増減（円）" dataDxfId="71" dataCellStyle="標準 2"/>
    <tableColumn id="6" xr3:uid="{22AB1036-686C-49AD-8093-F1E6A6AFD264}" name="備　考" dataDxfId="7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E2AC366-FDF4-4A09-81EB-3FB31C9552F0}" name="テーブル33456723318" displayName="テーブル33456723318" ref="A12:E13" totalsRowShown="0" headerRowDxfId="69" dataDxfId="67" headerRowBorderDxfId="68" tableBorderDxfId="66" totalsRowBorderDxfId="65">
  <tableColumns count="5">
    <tableColumn id="1" xr3:uid="{4302A6E8-6A68-42A5-A72F-63C8436BB5EA}" name="番号" dataDxfId="64"/>
    <tableColumn id="2" xr3:uid="{FC2F7449-63CA-4CF0-B78B-417073CFC960}" name="内容区分" dataDxfId="63"/>
    <tableColumn id="3" xr3:uid="{6D7B0E97-7520-444B-9227-2828CFBC65FC}" name="合意内容" dataDxfId="62"/>
    <tableColumn id="4" xr3:uid="{8E8A99EB-27EF-4AF7-BC6F-D201FBE2874E}" name="金額の増減（円）" dataDxfId="61" dataCellStyle="標準 2"/>
    <tableColumn id="6" xr3:uid="{1FF1865C-FF15-403F-ACD1-7F0AEB269DBF}" name="備　考" dataDxfId="6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9F18625-3741-47BA-9CB0-BA915E91F43F}" name="テーブル3345672333435" displayName="テーブル3345672333435" ref="A12:E13" totalsRowShown="0" headerRowDxfId="59" dataDxfId="57" headerRowBorderDxfId="58" tableBorderDxfId="56" totalsRowBorderDxfId="55">
  <tableColumns count="5">
    <tableColumn id="1" xr3:uid="{4399C30A-1302-404C-AFBE-0147EEBABFEE}" name="番号" dataDxfId="54"/>
    <tableColumn id="2" xr3:uid="{CB5AC086-65BD-4870-9D81-CF2091DC08AB}" name="内容区分" dataDxfId="53"/>
    <tableColumn id="3" xr3:uid="{129FA57B-E7AC-4302-A703-44D118077407}" name="合意内容" dataDxfId="52"/>
    <tableColumn id="4" xr3:uid="{32AF64FB-129A-47D9-889C-0BA55F79D0F2}" name="金額の増減（円）" dataDxfId="51" dataCellStyle="標準 2"/>
    <tableColumn id="6" xr3:uid="{062B057D-05BB-4403-B5EA-88B076545110}" name="備　考" dataDxfId="50"/>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A6CC40F-8AFD-4DEE-8C48-FF472ECF0863}" name="テーブル334567233343536" displayName="テーブル334567233343536" ref="A12:E14" totalsRowShown="0" headerRowDxfId="49" dataDxfId="47" headerRowBorderDxfId="48" tableBorderDxfId="46" totalsRowBorderDxfId="45">
  <tableColumns count="5">
    <tableColumn id="1" xr3:uid="{F9040DF3-49B6-42F1-83A5-386587C9E1ED}" name="番号" dataDxfId="44"/>
    <tableColumn id="2" xr3:uid="{99B6302E-4A6F-4B52-BFDC-DFFE9B3DDB30}" name="内容区分" dataDxfId="43"/>
    <tableColumn id="3" xr3:uid="{73B7238E-C81C-4943-A8F9-A03FF5A509CD}" name="合意内容" dataDxfId="42"/>
    <tableColumn id="4" xr3:uid="{BC3C5602-3ECF-434E-BDBD-B1D9E38D1A3D}" name="金額の増減（円）" dataDxfId="41"/>
    <tableColumn id="6" xr3:uid="{191EB820-99CD-4D11-AEFA-EC12B6074CD1}" name="備　考" dataDxfId="40"/>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90934A-F820-4301-9933-1977BF4F794A}" name="テーブル3345" displayName="テーブル3345" ref="A12:E13" totalsRowShown="0" headerRowDxfId="39" dataDxfId="37" headerRowBorderDxfId="38" tableBorderDxfId="36" totalsRowBorderDxfId="35">
  <tableColumns count="5">
    <tableColumn id="1" xr3:uid="{9CBD6590-30FD-41BE-A2D5-7F9BB35A44D2}" name="番号" dataDxfId="34"/>
    <tableColumn id="2" xr3:uid="{5E724AB9-352E-49BE-B0D4-158E3D517A5F}" name="内容区分" dataDxfId="33"/>
    <tableColumn id="3" xr3:uid="{CCF88FE7-51C4-4B4B-B51A-D1A0159A1635}" name="合意内容" dataDxfId="32"/>
    <tableColumn id="4" xr3:uid="{DDBAAE48-D9D5-46A8-ABEF-78A524769343}" name="金額の増減（円）" dataDxfId="31" dataCellStyle="標準 2"/>
    <tableColumn id="6" xr3:uid="{30386ECB-D7EA-4D30-9952-B2E7B7962A6A}" name="備　考" dataDxfId="30"/>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8725188-EC42-4444-AC87-0E09BDC31ECA}" name="テーブル33456723334353637" displayName="テーブル33456723334353637" ref="A12:E13" totalsRowShown="0" headerRowDxfId="29" dataDxfId="27" headerRowBorderDxfId="28" tableBorderDxfId="26" totalsRowBorderDxfId="25">
  <tableColumns count="5">
    <tableColumn id="1" xr3:uid="{DFE65C9F-DB80-4940-A1F9-5FC02F173AAA}" name="番号" dataDxfId="24"/>
    <tableColumn id="2" xr3:uid="{3B0A6969-8FEF-4C49-BBC9-315CFEA61E51}" name="内容区分" dataDxfId="23"/>
    <tableColumn id="3" xr3:uid="{5931893D-0094-4133-84B2-632B9E0A88BE}" name="合意内容" dataDxfId="22"/>
    <tableColumn id="4" xr3:uid="{24C9AE89-EAE7-4EC7-B08B-B6706DAC688C}" name="金額の増減（円）" dataDxfId="21" dataCellStyle="桁区切り"/>
    <tableColumn id="6" xr3:uid="{2858AB83-A610-49CC-90FA-C5D3369EAC47}" name="備　考" dataDxfId="2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BCE2B9-ACEA-46A6-8C15-6C67BA35BB45}" name="テーブル3345672891011121617181920" displayName="テーブル3345672891011121617181920" ref="A12:E13" totalsRowShown="0" headerRowDxfId="19" dataDxfId="17" headerRowBorderDxfId="18" tableBorderDxfId="16" totalsRowBorderDxfId="15">
  <tableColumns count="5">
    <tableColumn id="1" xr3:uid="{B7E26F40-E1C2-4CA8-832B-6C3F12046739}" name="番号" dataDxfId="14"/>
    <tableColumn id="2" xr3:uid="{953895A9-A892-468D-916B-CF96F8CE739B}" name="内容区分" dataDxfId="13"/>
    <tableColumn id="3" xr3:uid="{981A3AC7-ED9D-4925-A94E-9C306C767659}" name="合意内容" dataDxfId="12"/>
    <tableColumn id="4" xr3:uid="{DAD33FC6-C5CD-4590-9387-173B7E768A54}" name="金額の増減（円）" dataDxfId="11" dataCellStyle="桁区切り"/>
    <tableColumn id="6" xr3:uid="{CD84C34B-8836-4832-B827-564F6B7DCE2E}" name="備　考" dataDxfId="1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C849DF-D3C5-4862-A3D0-0E7EC575DFB9}" name="テーブル33456728910111216171819209" displayName="テーブル33456728910111216171819209" ref="A11:E12" totalsRowShown="0" headerRowDxfId="9" dataDxfId="7" headerRowBorderDxfId="8" tableBorderDxfId="6" totalsRowBorderDxfId="5">
  <tableColumns count="5">
    <tableColumn id="1" xr3:uid="{8F048DC9-B629-42FF-8437-DC2447504631}" name="番号" dataDxfId="4"/>
    <tableColumn id="2" xr3:uid="{22508691-4FD3-4979-BA1B-0119246E3C6D}" name="内容区分" dataDxfId="3"/>
    <tableColumn id="3" xr3:uid="{158B86BB-147B-4EEA-B36C-5117DAF8014D}" name="合意内容" dataDxfId="2"/>
    <tableColumn id="4" xr3:uid="{1B880C51-3DD2-4CA0-A886-ADFDE929F8BD}" name="金額の増減（円）" dataDxfId="1" dataCellStyle="桁区切り"/>
    <tableColumn id="6" xr3:uid="{722EB549-D362-4A43-A4B5-40EAF672DF75}" name="備　考"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31BE1E-976B-489A-89F5-885FB9FEDCD4}" name="テーブル3345625138" displayName="テーブル3345625138" ref="A12:E15" totalsRowShown="0" headerRowDxfId="249" dataDxfId="247" headerRowBorderDxfId="248" tableBorderDxfId="246" totalsRowBorderDxfId="245">
  <tableColumns count="5">
    <tableColumn id="1" xr3:uid="{D2DB16CF-34A8-4ADE-9066-BC1DC2717286}" name="番号" dataDxfId="244"/>
    <tableColumn id="2" xr3:uid="{2020CDCD-F1D3-4333-893F-3FA7E81F36B9}" name="内容区分" dataDxfId="243"/>
    <tableColumn id="3" xr3:uid="{828D391C-C0E8-4CD9-9BCD-6C45EBA6978C}" name="合意内容" dataDxfId="242"/>
    <tableColumn id="4" xr3:uid="{E2EBDC5E-D521-4B22-AF0A-04402E003F58}" name="金額の増減（円）" dataDxfId="241"/>
    <tableColumn id="6" xr3:uid="{715E5884-9256-4E1F-A834-2C95B2821E44}" name="備　考" dataDxfId="2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26486A-0BF3-4E19-9E59-9A07C6AB368D}" name="テーブル334562581410" displayName="テーブル334562581410" ref="A12:E15" totalsRowShown="0" headerRowDxfId="239" dataDxfId="237" headerRowBorderDxfId="238" tableBorderDxfId="236" totalsRowBorderDxfId="235">
  <tableColumns count="5">
    <tableColumn id="1" xr3:uid="{948DAD86-9817-41E6-9EFB-CE364317970E}" name="番号" dataDxfId="234"/>
    <tableColumn id="2" xr3:uid="{12244850-4F6F-4A81-9618-FB6E172FA055}" name="内容区分" dataDxfId="233"/>
    <tableColumn id="3" xr3:uid="{DADE7B8A-5CF8-4C38-82BD-BA76387DD2D0}" name="合意内容" dataDxfId="232"/>
    <tableColumn id="4" xr3:uid="{181675C7-7478-405D-97F3-37E0119531E4}" name="金額の増減（円）" dataDxfId="231"/>
    <tableColumn id="6" xr3:uid="{75AC813C-489E-4753-BD99-1AEFC9217530}" name="備　考" dataDxfId="23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9209E3-1881-4EB3-B1D9-F19415013B7B}" name="テーブル33456121511" displayName="テーブル33456121511" ref="A12:E13" totalsRowShown="0" headerRowDxfId="229" dataDxfId="227" headerRowBorderDxfId="228" tableBorderDxfId="226" totalsRowBorderDxfId="225">
  <tableColumns count="5">
    <tableColumn id="1" xr3:uid="{7F31FD22-6E8B-4507-BBF6-D4F806C43C73}" name="番号" dataDxfId="224"/>
    <tableColumn id="2" xr3:uid="{C4712FEF-AF2B-4ADB-883E-0EE2905F4766}" name="内容区分" dataDxfId="223"/>
    <tableColumn id="3" xr3:uid="{8B597800-261F-484C-886E-7EF2F3D559BB}" name="合意内容" dataDxfId="222"/>
    <tableColumn id="4" xr3:uid="{EA668EEC-0483-4DB9-9FC2-978951F44455}" name="金額の増減（円）" dataDxfId="221" dataCellStyle="桁区切り"/>
    <tableColumn id="6" xr3:uid="{3D2CF1B1-5C5B-4FF5-A71B-76F6FF7A68EB}" name="備　考" dataDxfId="22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B6AB5A-6B78-438D-92C4-D2DA8D677FB6}" name="テーブル3345612151612" displayName="テーブル3345612151612" ref="A13:E15" totalsRowShown="0" headerRowDxfId="219" dataDxfId="217" headerRowBorderDxfId="218" tableBorderDxfId="216" totalsRowBorderDxfId="215">
  <tableColumns count="5">
    <tableColumn id="1" xr3:uid="{03950634-A8BF-458B-9CEE-6C21D136066D}" name="番号" dataDxfId="214"/>
    <tableColumn id="2" xr3:uid="{5B5719EC-36DA-4224-94ED-669129114A4D}" name="内容区分" dataDxfId="213"/>
    <tableColumn id="3" xr3:uid="{74E2D057-9A94-4A2D-89CC-44168D4D848F}" name="合意内容" dataDxfId="212"/>
    <tableColumn id="4" xr3:uid="{DEA59DE7-C0D6-4126-9D7B-8EA1D382F8B1}" name="金額の増減（円）" dataDxfId="211"/>
    <tableColumn id="6" xr3:uid="{03BD663D-D8B3-46E2-9A82-B9834DC418FE}" name="備　考" dataDxfId="21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45F8B3-2060-4979-90E8-AF9A08ED96B3}" name="テーブル334567513" displayName="テーブル334567513" ref="A13:E15" totalsRowShown="0" headerRowDxfId="209" dataDxfId="207" headerRowBorderDxfId="208" tableBorderDxfId="206" totalsRowBorderDxfId="205">
  <tableColumns count="5">
    <tableColumn id="1" xr3:uid="{40A55081-A2BE-48F7-82D4-918AB96A81DE}" name="番号" dataDxfId="204"/>
    <tableColumn id="2" xr3:uid="{CB5E6D2B-136D-4A95-BC14-44BFA28E22AC}" name="内容区分" dataDxfId="203"/>
    <tableColumn id="3" xr3:uid="{AA8F6AEA-367A-4CD2-BBBB-D9D7B6955E5C}" name="合意内容" dataDxfId="202"/>
    <tableColumn id="4" xr3:uid="{CD4A2B34-6C4A-409A-936F-D35B8A7D3C79}" name="金額の増減（円）" dataDxfId="201" dataCellStyle="桁区切り"/>
    <tableColumn id="6" xr3:uid="{5B1D4C1E-18AE-4B0A-BFF5-DB4AEFF15BF1}" name="備　考" dataDxfId="20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E637610-E895-424B-BC94-9D3B4F6023BE}" name="テーブル33456" displayName="テーブル33456" ref="A12:E16" totalsRowShown="0" headerRowDxfId="199" dataDxfId="197" headerRowBorderDxfId="198" tableBorderDxfId="196" totalsRowBorderDxfId="195">
  <tableColumns count="5">
    <tableColumn id="1" xr3:uid="{8A4A0A90-93B7-464E-B577-58B097F500C0}" name="番号" dataDxfId="194"/>
    <tableColumn id="2" xr3:uid="{F72052DE-81C0-4186-8418-112771973DAE}" name="内容区分" dataDxfId="193"/>
    <tableColumn id="3" xr3:uid="{31D0F492-D264-4316-BB31-619011B91701}" name="合意内容" dataDxfId="192"/>
    <tableColumn id="4" xr3:uid="{CDEC1209-E456-4B00-B57A-192B2A502045}" name="金額の増減（円）" dataDxfId="191"/>
    <tableColumn id="6" xr3:uid="{05E1C677-0BEF-4C29-9E47-D3CBA8234222}" name="備　考" dataDxfId="19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619A37-70FD-4C88-B982-1F594819F605}" name="テーブル3345625" displayName="テーブル3345625" ref="A12:E15" totalsRowShown="0" headerRowDxfId="189" dataDxfId="187" headerRowBorderDxfId="188" tableBorderDxfId="186" totalsRowBorderDxfId="185">
  <tableColumns count="5">
    <tableColumn id="1" xr3:uid="{A649FFBA-2B44-435F-A880-8F14D0B9F572}" name="番号" dataDxfId="184"/>
    <tableColumn id="2" xr3:uid="{9E88AA4C-E7F4-4F37-8385-0CAA6122E62D}" name="内容区分" dataDxfId="183"/>
    <tableColumn id="3" xr3:uid="{A324EFC5-0B77-48C6-AB10-FFA921E15AD8}" name="合意内容" dataDxfId="182"/>
    <tableColumn id="4" xr3:uid="{EDD01B99-7A8D-4E56-81CA-01EAA7812E60}" name="金額の増減（円）" dataDxfId="181" dataCellStyle="桁区切り"/>
    <tableColumn id="6" xr3:uid="{25099DBC-21EE-4E62-B584-DE39FA08ABE8}" name="備　考" dataDxfId="180"/>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4.xml"/><Relationship Id="rId1" Type="http://schemas.openxmlformats.org/officeDocument/2006/relationships/printerSettings" Target="../printerSettings/printerSettings33.bin"/><Relationship Id="rId5" Type="http://schemas.openxmlformats.org/officeDocument/2006/relationships/comments" Target="../comments2.xml"/><Relationship Id="rId4" Type="http://schemas.openxmlformats.org/officeDocument/2006/relationships/table" Target="../tables/table24.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7C5C-59D4-48F8-B3D5-37BBDF2E2556}">
  <sheetPr codeName="Sheet4">
    <tabColor rgb="FFFFFF00"/>
  </sheetPr>
  <dimension ref="B2:H48"/>
  <sheetViews>
    <sheetView showGridLines="0" tabSelected="1" zoomScale="90" zoomScaleNormal="90" zoomScaleSheetLayoutView="100" workbookViewId="0">
      <selection activeCell="D12" sqref="D12:D14"/>
    </sheetView>
  </sheetViews>
  <sheetFormatPr defaultColWidth="8.58203125" defaultRowHeight="13"/>
  <cols>
    <col min="1" max="1" width="8.58203125" style="1"/>
    <col min="2" max="2" width="7.25" style="65" customWidth="1"/>
    <col min="3" max="3" width="21.5" style="3" customWidth="1"/>
    <col min="4" max="4" width="36.08203125" style="1" customWidth="1"/>
    <col min="5" max="5" width="28.08203125" style="3" customWidth="1"/>
    <col min="6" max="6" width="23.08203125" style="65" customWidth="1"/>
    <col min="7" max="8" width="11.5" style="1" customWidth="1"/>
    <col min="9" max="16384" width="8.58203125" style="1"/>
  </cols>
  <sheetData>
    <row r="2" spans="2:7" ht="14">
      <c r="B2" s="89" t="s">
        <v>0</v>
      </c>
      <c r="C2" s="80"/>
      <c r="D2" s="80"/>
      <c r="E2" s="80"/>
      <c r="F2" s="80"/>
    </row>
    <row r="3" spans="2:7">
      <c r="B3" s="66" t="s">
        <v>1</v>
      </c>
      <c r="F3" s="79" t="s">
        <v>2</v>
      </c>
    </row>
    <row r="4" spans="2:7">
      <c r="B4" s="64" t="s">
        <v>3</v>
      </c>
      <c r="C4" s="73" t="s">
        <v>4</v>
      </c>
      <c r="D4" s="4" t="s">
        <v>5</v>
      </c>
      <c r="E4" s="4" t="s">
        <v>6</v>
      </c>
      <c r="F4" s="5" t="s">
        <v>7</v>
      </c>
    </row>
    <row r="5" spans="2:7" ht="46.5" customHeight="1">
      <c r="B5" s="329">
        <v>1</v>
      </c>
      <c r="C5" s="330" t="s">
        <v>8</v>
      </c>
      <c r="D5" s="2" t="s">
        <v>9</v>
      </c>
      <c r="E5" s="2" t="s">
        <v>10</v>
      </c>
      <c r="F5" s="86" t="s">
        <v>11</v>
      </c>
    </row>
    <row r="6" spans="2:7" ht="28" customHeight="1">
      <c r="B6" s="360">
        <v>2</v>
      </c>
      <c r="C6" s="361" t="s">
        <v>12</v>
      </c>
      <c r="D6" s="362" t="s">
        <v>13</v>
      </c>
      <c r="E6" s="362" t="s">
        <v>14</v>
      </c>
      <c r="F6" s="77" t="s">
        <v>15</v>
      </c>
      <c r="G6" s="3"/>
    </row>
    <row r="7" spans="2:7" ht="25">
      <c r="B7" s="360"/>
      <c r="C7" s="361"/>
      <c r="D7" s="362"/>
      <c r="E7" s="362"/>
      <c r="F7" s="77" t="s">
        <v>16</v>
      </c>
    </row>
    <row r="8" spans="2:7" ht="33.65" customHeight="1">
      <c r="B8" s="360"/>
      <c r="C8" s="361"/>
      <c r="D8" s="362"/>
      <c r="E8" s="362"/>
      <c r="F8" s="87" t="s">
        <v>17</v>
      </c>
    </row>
    <row r="9" spans="2:7" ht="60" customHeight="1">
      <c r="B9" s="329">
        <v>3</v>
      </c>
      <c r="C9" s="330" t="s">
        <v>18</v>
      </c>
      <c r="D9" s="331" t="s">
        <v>19</v>
      </c>
      <c r="E9" s="331" t="s">
        <v>20</v>
      </c>
      <c r="F9" s="77" t="s">
        <v>21</v>
      </c>
    </row>
    <row r="10" spans="2:7" ht="60" customHeight="1">
      <c r="B10" s="329">
        <v>4</v>
      </c>
      <c r="C10" s="330" t="s">
        <v>18</v>
      </c>
      <c r="D10" s="331" t="s">
        <v>22</v>
      </c>
      <c r="E10" s="331" t="s">
        <v>23</v>
      </c>
      <c r="F10" s="77" t="s">
        <v>24</v>
      </c>
    </row>
    <row r="11" spans="2:7" ht="60" customHeight="1">
      <c r="B11" s="333">
        <v>5</v>
      </c>
      <c r="C11" s="81" t="s">
        <v>25</v>
      </c>
      <c r="D11" s="2" t="s">
        <v>26</v>
      </c>
      <c r="E11" s="331" t="s">
        <v>23</v>
      </c>
      <c r="F11" s="84" t="s">
        <v>27</v>
      </c>
    </row>
    <row r="12" spans="2:7" ht="28" customHeight="1">
      <c r="B12" s="360">
        <v>6</v>
      </c>
      <c r="C12" s="361" t="s">
        <v>28</v>
      </c>
      <c r="D12" s="362" t="s">
        <v>29</v>
      </c>
      <c r="E12" s="362" t="s">
        <v>30</v>
      </c>
      <c r="F12" s="77" t="s">
        <v>31</v>
      </c>
      <c r="G12" s="3"/>
    </row>
    <row r="13" spans="2:7" ht="25">
      <c r="B13" s="360"/>
      <c r="C13" s="361"/>
      <c r="D13" s="362"/>
      <c r="E13" s="362"/>
      <c r="F13" s="77" t="s">
        <v>32</v>
      </c>
    </row>
    <row r="14" spans="2:7" ht="33.65" customHeight="1">
      <c r="B14" s="360"/>
      <c r="C14" s="361"/>
      <c r="D14" s="362"/>
      <c r="E14" s="362"/>
      <c r="F14" s="77" t="s">
        <v>33</v>
      </c>
    </row>
    <row r="15" spans="2:7" ht="46.5" customHeight="1">
      <c r="B15" s="333">
        <v>7</v>
      </c>
      <c r="C15" s="81" t="s">
        <v>34</v>
      </c>
      <c r="D15" s="2" t="s">
        <v>35</v>
      </c>
      <c r="E15" s="2" t="s">
        <v>36</v>
      </c>
      <c r="F15" s="77" t="s">
        <v>37</v>
      </c>
    </row>
    <row r="16" spans="2:7" ht="46.5" customHeight="1">
      <c r="B16" s="333">
        <v>8</v>
      </c>
      <c r="C16" s="81" t="s">
        <v>38</v>
      </c>
      <c r="D16" s="2" t="s">
        <v>39</v>
      </c>
      <c r="E16" s="2" t="s">
        <v>36</v>
      </c>
      <c r="F16" s="77" t="s">
        <v>40</v>
      </c>
    </row>
    <row r="17" spans="2:8" ht="42" customHeight="1">
      <c r="B17" s="333">
        <v>9</v>
      </c>
      <c r="C17" s="334" t="s">
        <v>28</v>
      </c>
      <c r="D17" s="332" t="s">
        <v>41</v>
      </c>
      <c r="E17" s="332" t="s">
        <v>42</v>
      </c>
      <c r="F17" s="87" t="s">
        <v>43</v>
      </c>
    </row>
    <row r="18" spans="2:8" ht="39" customHeight="1">
      <c r="B18" s="329">
        <v>10</v>
      </c>
      <c r="C18" s="330" t="s">
        <v>44</v>
      </c>
      <c r="D18" s="2" t="s">
        <v>45</v>
      </c>
      <c r="E18" s="2" t="s">
        <v>46</v>
      </c>
      <c r="F18" s="87" t="s">
        <v>47</v>
      </c>
    </row>
    <row r="19" spans="2:8" ht="39" customHeight="1">
      <c r="B19" s="295" t="s">
        <v>48</v>
      </c>
      <c r="C19" s="296" t="s">
        <v>49</v>
      </c>
      <c r="D19" s="283" t="s">
        <v>522</v>
      </c>
      <c r="E19" s="283" t="s">
        <v>46</v>
      </c>
      <c r="F19" s="250" t="s">
        <v>50</v>
      </c>
    </row>
    <row r="20" spans="2:8" ht="47.25" customHeight="1">
      <c r="B20" s="329">
        <v>11</v>
      </c>
      <c r="C20" s="330" t="s">
        <v>51</v>
      </c>
      <c r="D20" s="283" t="s">
        <v>523</v>
      </c>
      <c r="E20" s="2" t="s">
        <v>46</v>
      </c>
      <c r="F20" s="250" t="s">
        <v>52</v>
      </c>
    </row>
    <row r="21" spans="2:8" ht="54.75" customHeight="1">
      <c r="B21" s="329">
        <v>12</v>
      </c>
      <c r="C21" s="330" t="s">
        <v>53</v>
      </c>
      <c r="D21" s="283" t="s">
        <v>54</v>
      </c>
      <c r="E21" s="2" t="s">
        <v>55</v>
      </c>
      <c r="F21" s="90" t="s">
        <v>56</v>
      </c>
    </row>
    <row r="22" spans="2:8" ht="46.5" customHeight="1">
      <c r="B22" s="369">
        <v>13</v>
      </c>
      <c r="C22" s="373" t="s">
        <v>57</v>
      </c>
      <c r="D22" s="363" t="s">
        <v>58</v>
      </c>
      <c r="E22" s="363" t="s">
        <v>59</v>
      </c>
      <c r="F22" s="90" t="s">
        <v>60</v>
      </c>
    </row>
    <row r="23" spans="2:8" ht="46.5" customHeight="1">
      <c r="B23" s="370"/>
      <c r="C23" s="374"/>
      <c r="D23" s="364"/>
      <c r="E23" s="364"/>
      <c r="F23" s="328" t="s">
        <v>61</v>
      </c>
    </row>
    <row r="24" spans="2:8" ht="46.5" customHeight="1">
      <c r="B24" s="329">
        <v>14</v>
      </c>
      <c r="C24" s="330" t="s">
        <v>62</v>
      </c>
      <c r="D24" s="2" t="s">
        <v>63</v>
      </c>
      <c r="E24" s="2" t="s">
        <v>64</v>
      </c>
      <c r="F24" s="90" t="s">
        <v>65</v>
      </c>
    </row>
    <row r="25" spans="2:8" ht="46.5" customHeight="1">
      <c r="B25" s="329">
        <v>15</v>
      </c>
      <c r="C25" s="72" t="s">
        <v>66</v>
      </c>
      <c r="D25" s="2" t="s">
        <v>67</v>
      </c>
      <c r="E25" s="2" t="s">
        <v>68</v>
      </c>
      <c r="F25" s="90" t="s">
        <v>69</v>
      </c>
    </row>
    <row r="26" spans="2:8" ht="46.5" customHeight="1">
      <c r="B26" s="329">
        <v>16</v>
      </c>
      <c r="C26" s="72" t="s">
        <v>70</v>
      </c>
      <c r="D26" s="2" t="s">
        <v>71</v>
      </c>
      <c r="E26" s="2" t="s">
        <v>68</v>
      </c>
      <c r="F26" s="90" t="s">
        <v>72</v>
      </c>
    </row>
    <row r="27" spans="2:8" ht="46.5" customHeight="1">
      <c r="B27" s="369">
        <v>17</v>
      </c>
      <c r="C27" s="367" t="s">
        <v>73</v>
      </c>
      <c r="D27" s="365" t="s">
        <v>74</v>
      </c>
      <c r="E27" s="365" t="s">
        <v>68</v>
      </c>
      <c r="F27" s="76" t="s">
        <v>75</v>
      </c>
      <c r="H27" s="3"/>
    </row>
    <row r="28" spans="2:8" ht="46.5" customHeight="1">
      <c r="B28" s="371"/>
      <c r="C28" s="368"/>
      <c r="D28" s="372"/>
      <c r="E28" s="372"/>
      <c r="F28" s="76" t="s">
        <v>76</v>
      </c>
      <c r="H28" s="3"/>
    </row>
    <row r="29" spans="2:8" ht="46.5" customHeight="1">
      <c r="B29" s="371"/>
      <c r="C29" s="368"/>
      <c r="D29" s="372"/>
      <c r="E29" s="372"/>
      <c r="F29" s="76" t="s">
        <v>77</v>
      </c>
      <c r="H29" s="3"/>
    </row>
    <row r="30" spans="2:8" ht="46.5" customHeight="1">
      <c r="B30" s="329">
        <v>18</v>
      </c>
      <c r="C30" s="72" t="s">
        <v>70</v>
      </c>
      <c r="D30" s="2" t="s">
        <v>78</v>
      </c>
      <c r="E30" s="2" t="s">
        <v>79</v>
      </c>
      <c r="F30" s="90" t="s">
        <v>80</v>
      </c>
    </row>
    <row r="31" spans="2:8" ht="46.5" customHeight="1">
      <c r="B31" s="329">
        <v>19</v>
      </c>
      <c r="C31" s="72" t="s">
        <v>70</v>
      </c>
      <c r="D31" s="2" t="s">
        <v>81</v>
      </c>
      <c r="E31" s="2" t="s">
        <v>82</v>
      </c>
      <c r="F31" s="90" t="s">
        <v>83</v>
      </c>
    </row>
    <row r="32" spans="2:8" ht="46.5" customHeight="1">
      <c r="B32" s="329">
        <v>20</v>
      </c>
      <c r="C32" s="72" t="s">
        <v>70</v>
      </c>
      <c r="D32" s="2" t="s">
        <v>84</v>
      </c>
      <c r="E32" s="2" t="s">
        <v>85</v>
      </c>
      <c r="F32" s="90" t="s">
        <v>86</v>
      </c>
    </row>
    <row r="33" spans="2:8" ht="46.5" customHeight="1">
      <c r="B33" s="329">
        <v>21</v>
      </c>
      <c r="C33" s="72" t="s">
        <v>73</v>
      </c>
      <c r="D33" s="2" t="s">
        <v>87</v>
      </c>
      <c r="E33" s="2" t="s">
        <v>88</v>
      </c>
      <c r="F33" s="90" t="s">
        <v>89</v>
      </c>
    </row>
    <row r="34" spans="2:8" ht="87" customHeight="1">
      <c r="B34" s="329">
        <v>22</v>
      </c>
      <c r="C34" s="72" t="s">
        <v>90</v>
      </c>
      <c r="D34" s="2" t="s">
        <v>91</v>
      </c>
      <c r="E34" s="251" t="s">
        <v>92</v>
      </c>
      <c r="F34" s="90" t="s">
        <v>93</v>
      </c>
      <c r="G34" s="45"/>
    </row>
    <row r="35" spans="2:8" ht="46.5" customHeight="1">
      <c r="B35" s="369">
        <v>23</v>
      </c>
      <c r="C35" s="367" t="s">
        <v>90</v>
      </c>
      <c r="D35" s="365" t="s">
        <v>94</v>
      </c>
      <c r="E35" s="365" t="s">
        <v>95</v>
      </c>
      <c r="F35" s="90" t="s">
        <v>96</v>
      </c>
    </row>
    <row r="36" spans="2:8" ht="46.5" customHeight="1">
      <c r="B36" s="370"/>
      <c r="C36" s="375"/>
      <c r="D36" s="366"/>
      <c r="E36" s="366"/>
      <c r="F36" s="76" t="s">
        <v>97</v>
      </c>
    </row>
    <row r="37" spans="2:8" ht="46.5" customHeight="1">
      <c r="B37" s="329">
        <v>24</v>
      </c>
      <c r="C37" s="72" t="s">
        <v>98</v>
      </c>
      <c r="D37" s="2" t="s">
        <v>99</v>
      </c>
      <c r="E37" s="2" t="s">
        <v>100</v>
      </c>
      <c r="F37" s="76" t="s">
        <v>101</v>
      </c>
    </row>
    <row r="38" spans="2:8" ht="46.5" customHeight="1">
      <c r="B38" s="329">
        <v>25</v>
      </c>
      <c r="C38" s="72" t="s">
        <v>98</v>
      </c>
      <c r="D38" s="2" t="s">
        <v>102</v>
      </c>
      <c r="E38" s="2" t="s">
        <v>100</v>
      </c>
      <c r="F38" s="90" t="s">
        <v>103</v>
      </c>
    </row>
    <row r="39" spans="2:8" ht="46.5" customHeight="1">
      <c r="B39" s="329">
        <v>26</v>
      </c>
      <c r="C39" s="72" t="s">
        <v>98</v>
      </c>
      <c r="D39" s="2" t="s">
        <v>104</v>
      </c>
      <c r="E39" s="2" t="s">
        <v>68</v>
      </c>
      <c r="F39" s="90" t="s">
        <v>105</v>
      </c>
    </row>
    <row r="40" spans="2:8" ht="46.5" customHeight="1">
      <c r="B40" s="329">
        <v>28</v>
      </c>
      <c r="C40" s="72" t="s">
        <v>106</v>
      </c>
      <c r="D40" s="2" t="s">
        <v>107</v>
      </c>
      <c r="E40" s="2" t="s">
        <v>108</v>
      </c>
      <c r="F40" s="90" t="s">
        <v>109</v>
      </c>
    </row>
    <row r="42" spans="2:8">
      <c r="B42" s="66" t="s">
        <v>110</v>
      </c>
    </row>
    <row r="43" spans="2:8">
      <c r="B43" s="64"/>
      <c r="C43" s="73" t="s">
        <v>4</v>
      </c>
      <c r="D43" s="4" t="s">
        <v>111</v>
      </c>
      <c r="E43" s="74"/>
      <c r="F43" s="5" t="s">
        <v>7</v>
      </c>
    </row>
    <row r="44" spans="2:8" ht="36" customHeight="1">
      <c r="B44" s="369">
        <v>28</v>
      </c>
      <c r="C44" s="367" t="s">
        <v>112</v>
      </c>
      <c r="D44" s="2" t="s">
        <v>113</v>
      </c>
      <c r="E44" s="75" t="s">
        <v>114</v>
      </c>
      <c r="F44" s="91" t="s">
        <v>115</v>
      </c>
      <c r="G44" s="78"/>
    </row>
    <row r="45" spans="2:8" ht="31" customHeight="1">
      <c r="B45" s="371"/>
      <c r="C45" s="368"/>
      <c r="D45" s="2" t="s">
        <v>116</v>
      </c>
      <c r="E45" s="75" t="s">
        <v>114</v>
      </c>
      <c r="F45" s="76" t="s">
        <v>117</v>
      </c>
      <c r="G45" s="3"/>
    </row>
    <row r="46" spans="2:8" ht="32.5" customHeight="1">
      <c r="B46" s="370"/>
      <c r="C46" s="375"/>
      <c r="D46" s="2" t="s">
        <v>118</v>
      </c>
      <c r="E46" s="75" t="s">
        <v>114</v>
      </c>
      <c r="F46" s="76" t="s">
        <v>119</v>
      </c>
      <c r="G46" s="3"/>
    </row>
    <row r="47" spans="2:8" ht="29.5" customHeight="1">
      <c r="B47" s="369">
        <v>29</v>
      </c>
      <c r="C47" s="367" t="s">
        <v>120</v>
      </c>
      <c r="D47" s="2" t="s">
        <v>121</v>
      </c>
      <c r="E47" s="75" t="s">
        <v>122</v>
      </c>
      <c r="F47" s="76" t="s">
        <v>123</v>
      </c>
      <c r="G47" s="3"/>
      <c r="H47" s="45"/>
    </row>
    <row r="48" spans="2:8" ht="35.15" customHeight="1">
      <c r="B48" s="370"/>
      <c r="C48" s="375"/>
      <c r="D48" s="2" t="s">
        <v>124</v>
      </c>
      <c r="E48" s="75" t="s">
        <v>125</v>
      </c>
      <c r="F48" s="76" t="s">
        <v>126</v>
      </c>
    </row>
  </sheetData>
  <sheetProtection formatCells="0" formatColumns="0" formatRows="0" insertColumns="0" insertRows="0" insertHyperlinks="0" deleteColumns="0" deleteRows="0" sort="0" autoFilter="0" pivotTables="0"/>
  <mergeCells count="24">
    <mergeCell ref="C47:C48"/>
    <mergeCell ref="B47:B48"/>
    <mergeCell ref="B35:B36"/>
    <mergeCell ref="C35:C36"/>
    <mergeCell ref="D35:D36"/>
    <mergeCell ref="C44:C46"/>
    <mergeCell ref="B44:B46"/>
    <mergeCell ref="E35:E36"/>
    <mergeCell ref="C27:C29"/>
    <mergeCell ref="B12:B14"/>
    <mergeCell ref="C12:C14"/>
    <mergeCell ref="D12:D14"/>
    <mergeCell ref="E12:E14"/>
    <mergeCell ref="B22:B23"/>
    <mergeCell ref="B27:B29"/>
    <mergeCell ref="D27:D29"/>
    <mergeCell ref="E27:E29"/>
    <mergeCell ref="C22:C23"/>
    <mergeCell ref="D22:D23"/>
    <mergeCell ref="B6:B8"/>
    <mergeCell ref="C6:C8"/>
    <mergeCell ref="D6:D8"/>
    <mergeCell ref="E6:E8"/>
    <mergeCell ref="E22:E23"/>
  </mergeCells>
  <phoneticPr fontId="1"/>
  <hyperlinks>
    <hyperlink ref="F22" location="事例13!A1" display="事例13" xr:uid="{C244FD11-CEF1-484F-B05E-8E50E29B5392}"/>
    <hyperlink ref="F24" location="事例14!A1" display="事例14" xr:uid="{2928BB43-F996-401F-A4B9-3EE8232DF755}"/>
    <hyperlink ref="F25" location="事例15!A1" display="事例15" xr:uid="{CE6A3A25-44F1-4A23-B466-82538994ECA0}"/>
    <hyperlink ref="F26" location="事例16!A1" display="事例16" xr:uid="{BEC3124C-276A-41CD-8C28-24802C36B8EA}"/>
    <hyperlink ref="F30" location="事例18!A1" display="事例18" xr:uid="{8B8BA072-0EFE-4E5D-9A8D-F30DA19DFCDB}"/>
    <hyperlink ref="F31" location="事例19!A1" display="事例19" xr:uid="{E5F1FF6C-D618-4145-9DCC-58E1225E1C34}"/>
    <hyperlink ref="F32" location="事例20!A1" display="事例20" xr:uid="{4F24F62F-1CF7-4838-9B81-784120E2A6AE}"/>
    <hyperlink ref="F33" location="事例21!A1" display="事例21" xr:uid="{37D89A87-1D74-46BE-BCE0-0C513A864025}"/>
    <hyperlink ref="F34" location="事例22!A1" display="事例22" xr:uid="{2CC979FE-105B-4379-86E6-7F7EA83EEC24}"/>
    <hyperlink ref="F35" location="事例23!A1" display="事例23" xr:uid="{DB48D9FE-93AE-4386-A040-810FB5B330BF}"/>
    <hyperlink ref="F37" location="事例24!A1" display="事例24" xr:uid="{CA07585D-5640-4B9C-90B1-BD0861480B4F}"/>
    <hyperlink ref="F38" location="事例25!A1" display="事例25" xr:uid="{F19E6386-F153-4A00-9E8B-1CE80C1376F2}"/>
    <hyperlink ref="F39" location="事例26!A1" display="事例26" xr:uid="{787B8B02-D3D8-4145-8A40-E1ECEB2FAD68}"/>
    <hyperlink ref="F40" location="事例27!A1" display="事例27" xr:uid="{4AA01A60-CBC5-4721-AD5B-E5335C23B4BA}"/>
    <hyperlink ref="F23" location="'事例13（一般業務費支出実績確認表）'!Print_Area" display="'事例13（一般業務費支出実績確認表）'!Print_Area" xr:uid="{0C3D4025-F251-4FFE-84B6-418DF123127C}"/>
    <hyperlink ref="F36" location="'事例23（給与水準確認書）'!A1" display="'事例23（給与水準確認書）'!A1" xr:uid="{75341EFC-3C23-4950-9A07-F2F349D69DA5}"/>
    <hyperlink ref="F21" location="事例12!A1" display="事例１２" xr:uid="{7F43F790-93EB-444D-99E7-DB46703B022E}"/>
    <hyperlink ref="F5" location="事例１!A1" display="事例１" xr:uid="{7FCE63D6-B85F-417A-B2BF-BE9C496AC370}"/>
    <hyperlink ref="F16" location="事例８!A1" display="事例８" xr:uid="{0C55F3DE-158F-41C9-9CED-DA34A6EC8A1C}"/>
    <hyperlink ref="F6" location="'事例2-1'!A1" display="'事例2-1'!A1" xr:uid="{308AB3A4-3847-4977-B278-875AEFF7C37E}"/>
    <hyperlink ref="F7" location="'事例2-2'!A1" display="'事例2-2'!A1" xr:uid="{B9F0858B-849D-42B0-937A-DDF3203F1832}"/>
    <hyperlink ref="F8" location="'事例2-3'!A1" display="'事例2-3'!A1" xr:uid="{43CA4F8A-E654-4160-A957-DE44094C7CFB}"/>
    <hyperlink ref="F9" location="事例3!A1" display="事例３" xr:uid="{8B51351F-46E8-4243-AFFF-710851F91E58}"/>
    <hyperlink ref="F10" location="事例4!A1" display="事例４" xr:uid="{5C3EFBA3-09DD-450A-94FD-1DCFE8E78876}"/>
    <hyperlink ref="F11" location="事例5!A1" display="事例５" xr:uid="{02E30066-D66A-4CFE-8F15-4F2E0347776C}"/>
    <hyperlink ref="F12" location="'事例6-1'!A1" display="'事例6-1'!A1" xr:uid="{A35CBDC6-90E6-4FD7-9272-4931E7C52CD6}"/>
    <hyperlink ref="F13" location="'事例6-2'!A1" display="'事例6-2'!A1" xr:uid="{C083C7FD-9CF7-4B67-8049-A5730B9ED065}"/>
    <hyperlink ref="F14" location="'事例6-3'!A1" display="'事例6-3'!A1" xr:uid="{F987C36C-C91D-495D-91FC-EAC0538DA66C}"/>
    <hyperlink ref="F15" location="事例７!A1" display="事例７" xr:uid="{0E250AB8-C54B-4F97-BB2D-8D1B99FDE719}"/>
    <hyperlink ref="F20" location="事例11!A1" display="事例11" xr:uid="{D99C90CC-708E-4D7C-8CD0-7E071569110C}"/>
    <hyperlink ref="F27" location="'事例17-1'!A1" display="'事例17-1'!A1" xr:uid="{B81BE333-96A2-4D42-9268-AE31E1D0AD70}"/>
    <hyperlink ref="F28" location="'事例17-2'!A1" display="'事例17-2'!A1" xr:uid="{4466076F-3F3B-4B9F-8D62-A3313320B891}"/>
    <hyperlink ref="F29" location="'事例17-3'!A1" display="'事例17-3'!A1" xr:uid="{7BC05DD2-2CBE-45A6-8150-1937BD46AF24}"/>
    <hyperlink ref="F44" location="'事例28-1'!A1" display="'事例28-1'!A1" xr:uid="{D3BBA831-D0A7-4628-BABB-5C232402C712}"/>
    <hyperlink ref="F45" location="'事例28-2'!A1" display="'事例28-2'!A1" xr:uid="{AF1E35E0-1116-4257-9709-A8FCEF016FB4}"/>
    <hyperlink ref="F46" location="'事例28-3'!A1" display="'事例28-3'!A1" xr:uid="{80424228-84F2-4B91-B08F-94672633BF27}"/>
    <hyperlink ref="F47" location="'事例29-1'!A1" display="'事例29-1'!A1" xr:uid="{602A42CA-3985-4C08-B0C2-904017815663}"/>
    <hyperlink ref="F48" location="'事例29-2'!A1" display="'事例29-2'!A1" xr:uid="{481ED548-D128-4640-BF91-D3A6FADA257A}"/>
    <hyperlink ref="F17" location="事例9!A1" display="事例９" xr:uid="{657B02E7-E391-41ED-98D5-973C97AB8DCB}"/>
    <hyperlink ref="F18" location="'事例10 '!Print_Area" display="事例10" xr:uid="{DA9088D3-9A5B-4BA3-9082-7623DF9E3DDE}"/>
    <hyperlink ref="F19" location="'事例10 -1'!A1" display="事例１０－１" xr:uid="{ABB8C2AF-FBC6-4417-BCAF-F1E6A8EA6242}"/>
  </hyperlinks>
  <pageMargins left="0.7" right="0.7" top="0.75" bottom="0.75" header="0.3" footer="0.3"/>
  <pageSetup paperSize="8" orientation="portrait" horizontalDpi="300" verticalDpi="300" r:id="rId1"/>
  <rowBreaks count="1" manualBreakCount="1">
    <brk id="26"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BA0D8-09A5-4EC9-8386-AD3C4A31DE27}">
  <sheetPr>
    <tabColor rgb="FFFFFFCC"/>
    <pageSetUpPr fitToPage="1"/>
  </sheetPr>
  <dimension ref="A1:N16"/>
  <sheetViews>
    <sheetView showGridLines="0" zoomScale="115" zoomScaleNormal="115" workbookViewId="0">
      <selection activeCell="E4" sqref="E4"/>
    </sheetView>
  </sheetViews>
  <sheetFormatPr defaultColWidth="9" defaultRowHeight="14"/>
  <cols>
    <col min="1" max="1" width="6.25" style="35" customWidth="1"/>
    <col min="2" max="2" width="15.58203125" style="35" customWidth="1"/>
    <col min="3" max="3" width="39.5" style="37" customWidth="1"/>
    <col min="4" max="4" width="12.83203125" style="92" customWidth="1"/>
    <col min="5" max="5" width="13.75" style="93" customWidth="1"/>
    <col min="6" max="6" width="4.25" style="35" bestFit="1" customWidth="1"/>
    <col min="7" max="7" width="9" style="35" customWidth="1"/>
    <col min="8" max="9" width="0" style="35" hidden="1" customWidth="1"/>
    <col min="10" max="16384" width="9" style="35"/>
  </cols>
  <sheetData>
    <row r="1" spans="1:14">
      <c r="A1" s="21" t="s">
        <v>185</v>
      </c>
      <c r="H1" s="93">
        <f>COUNTIF(テーブル3345625[内容区分],"*★*")</f>
        <v>0</v>
      </c>
      <c r="I1" s="35" t="s">
        <v>128</v>
      </c>
    </row>
    <row r="2" spans="1:14" ht="39" customHeight="1">
      <c r="A2" s="135" t="s">
        <v>158</v>
      </c>
      <c r="B2" s="135"/>
      <c r="C2" s="135"/>
      <c r="D2" s="135"/>
      <c r="E2" s="135"/>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208"/>
      <c r="D7" s="24"/>
      <c r="E7" s="21"/>
      <c r="F7" s="24" t="str">
        <f>IF(H1=0,"","印")</f>
        <v/>
      </c>
    </row>
    <row r="8" spans="1:14" s="95" customFormat="1" ht="31.5"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98" t="s">
        <v>140</v>
      </c>
      <c r="E12" s="133" t="s">
        <v>141</v>
      </c>
      <c r="F12" s="21"/>
    </row>
    <row r="13" spans="1:14" s="95" customFormat="1" ht="57" customHeight="1">
      <c r="A13" s="99">
        <v>1</v>
      </c>
      <c r="B13" s="100" t="s">
        <v>148</v>
      </c>
      <c r="C13" s="101" t="s">
        <v>159</v>
      </c>
      <c r="D13" s="102"/>
      <c r="E13" s="101" t="s">
        <v>160</v>
      </c>
      <c r="F13" s="21"/>
    </row>
    <row r="14" spans="1:14" s="95" customFormat="1" ht="73.5" customHeight="1">
      <c r="A14" s="99">
        <v>2</v>
      </c>
      <c r="B14" s="100" t="s">
        <v>181</v>
      </c>
      <c r="C14" s="134" t="s">
        <v>186</v>
      </c>
      <c r="D14" s="102"/>
      <c r="E14" s="101" t="s">
        <v>162</v>
      </c>
      <c r="F14" s="21"/>
    </row>
    <row r="15" spans="1:14" s="95" customFormat="1" ht="83.25" customHeight="1">
      <c r="A15" s="105">
        <v>3</v>
      </c>
      <c r="B15" s="136" t="s">
        <v>181</v>
      </c>
      <c r="C15" s="285" t="s">
        <v>187</v>
      </c>
      <c r="D15" s="138"/>
      <c r="E15" s="106" t="s">
        <v>162</v>
      </c>
      <c r="N15" s="95" t="s">
        <v>155</v>
      </c>
    </row>
    <row r="16" spans="1:14" ht="16.5">
      <c r="A16" s="95"/>
      <c r="B16" s="95"/>
      <c r="C16" s="110"/>
      <c r="D16" s="341"/>
      <c r="E16"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B471E2B5-22FD-424A-B749-9C0F0113F753}">
          <x14:formula1>
            <xm:f>データ用※削除不可!$J$2:$J$3</xm:f>
          </x14:formula1>
          <xm:sqref>E4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533A-B740-4E8F-84C8-83214B110CAE}">
  <sheetPr>
    <tabColor rgb="FFFFFFCC"/>
    <pageSetUpPr fitToPage="1"/>
  </sheetPr>
  <dimension ref="A1:I16"/>
  <sheetViews>
    <sheetView showGridLines="0" topLeftCell="A29" workbookViewId="0">
      <selection activeCell="E4" sqref="E4"/>
    </sheetView>
  </sheetViews>
  <sheetFormatPr defaultColWidth="9" defaultRowHeight="14"/>
  <cols>
    <col min="1" max="1" width="4.25" style="35" customWidth="1"/>
    <col min="2" max="2" width="17.33203125" style="35" customWidth="1"/>
    <col min="3" max="3" width="43.08203125" style="37" customWidth="1"/>
    <col min="4" max="4" width="14.58203125" style="92" customWidth="1"/>
    <col min="5" max="5" width="15.33203125" style="93" customWidth="1"/>
    <col min="6" max="6" width="4.25" style="35" bestFit="1" customWidth="1"/>
    <col min="7" max="7" width="9" style="35" customWidth="1"/>
    <col min="8" max="9" width="0" style="35" hidden="1" customWidth="1"/>
    <col min="10" max="16384" width="9" style="35"/>
  </cols>
  <sheetData>
    <row r="1" spans="1:9">
      <c r="A1" s="21" t="s">
        <v>188</v>
      </c>
      <c r="H1" s="93">
        <f>COUNTIF(テーブル33456258[内容区分],"*★*")</f>
        <v>0</v>
      </c>
      <c r="I1" s="35" t="s">
        <v>128</v>
      </c>
    </row>
    <row r="2" spans="1:9" ht="39" customHeight="1">
      <c r="A2" s="378" t="s">
        <v>158</v>
      </c>
      <c r="B2" s="378"/>
      <c r="C2" s="378"/>
      <c r="D2" s="378"/>
      <c r="E2" s="378"/>
      <c r="F2" s="135"/>
    </row>
    <row r="3" spans="1:9" s="95" customFormat="1" ht="16.5">
      <c r="A3" s="21"/>
      <c r="B3" s="24"/>
      <c r="C3" s="24"/>
      <c r="D3" s="22" t="s">
        <v>130</v>
      </c>
      <c r="E3" s="376"/>
      <c r="F3" s="376"/>
    </row>
    <row r="4" spans="1:9" s="95" customFormat="1" ht="16.5">
      <c r="A4" s="21"/>
      <c r="B4" s="21"/>
      <c r="C4" s="24"/>
      <c r="D4" s="22" t="s">
        <v>131</v>
      </c>
      <c r="E4" s="359"/>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208"/>
      <c r="D7" s="24"/>
      <c r="E7" s="21"/>
      <c r="F7" s="24" t="str">
        <f>IF(H1=0,"","印")</f>
        <v/>
      </c>
    </row>
    <row r="8" spans="1:9" s="95" customFormat="1" ht="36"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264" t="s">
        <v>137</v>
      </c>
      <c r="B12" s="264" t="s">
        <v>138</v>
      </c>
      <c r="C12" s="264" t="s">
        <v>139</v>
      </c>
      <c r="D12" s="265" t="s">
        <v>140</v>
      </c>
      <c r="E12" s="264" t="s">
        <v>141</v>
      </c>
      <c r="F12" s="21"/>
    </row>
    <row r="13" spans="1:9" s="95" customFormat="1" ht="57.75" customHeight="1">
      <c r="A13" s="103">
        <v>1</v>
      </c>
      <c r="B13" s="100" t="s">
        <v>148</v>
      </c>
      <c r="C13" s="139" t="s">
        <v>166</v>
      </c>
      <c r="D13" s="266"/>
      <c r="E13" s="139" t="s">
        <v>167</v>
      </c>
      <c r="F13" s="21"/>
    </row>
    <row r="14" spans="1:9" s="95" customFormat="1" ht="64.5" customHeight="1">
      <c r="A14" s="103">
        <v>2</v>
      </c>
      <c r="B14" s="100" t="s">
        <v>181</v>
      </c>
      <c r="C14" s="100" t="s">
        <v>189</v>
      </c>
      <c r="D14" s="266"/>
      <c r="E14" s="139" t="s">
        <v>162</v>
      </c>
      <c r="F14" s="21"/>
    </row>
    <row r="15" spans="1:9" s="95" customFormat="1" ht="82.5" customHeight="1">
      <c r="A15" s="103">
        <v>3</v>
      </c>
      <c r="B15" s="100" t="s">
        <v>181</v>
      </c>
      <c r="C15" s="280" t="s">
        <v>190</v>
      </c>
      <c r="D15" s="266"/>
      <c r="E15" s="139" t="s">
        <v>162</v>
      </c>
      <c r="F15" s="21"/>
    </row>
    <row r="16" spans="1:9" ht="16.5">
      <c r="A16" s="95"/>
      <c r="B16" s="95"/>
      <c r="C16" s="110"/>
      <c r="D16" s="341"/>
      <c r="E16" s="111"/>
    </row>
  </sheetData>
  <sheetProtection formatCells="0" formatColumns="0" formatRows="0" insertColumns="0" insertRows="0" insertHyperlinks="0" deleteColumns="0" deleteRows="0" sort="0" autoFilter="0" pivotTables="0"/>
  <mergeCells count="4">
    <mergeCell ref="E3:F3"/>
    <mergeCell ref="B10:E10"/>
    <mergeCell ref="C8:D8"/>
    <mergeCell ref="A2:E2"/>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F7C73B8D-B68C-42A3-A0CF-AA70D17EBB45}">
          <x14:formula1>
            <xm:f>データ用※削除不可!$J$2:$J$3</xm:f>
          </x14:formula1>
          <xm:sqref>E4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1D349-3A66-44EC-808F-95702EA4D1D9}">
  <sheetPr>
    <tabColor rgb="FFFFFFCC"/>
    <pageSetUpPr fitToPage="1"/>
  </sheetPr>
  <dimension ref="A1:N15"/>
  <sheetViews>
    <sheetView showGridLines="0" topLeftCell="B34" workbookViewId="0">
      <selection activeCell="E4" sqref="E4"/>
    </sheetView>
  </sheetViews>
  <sheetFormatPr defaultColWidth="9" defaultRowHeight="14"/>
  <cols>
    <col min="1" max="1" width="6.25" style="35" customWidth="1"/>
    <col min="2" max="2" width="17.25" style="35" customWidth="1"/>
    <col min="3" max="3" width="44.75" style="37" customWidth="1"/>
    <col min="4" max="4" width="14" style="92" customWidth="1"/>
    <col min="5" max="5" width="13.33203125" style="93" customWidth="1"/>
    <col min="6" max="6" width="4.25" style="35" bestFit="1" customWidth="1"/>
    <col min="7" max="7" width="9" style="35" customWidth="1"/>
    <col min="8" max="9" width="0" style="35" hidden="1" customWidth="1"/>
    <col min="10" max="16384" width="9" style="35"/>
  </cols>
  <sheetData>
    <row r="1" spans="1:14">
      <c r="A1" s="21" t="s">
        <v>191</v>
      </c>
      <c r="H1" s="93">
        <f>COUNTIF(テーブル334567[内容区分],"*★*")</f>
        <v>0</v>
      </c>
      <c r="I1" s="35" t="s">
        <v>128</v>
      </c>
    </row>
    <row r="2" spans="1:14" ht="39" customHeight="1">
      <c r="A2" s="135" t="s">
        <v>171</v>
      </c>
      <c r="B2" s="135"/>
      <c r="C2" s="135"/>
      <c r="D2" s="135"/>
      <c r="E2" s="135"/>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B6" s="22"/>
      <c r="C6"/>
      <c r="D6" s="22" t="s">
        <v>133</v>
      </c>
      <c r="E6" s="21"/>
      <c r="F6" s="24" t="s">
        <v>147</v>
      </c>
    </row>
    <row r="7" spans="1:14" s="95" customFormat="1" ht="21" customHeight="1">
      <c r="A7" s="21"/>
      <c r="B7" s="22" t="s">
        <v>134</v>
      </c>
      <c r="C7" s="208"/>
      <c r="D7" s="24"/>
      <c r="E7" s="21"/>
      <c r="F7" s="24" t="str">
        <f>IF(H1=0,"","印")</f>
        <v/>
      </c>
    </row>
    <row r="8" spans="1:14" s="95" customFormat="1" ht="31.5"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98" t="s">
        <v>140</v>
      </c>
      <c r="E12" s="133" t="s">
        <v>141</v>
      </c>
      <c r="F12" s="21"/>
    </row>
    <row r="13" spans="1:14" s="95" customFormat="1" ht="79.5" customHeight="1">
      <c r="A13" s="99">
        <v>1</v>
      </c>
      <c r="B13" s="100" t="s">
        <v>181</v>
      </c>
      <c r="C13" s="101" t="s">
        <v>192</v>
      </c>
      <c r="D13" s="102"/>
      <c r="E13" s="101" t="s">
        <v>162</v>
      </c>
      <c r="F13" s="21"/>
    </row>
    <row r="14" spans="1:14" s="95" customFormat="1" ht="16.5">
      <c r="A14" s="128"/>
      <c r="B14" s="129"/>
      <c r="C14" s="128"/>
      <c r="D14" s="108"/>
      <c r="E14" s="109"/>
      <c r="N14" s="95" t="s">
        <v>155</v>
      </c>
    </row>
    <row r="15" spans="1:14" ht="16.5">
      <c r="A15" s="95"/>
      <c r="B15" s="95"/>
      <c r="C15" s="110"/>
      <c r="D15" s="341"/>
      <c r="E15"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8923E6F1-B170-4FAD-9E5D-E6FC4EA3201E}">
          <x14:formula1>
            <xm:f>データ用※削除不可!$J$2:$J$3</xm:f>
          </x14:formula1>
          <xm:sqref>E4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74D9-1B64-4CFC-BFB6-F36C3907CC7C}">
  <sheetPr>
    <tabColor rgb="FFFFFFCC"/>
    <pageSetUpPr fitToPage="1"/>
  </sheetPr>
  <dimension ref="A1:I15"/>
  <sheetViews>
    <sheetView showGridLines="0" topLeftCell="C37" workbookViewId="0">
      <selection activeCell="E4" sqref="E4"/>
    </sheetView>
  </sheetViews>
  <sheetFormatPr defaultColWidth="9" defaultRowHeight="14"/>
  <cols>
    <col min="1" max="1" width="4.83203125" style="35" customWidth="1"/>
    <col min="2" max="2" width="19.75" style="35" customWidth="1"/>
    <col min="3" max="3" width="44.08203125" style="37" customWidth="1"/>
    <col min="4" max="4" width="13.83203125" style="92" customWidth="1"/>
    <col min="5" max="5" width="13.25" style="93" customWidth="1"/>
    <col min="6" max="6" width="4.25" style="35" bestFit="1" customWidth="1"/>
    <col min="7" max="7" width="9" style="35" customWidth="1"/>
    <col min="8" max="9" width="0" style="35" hidden="1" customWidth="1"/>
    <col min="10" max="16384" width="9" style="35"/>
  </cols>
  <sheetData>
    <row r="1" spans="1:9">
      <c r="A1" s="21" t="s">
        <v>193</v>
      </c>
      <c r="H1" s="93">
        <f>COUNTIF(テーブル33456726[内容区分],"*★*")</f>
        <v>0</v>
      </c>
      <c r="I1" s="35" t="s">
        <v>128</v>
      </c>
    </row>
    <row r="2" spans="1:9" ht="39" customHeight="1">
      <c r="A2" s="378" t="s">
        <v>171</v>
      </c>
      <c r="B2" s="378"/>
      <c r="C2" s="378"/>
      <c r="D2" s="378"/>
      <c r="E2" s="378"/>
      <c r="F2" s="135"/>
    </row>
    <row r="3" spans="1:9" s="95" customFormat="1" ht="16.5">
      <c r="A3" s="21"/>
      <c r="B3" s="24"/>
      <c r="C3" s="24"/>
      <c r="D3" s="22" t="s">
        <v>130</v>
      </c>
      <c r="E3" s="376"/>
      <c r="F3" s="376"/>
    </row>
    <row r="4" spans="1:9" s="95" customFormat="1" ht="16.5">
      <c r="A4" s="21"/>
      <c r="B4" s="21"/>
      <c r="C4" s="24"/>
      <c r="D4" s="22" t="s">
        <v>131</v>
      </c>
      <c r="E4" s="359"/>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208"/>
      <c r="D7" s="24"/>
      <c r="E7" s="21"/>
      <c r="F7" s="24" t="str">
        <f>IF(H1=0,"","印")</f>
        <v/>
      </c>
    </row>
    <row r="8" spans="1:9" s="95" customFormat="1" ht="35.25" customHeight="1">
      <c r="A8" s="21"/>
      <c r="B8" s="22" t="s">
        <v>135</v>
      </c>
      <c r="C8" s="381"/>
      <c r="D8" s="381"/>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98" t="s">
        <v>140</v>
      </c>
      <c r="E12" s="133" t="s">
        <v>141</v>
      </c>
      <c r="F12" s="21"/>
    </row>
    <row r="13" spans="1:9" s="95" customFormat="1" ht="78" customHeight="1">
      <c r="A13" s="99">
        <v>1</v>
      </c>
      <c r="B13" s="100" t="s">
        <v>181</v>
      </c>
      <c r="C13" s="101" t="s">
        <v>194</v>
      </c>
      <c r="D13" s="102"/>
      <c r="E13" s="101" t="s">
        <v>183</v>
      </c>
      <c r="F13" s="21"/>
    </row>
    <row r="14" spans="1:9" s="95" customFormat="1" ht="102" customHeight="1">
      <c r="A14" s="99">
        <v>2</v>
      </c>
      <c r="B14" s="100" t="s">
        <v>181</v>
      </c>
      <c r="C14" s="286" t="s">
        <v>195</v>
      </c>
      <c r="D14" s="102"/>
      <c r="E14" s="139" t="s">
        <v>183</v>
      </c>
      <c r="F14" s="21"/>
    </row>
    <row r="15" spans="1:9" ht="16.5">
      <c r="A15" s="95"/>
      <c r="B15" s="95"/>
      <c r="C15" s="110"/>
      <c r="D15" s="341"/>
      <c r="E15" s="111"/>
    </row>
  </sheetData>
  <sheetProtection formatCells="0" formatColumns="0" formatRows="0" insertColumns="0" insertRows="0" insertHyperlinks="0" deleteColumns="0" deleteRows="0" sort="0" autoFilter="0" pivotTables="0"/>
  <mergeCells count="4">
    <mergeCell ref="E3:F3"/>
    <mergeCell ref="B10:E10"/>
    <mergeCell ref="C8:D8"/>
    <mergeCell ref="A2:E2"/>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EA565671-D149-44F0-A12C-28A3C922A16A}">
          <x14:formula1>
            <xm:f>データ用※削除不可!$J$2:$J$3</xm:f>
          </x14:formula1>
          <xm:sqref>E4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A164-754A-49E4-A5F1-E3EF1DC5D31A}">
  <sheetPr>
    <tabColor rgb="FFFFFFCC"/>
    <pageSetUpPr fitToPage="1"/>
  </sheetPr>
  <dimension ref="A1:I14"/>
  <sheetViews>
    <sheetView showGridLines="0" topLeftCell="A34" workbookViewId="0">
      <selection activeCell="E4" sqref="E4"/>
    </sheetView>
  </sheetViews>
  <sheetFormatPr defaultColWidth="9" defaultRowHeight="14"/>
  <cols>
    <col min="1" max="1" width="4.25" style="119" customWidth="1"/>
    <col min="2" max="2" width="14.83203125" style="119" customWidth="1"/>
    <col min="3" max="3" width="43.58203125" style="121" customWidth="1"/>
    <col min="4" max="4" width="12.58203125" style="122" customWidth="1"/>
    <col min="5" max="5" width="13.58203125" style="123" customWidth="1"/>
    <col min="6" max="6" width="4.25" style="119" bestFit="1" customWidth="1"/>
    <col min="7" max="7" width="9" style="119"/>
    <col min="8" max="9" width="0" style="119" hidden="1" customWidth="1"/>
    <col min="10" max="16384" width="9" style="119"/>
  </cols>
  <sheetData>
    <row r="1" spans="1:9">
      <c r="A1" s="120" t="s">
        <v>196</v>
      </c>
      <c r="H1" s="123">
        <f>COUNTIF(テーブル3345672627294426[内容区分],"*★*")</f>
        <v>0</v>
      </c>
      <c r="I1" s="119" t="s">
        <v>128</v>
      </c>
    </row>
    <row r="2" spans="1:9" ht="16.5">
      <c r="A2" s="378" t="s">
        <v>171</v>
      </c>
      <c r="B2" s="378"/>
      <c r="C2" s="378"/>
      <c r="D2" s="378"/>
      <c r="E2" s="378"/>
      <c r="F2" s="135"/>
    </row>
    <row r="3" spans="1:9" s="227" customFormat="1" ht="16.5">
      <c r="A3" s="21"/>
      <c r="B3" s="24"/>
      <c r="C3" s="24"/>
      <c r="D3" s="22" t="s">
        <v>130</v>
      </c>
      <c r="E3" s="376"/>
      <c r="F3" s="376"/>
    </row>
    <row r="4" spans="1:9" s="227" customFormat="1" ht="16.5">
      <c r="A4" s="21"/>
      <c r="B4" s="21"/>
      <c r="C4" s="24"/>
      <c r="D4" s="22" t="s">
        <v>131</v>
      </c>
      <c r="E4" s="359"/>
      <c r="F4" s="21"/>
    </row>
    <row r="5" spans="1:9" s="227" customFormat="1" ht="16.5">
      <c r="A5" s="21"/>
      <c r="B5" s="21"/>
      <c r="C5" s="21"/>
      <c r="D5" s="22" t="s">
        <v>132</v>
      </c>
      <c r="E5" s="21"/>
      <c r="F5" s="24" t="s">
        <v>147</v>
      </c>
    </row>
    <row r="6" spans="1:9" s="227" customFormat="1" ht="16.5">
      <c r="A6" s="21"/>
      <c r="B6" s="95"/>
      <c r="C6" s="95"/>
      <c r="D6" s="22" t="s">
        <v>133</v>
      </c>
      <c r="E6" s="21"/>
      <c r="F6" s="24" t="s">
        <v>147</v>
      </c>
    </row>
    <row r="7" spans="1:9" s="227" customFormat="1" ht="16.5">
      <c r="A7" s="21"/>
      <c r="B7" s="22" t="s">
        <v>134</v>
      </c>
      <c r="C7" s="208"/>
      <c r="D7" s="24"/>
      <c r="E7" s="21"/>
      <c r="F7" s="24" t="str">
        <f>IF(H1=0,"","印")</f>
        <v/>
      </c>
    </row>
    <row r="8" spans="1:9" s="227" customFormat="1" ht="30.75" customHeight="1">
      <c r="A8" s="21"/>
      <c r="B8" s="22" t="s">
        <v>135</v>
      </c>
      <c r="C8" s="381"/>
      <c r="D8" s="381"/>
      <c r="E8" s="21"/>
      <c r="F8" s="24"/>
    </row>
    <row r="9" spans="1:9" s="227" customFormat="1" ht="16.5">
      <c r="A9" s="120"/>
      <c r="B9" s="120"/>
      <c r="C9" s="237"/>
      <c r="D9" s="235"/>
      <c r="E9" s="236"/>
      <c r="F9" s="120"/>
    </row>
    <row r="10" spans="1:9" s="227" customFormat="1" ht="16.5">
      <c r="A10" s="120"/>
      <c r="B10" s="382" t="s">
        <v>136</v>
      </c>
      <c r="C10" s="382"/>
      <c r="D10" s="382"/>
      <c r="E10" s="382"/>
      <c r="F10" s="120"/>
    </row>
    <row r="11" spans="1:9" s="227" customFormat="1" ht="16.5">
      <c r="A11" s="120"/>
      <c r="B11" s="120"/>
      <c r="C11" s="337"/>
      <c r="D11" s="235"/>
      <c r="E11" s="236"/>
      <c r="F11" s="120"/>
    </row>
    <row r="12" spans="1:9" s="227" customFormat="1" ht="29.25" customHeight="1">
      <c r="A12" s="238" t="s">
        <v>197</v>
      </c>
      <c r="B12" s="239" t="s">
        <v>6</v>
      </c>
      <c r="C12" s="238" t="s">
        <v>198</v>
      </c>
      <c r="D12" s="98" t="s">
        <v>140</v>
      </c>
      <c r="E12" s="240" t="s">
        <v>199</v>
      </c>
      <c r="F12" s="120"/>
    </row>
    <row r="13" spans="1:9" s="227" customFormat="1" ht="67.5" customHeight="1">
      <c r="A13" s="241">
        <v>1</v>
      </c>
      <c r="B13" s="242" t="s">
        <v>175</v>
      </c>
      <c r="C13" s="243" t="s">
        <v>200</v>
      </c>
      <c r="D13" s="244"/>
      <c r="E13" s="245" t="s">
        <v>201</v>
      </c>
      <c r="F13" s="120"/>
    </row>
    <row r="14" spans="1:9" ht="16.5">
      <c r="A14" s="227"/>
      <c r="B14" s="227"/>
      <c r="C14" s="246"/>
      <c r="D14" s="247"/>
      <c r="E14" s="248"/>
    </row>
  </sheetData>
  <sheetProtection formatCells="0" formatColumns="0" formatRows="0" insertColumns="0" insertRows="0" insertHyperlinks="0" deleteColumns="0" deleteRows="0" sort="0" autoFilter="0" pivotTables="0"/>
  <mergeCells count="4">
    <mergeCell ref="B10:E10"/>
    <mergeCell ref="A2:E2"/>
    <mergeCell ref="E3:F3"/>
    <mergeCell ref="C8:D8"/>
  </mergeCells>
  <phoneticPr fontId="1"/>
  <printOptions horizontalCentered="1"/>
  <pageMargins left="0.70866141732283472" right="0.70866141732283472" top="0.74803149606299213" bottom="0.74803149606299213" header="0.31496062992125984" footer="0.31496062992125984"/>
  <pageSetup paperSize="9" scale="87"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BED7B7E1-A61C-46FF-825A-2E577DEE899A}">
          <x14:formula1>
            <xm:f>データ用※削除不可!$J$2:$J$3</xm:f>
          </x14:formula1>
          <xm:sqref>E4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9B70-0309-4451-BDA6-6D42CA97501E}">
  <sheetPr>
    <tabColor rgb="FFFF0000"/>
    <pageSetUpPr fitToPage="1"/>
  </sheetPr>
  <dimension ref="A1:I14"/>
  <sheetViews>
    <sheetView showGridLines="0" zoomScale="85" zoomScaleNormal="85" workbookViewId="0">
      <selection activeCell="G8" sqref="G8"/>
    </sheetView>
  </sheetViews>
  <sheetFormatPr defaultColWidth="9" defaultRowHeight="14"/>
  <cols>
    <col min="1" max="1" width="6.08203125" style="35" customWidth="1"/>
    <col min="2" max="2" width="12.58203125" style="35" customWidth="1"/>
    <col min="3" max="3" width="46.75" style="37" customWidth="1"/>
    <col min="4" max="4" width="12" style="92" customWidth="1"/>
    <col min="5" max="5" width="14.58203125" style="93" customWidth="1"/>
    <col min="6" max="6" width="4.08203125" style="35" bestFit="1" customWidth="1"/>
    <col min="7" max="7" width="9" style="35" customWidth="1"/>
    <col min="8" max="9" width="0" style="35" hidden="1" customWidth="1"/>
    <col min="10" max="16384" width="9" style="35"/>
  </cols>
  <sheetData>
    <row r="1" spans="1:9">
      <c r="A1" s="21" t="s">
        <v>202</v>
      </c>
      <c r="H1" s="93">
        <f>COUNTIF(テーブル3345672627324[内容区分],"*★*")</f>
        <v>0</v>
      </c>
      <c r="I1" s="35" t="s">
        <v>128</v>
      </c>
    </row>
    <row r="2" spans="1:9" ht="39" customHeight="1">
      <c r="A2" s="35" t="s">
        <v>146</v>
      </c>
      <c r="C2" s="35"/>
      <c r="D2" s="35"/>
      <c r="E2" s="35"/>
    </row>
    <row r="3" spans="1:9" s="95" customFormat="1" ht="16.5">
      <c r="A3" s="35"/>
      <c r="B3" s="35"/>
      <c r="C3" s="35"/>
      <c r="D3" s="35" t="s">
        <v>130</v>
      </c>
      <c r="E3" s="35"/>
      <c r="F3" s="35"/>
    </row>
    <row r="4" spans="1:9" s="95" customFormat="1" ht="16.5">
      <c r="A4" s="35"/>
      <c r="B4" s="35"/>
      <c r="C4" s="35"/>
      <c r="D4" s="35" t="s">
        <v>131</v>
      </c>
      <c r="E4" s="359"/>
      <c r="F4" s="35"/>
    </row>
    <row r="5" spans="1:9" s="95" customFormat="1" ht="16.5">
      <c r="A5" s="35"/>
      <c r="B5" s="35"/>
      <c r="C5" s="35"/>
      <c r="D5" s="35" t="s">
        <v>132</v>
      </c>
      <c r="E5" s="35"/>
      <c r="F5" s="35" t="s">
        <v>147</v>
      </c>
    </row>
    <row r="6" spans="1:9" s="95" customFormat="1" ht="16.5">
      <c r="A6" s="35"/>
      <c r="B6" s="35"/>
      <c r="C6" s="35"/>
      <c r="D6" s="35" t="s">
        <v>133</v>
      </c>
      <c r="E6" s="35"/>
      <c r="F6" s="35" t="s">
        <v>147</v>
      </c>
    </row>
    <row r="7" spans="1:9" s="95" customFormat="1" ht="21" customHeight="1">
      <c r="A7" s="21"/>
      <c r="B7" s="22" t="s">
        <v>134</v>
      </c>
      <c r="C7" s="208"/>
      <c r="D7" s="24"/>
      <c r="E7" s="21"/>
      <c r="F7" s="24" t="str">
        <f>IF(H1=0,"","印")</f>
        <v/>
      </c>
    </row>
    <row r="8" spans="1:9" s="95" customFormat="1" ht="31.5" customHeight="1">
      <c r="A8" s="21"/>
      <c r="B8" s="22" t="s">
        <v>135</v>
      </c>
      <c r="C8" s="381"/>
      <c r="D8" s="381"/>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47.25" customHeight="1">
      <c r="A12" s="131" t="s">
        <v>137</v>
      </c>
      <c r="B12" s="132" t="s">
        <v>138</v>
      </c>
      <c r="C12" s="131" t="s">
        <v>139</v>
      </c>
      <c r="D12" s="98" t="s">
        <v>140</v>
      </c>
      <c r="E12" s="133" t="s">
        <v>141</v>
      </c>
      <c r="F12" s="21"/>
    </row>
    <row r="13" spans="1:9" s="95" customFormat="1" ht="68.25" customHeight="1">
      <c r="A13" s="105">
        <v>1</v>
      </c>
      <c r="B13" s="136" t="s">
        <v>203</v>
      </c>
      <c r="C13" s="106" t="s">
        <v>204</v>
      </c>
      <c r="D13" s="138"/>
      <c r="E13" s="106" t="s">
        <v>205</v>
      </c>
      <c r="F13" s="21"/>
    </row>
    <row r="14" spans="1:9" ht="16.5">
      <c r="A14" s="95"/>
      <c r="B14" s="95"/>
      <c r="C14" s="110"/>
      <c r="D14" s="341"/>
      <c r="E14" s="111"/>
    </row>
  </sheetData>
  <sheetProtection formatCells="0" formatColumns="0" formatRows="0" insertColumns="0" insertRows="0" insertHyperlinks="0" deleteColumns="0" deleteRows="0" sort="0" autoFilter="0" pivotTables="0"/>
  <mergeCells count="2">
    <mergeCell ref="B10:E10"/>
    <mergeCell ref="C8:D8"/>
  </mergeCells>
  <phoneticPr fontId="9"/>
  <printOptions horizontalCentered="1"/>
  <pageMargins left="0.70866141732283472" right="0.70866141732283472" top="0.74803149606299213" bottom="0.74803149606299213" header="0.31496062992125984" footer="0.31496062992125984"/>
  <pageSetup paperSize="9" scale="82"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8C52802C-4585-4E51-B8ED-32F0658BD8C1}">
          <x14:formula1>
            <xm:f>データ用※削除不可!$J$2:$J$3</xm:f>
          </x14:formula1>
          <xm:sqref>E4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59C1-52A6-4334-BECE-10C8C3E2EFA4}">
  <sheetPr>
    <tabColor rgb="FFFFFFCC"/>
    <pageSetUpPr fitToPage="1"/>
  </sheetPr>
  <dimension ref="A1:I14"/>
  <sheetViews>
    <sheetView showGridLines="0" topLeftCell="A27" zoomScaleNormal="100" workbookViewId="0">
      <selection activeCell="E5" sqref="E5"/>
    </sheetView>
  </sheetViews>
  <sheetFormatPr defaultColWidth="9" defaultRowHeight="14"/>
  <cols>
    <col min="1" max="1" width="6.08203125" style="35" customWidth="1"/>
    <col min="2" max="2" width="16.25" style="35" customWidth="1"/>
    <col min="3" max="3" width="46.08203125" style="37" customWidth="1"/>
    <col min="4" max="4" width="13.58203125" style="92" customWidth="1"/>
    <col min="5" max="5" width="14.33203125" style="93" customWidth="1"/>
    <col min="6" max="6" width="4.08203125" style="35" bestFit="1" customWidth="1"/>
    <col min="7" max="7" width="9" style="35" customWidth="1"/>
    <col min="8" max="9" width="0" style="35" hidden="1" customWidth="1"/>
    <col min="10" max="16384" width="9" style="35"/>
  </cols>
  <sheetData>
    <row r="1" spans="1:9">
      <c r="A1" s="34" t="s">
        <v>206</v>
      </c>
      <c r="H1" s="93">
        <f>COUNTIF(テーブル334567262732417[内容区分],"*★*")</f>
        <v>0</v>
      </c>
      <c r="I1" s="35" t="s">
        <v>128</v>
      </c>
    </row>
    <row r="2" spans="1:9" ht="39" customHeight="1">
      <c r="A2" s="383" t="s">
        <v>146</v>
      </c>
      <c r="B2" s="383"/>
      <c r="C2" s="383"/>
      <c r="D2" s="383"/>
      <c r="E2" s="383"/>
    </row>
    <row r="3" spans="1:9" s="95" customFormat="1" ht="16.5">
      <c r="A3" s="35"/>
      <c r="B3" s="35"/>
      <c r="C3" s="35"/>
      <c r="D3" s="35" t="s">
        <v>130</v>
      </c>
      <c r="E3" s="35"/>
      <c r="F3" s="35"/>
    </row>
    <row r="4" spans="1:9" s="95" customFormat="1" ht="16.5">
      <c r="A4" s="35"/>
      <c r="B4" s="35"/>
      <c r="C4" s="35"/>
      <c r="D4" s="35" t="s">
        <v>131</v>
      </c>
      <c r="E4" s="359"/>
      <c r="F4" s="35"/>
    </row>
    <row r="5" spans="1:9" s="95" customFormat="1" ht="16.5">
      <c r="A5" s="35"/>
      <c r="B5" s="35"/>
      <c r="C5" s="35"/>
      <c r="D5" s="35" t="s">
        <v>132</v>
      </c>
      <c r="E5" s="35"/>
      <c r="F5" s="35" t="s">
        <v>147</v>
      </c>
    </row>
    <row r="6" spans="1:9" s="95" customFormat="1" ht="16.5">
      <c r="A6" s="35"/>
      <c r="B6" s="35"/>
      <c r="C6" s="35"/>
      <c r="D6" s="35" t="s">
        <v>133</v>
      </c>
      <c r="E6" s="35"/>
      <c r="F6" s="35" t="s">
        <v>147</v>
      </c>
    </row>
    <row r="7" spans="1:9" s="95" customFormat="1" ht="21" customHeight="1">
      <c r="A7" s="21"/>
      <c r="B7" s="22" t="s">
        <v>134</v>
      </c>
      <c r="C7" s="336"/>
      <c r="D7" s="24"/>
      <c r="E7" s="21"/>
      <c r="F7" s="24" t="str">
        <f>IF(H1=0,"","印")</f>
        <v/>
      </c>
    </row>
    <row r="8" spans="1:9" s="95" customFormat="1" ht="36.75"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98" t="s">
        <v>140</v>
      </c>
      <c r="E12" s="133" t="s">
        <v>141</v>
      </c>
      <c r="F12" s="21"/>
    </row>
    <row r="13" spans="1:9" s="95" customFormat="1" ht="59.15" customHeight="1">
      <c r="A13" s="105">
        <v>1</v>
      </c>
      <c r="B13" s="136" t="s">
        <v>203</v>
      </c>
      <c r="C13" s="106" t="s">
        <v>207</v>
      </c>
      <c r="D13" s="138"/>
      <c r="E13" s="106" t="s">
        <v>208</v>
      </c>
      <c r="F13" s="21"/>
    </row>
    <row r="14" spans="1:9" ht="16.5">
      <c r="A14" s="95"/>
      <c r="B14" s="95"/>
      <c r="C14" s="110"/>
      <c r="D14" s="341"/>
      <c r="E14" s="111"/>
    </row>
  </sheetData>
  <sheetProtection formatCells="0" formatColumns="0" formatRows="0" insertColumns="0" insertRows="0" insertHyperlinks="0" deleteColumns="0" deleteRows="0" sort="0" autoFilter="0" pivotTables="0"/>
  <mergeCells count="3">
    <mergeCell ref="A2:E2"/>
    <mergeCell ref="C8:D8"/>
    <mergeCell ref="B10:E10"/>
  </mergeCells>
  <phoneticPr fontId="1"/>
  <printOptions horizontalCentered="1"/>
  <pageMargins left="0.70866141732283472" right="0.70866141732283472" top="0.74803149606299213" bottom="0.74803149606299213" header="0.31496062992125984" footer="0.31496062992125984"/>
  <pageSetup paperSize="9" scale="84"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C971F43E-7918-4FFC-9A12-36C3827AC6AD}">
          <x14:formula1>
            <xm:f>データ用※削除不可!$J$2:$J$3</xm:f>
          </x14:formula1>
          <xm:sqref>E4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6C40-4F22-451D-91F5-9CCD42D4B098}">
  <sheetPr codeName="Sheet22">
    <tabColor rgb="FFFFFFCC"/>
    <pageSetUpPr fitToPage="1"/>
  </sheetPr>
  <dimension ref="A1:I14"/>
  <sheetViews>
    <sheetView showGridLines="0" topLeftCell="A37" zoomScale="115" zoomScaleNormal="115" workbookViewId="0">
      <selection activeCell="E4" sqref="E4"/>
    </sheetView>
  </sheetViews>
  <sheetFormatPr defaultColWidth="9" defaultRowHeight="14"/>
  <cols>
    <col min="1" max="1" width="4" style="159" customWidth="1"/>
    <col min="2" max="2" width="17.25" style="159" customWidth="1"/>
    <col min="3" max="3" width="40.08203125" style="160" customWidth="1"/>
    <col min="4" max="4" width="12.83203125" style="161" customWidth="1"/>
    <col min="5" max="5" width="15.5" style="162" customWidth="1"/>
    <col min="6" max="6" width="4.25" style="159" bestFit="1" customWidth="1"/>
    <col min="7" max="7" width="9" style="159" customWidth="1"/>
    <col min="8" max="9" width="0" style="159" hidden="1" customWidth="1"/>
    <col min="10" max="16384" width="9" style="159"/>
  </cols>
  <sheetData>
    <row r="1" spans="1:9">
      <c r="A1" s="287" t="s">
        <v>209</v>
      </c>
      <c r="H1" s="162">
        <f>COUNTIF(テーブル334567262728[内容区分],"*★*")</f>
        <v>0</v>
      </c>
      <c r="I1" s="159" t="s">
        <v>128</v>
      </c>
    </row>
    <row r="2" spans="1:9" ht="39" customHeight="1">
      <c r="A2" s="385" t="s">
        <v>171</v>
      </c>
      <c r="B2" s="385"/>
      <c r="C2" s="385"/>
      <c r="D2" s="385"/>
      <c r="E2" s="385"/>
      <c r="F2" s="163"/>
    </row>
    <row r="3" spans="1:9" s="166" customFormat="1" ht="16.5">
      <c r="A3" s="158"/>
      <c r="B3" s="164"/>
      <c r="C3" s="164"/>
      <c r="D3" s="165" t="s">
        <v>130</v>
      </c>
      <c r="E3" s="384"/>
      <c r="F3" s="384"/>
    </row>
    <row r="4" spans="1:9" s="166" customFormat="1" ht="16.5">
      <c r="A4" s="158"/>
      <c r="B4" s="158"/>
      <c r="C4" s="164"/>
      <c r="D4" s="165" t="s">
        <v>131</v>
      </c>
      <c r="E4" s="359"/>
      <c r="F4" s="158"/>
    </row>
    <row r="5" spans="1:9" s="166" customFormat="1" ht="16.5">
      <c r="A5" s="158"/>
      <c r="B5" s="158"/>
      <c r="C5" s="158"/>
      <c r="D5" s="165" t="s">
        <v>132</v>
      </c>
      <c r="E5" s="158"/>
      <c r="F5" s="164" t="s">
        <v>147</v>
      </c>
    </row>
    <row r="6" spans="1:9" s="166" customFormat="1" ht="16.5">
      <c r="A6" s="158"/>
      <c r="D6" s="165" t="s">
        <v>133</v>
      </c>
      <c r="E6" s="158"/>
      <c r="F6" s="164" t="s">
        <v>147</v>
      </c>
    </row>
    <row r="7" spans="1:9" s="166" customFormat="1" ht="21" customHeight="1">
      <c r="A7" s="158"/>
      <c r="B7" s="165" t="s">
        <v>134</v>
      </c>
      <c r="C7" s="282"/>
      <c r="D7" s="164"/>
      <c r="E7" s="158"/>
      <c r="F7" s="164" t="str">
        <f>IF(H1=0,"","印")</f>
        <v/>
      </c>
    </row>
    <row r="8" spans="1:9" s="166" customFormat="1" ht="26.25" customHeight="1">
      <c r="A8" s="158"/>
      <c r="B8" s="165" t="s">
        <v>135</v>
      </c>
      <c r="C8" s="386"/>
      <c r="D8" s="386"/>
      <c r="E8" s="158"/>
      <c r="F8" s="164"/>
    </row>
    <row r="9" spans="1:9" s="166" customFormat="1" ht="18.649999999999999" customHeight="1">
      <c r="A9" s="158"/>
      <c r="B9" s="158"/>
      <c r="C9" s="167"/>
      <c r="D9" s="164"/>
      <c r="E9" s="165"/>
      <c r="F9" s="158"/>
    </row>
    <row r="10" spans="1:9" s="166" customFormat="1" ht="18" customHeight="1">
      <c r="A10" s="158"/>
      <c r="B10" s="384" t="s">
        <v>136</v>
      </c>
      <c r="C10" s="384"/>
      <c r="D10" s="384"/>
      <c r="E10" s="384"/>
      <c r="F10" s="158"/>
    </row>
    <row r="11" spans="1:9" s="166" customFormat="1" ht="18" customHeight="1">
      <c r="A11" s="158"/>
      <c r="B11" s="158"/>
      <c r="C11" s="338"/>
      <c r="D11" s="164"/>
      <c r="E11" s="165"/>
      <c r="F11" s="158"/>
    </row>
    <row r="12" spans="1:9" s="166" customFormat="1" ht="38.15" customHeight="1">
      <c r="A12" s="168" t="s">
        <v>137</v>
      </c>
      <c r="B12" s="169" t="s">
        <v>138</v>
      </c>
      <c r="C12" s="168" t="s">
        <v>139</v>
      </c>
      <c r="D12" s="98" t="s">
        <v>140</v>
      </c>
      <c r="E12" s="170" t="s">
        <v>141</v>
      </c>
      <c r="F12" s="158"/>
    </row>
    <row r="13" spans="1:9" s="166" customFormat="1" ht="59.15" customHeight="1">
      <c r="A13" s="171">
        <v>1</v>
      </c>
      <c r="B13" s="172" t="s">
        <v>203</v>
      </c>
      <c r="C13" s="173" t="s">
        <v>210</v>
      </c>
      <c r="D13" s="174"/>
      <c r="E13" s="173" t="s">
        <v>211</v>
      </c>
      <c r="F13" s="158"/>
    </row>
    <row r="14" spans="1:9" ht="16.5">
      <c r="A14" s="166"/>
      <c r="B14" s="166"/>
      <c r="C14" s="175"/>
      <c r="D14" s="176"/>
      <c r="E14" s="177"/>
    </row>
  </sheetData>
  <sheetProtection formatCells="0" formatColumns="0" formatRows="0" insertColumns="0" insertRows="0" insertHyperlinks="0" deleteColumns="0" deleteRows="0" sort="0" autoFilter="0" pivotTables="0"/>
  <mergeCells count="4">
    <mergeCell ref="E3:F3"/>
    <mergeCell ref="B10:E10"/>
    <mergeCell ref="A2:E2"/>
    <mergeCell ref="C8:D8"/>
  </mergeCells>
  <phoneticPr fontId="1"/>
  <printOptions horizontalCentered="1"/>
  <pageMargins left="0.70866141732283472" right="0.70866141732283472" top="0.74803149606299213" bottom="0.74803149606299213" header="0.31496062992125984" footer="0.31496062992125984"/>
  <pageSetup paperSize="9" scale="84"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427AC605-1F86-45C6-A12F-A72829159DA8}">
          <x14:formula1>
            <xm:f>データ用※削除不可!$A$3:$A$19</xm:f>
          </x14:formula1>
          <xm:sqref>B13</xm:sqref>
        </x14:dataValidation>
        <x14:dataValidation type="list" errorStyle="information" allowBlank="1" showInputMessage="1" xr:uid="{A2327AD2-F781-489B-A865-9AEF0F8FF6C8}">
          <x14:formula1>
            <xm:f>データ用※削除不可!$J$2:$J$3</xm:f>
          </x14:formula1>
          <xm:sqref>E4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7301-FB9D-49E7-A3B9-7BB2060B3E1F}">
  <sheetPr codeName="Sheet20">
    <tabColor rgb="FFFFFFCC"/>
    <pageSetUpPr fitToPage="1"/>
  </sheetPr>
  <dimension ref="A1:I14"/>
  <sheetViews>
    <sheetView showGridLines="0" topLeftCell="A14" zoomScaleNormal="100" zoomScaleSheetLayoutView="100" workbookViewId="0">
      <selection activeCell="E4" sqref="E4"/>
    </sheetView>
  </sheetViews>
  <sheetFormatPr defaultColWidth="9" defaultRowHeight="14"/>
  <cols>
    <col min="1" max="1" width="6.25" style="35" customWidth="1"/>
    <col min="2" max="2" width="18.75" style="35" customWidth="1"/>
    <col min="3" max="3" width="42.75" style="37" customWidth="1"/>
    <col min="4" max="4" width="13.33203125" style="92" customWidth="1"/>
    <col min="5" max="5" width="14" style="93" customWidth="1"/>
    <col min="6" max="6" width="4.25" style="35" bestFit="1" customWidth="1"/>
    <col min="7" max="7" width="9" style="35" customWidth="1"/>
    <col min="8" max="9" width="0" style="35" hidden="1" customWidth="1"/>
    <col min="10" max="16384" width="9" style="35"/>
  </cols>
  <sheetData>
    <row r="1" spans="1:9">
      <c r="A1" s="21" t="s">
        <v>212</v>
      </c>
      <c r="H1" s="93">
        <f>COUNTIF(テーブル33456726272930[内容区分],"*★*")</f>
        <v>0</v>
      </c>
      <c r="I1" s="35" t="s">
        <v>128</v>
      </c>
    </row>
    <row r="2" spans="1:9" ht="39" customHeight="1">
      <c r="A2" s="378" t="s">
        <v>171</v>
      </c>
      <c r="B2" s="378"/>
      <c r="C2" s="378"/>
      <c r="D2" s="378"/>
      <c r="E2" s="378"/>
      <c r="F2" s="135"/>
    </row>
    <row r="3" spans="1:9" s="95" customFormat="1" ht="16.5">
      <c r="A3" s="21"/>
      <c r="B3" s="24"/>
      <c r="C3" s="24"/>
      <c r="D3" s="22" t="s">
        <v>130</v>
      </c>
      <c r="E3" s="21"/>
      <c r="F3" s="21"/>
    </row>
    <row r="4" spans="1:9" s="95" customFormat="1" ht="16.5">
      <c r="A4" s="21"/>
      <c r="B4" s="21"/>
      <c r="C4" s="24"/>
      <c r="D4" s="22" t="s">
        <v>131</v>
      </c>
      <c r="E4" s="359"/>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336"/>
      <c r="D7" s="24"/>
      <c r="E7" s="21"/>
      <c r="F7" s="24" t="str">
        <f>IF(H1=0,"","印")</f>
        <v/>
      </c>
    </row>
    <row r="8" spans="1:9" s="95" customFormat="1" ht="30"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213</v>
      </c>
      <c r="B12" s="132" t="s">
        <v>214</v>
      </c>
      <c r="C12" s="131" t="s">
        <v>215</v>
      </c>
      <c r="D12" s="98" t="s">
        <v>140</v>
      </c>
      <c r="E12" s="133" t="s">
        <v>216</v>
      </c>
      <c r="F12" s="21"/>
    </row>
    <row r="13" spans="1:9" s="95" customFormat="1" ht="81.75" customHeight="1">
      <c r="A13" s="105">
        <v>1</v>
      </c>
      <c r="B13" s="136" t="s">
        <v>217</v>
      </c>
      <c r="C13" s="288" t="s">
        <v>218</v>
      </c>
      <c r="D13" s="289">
        <v>230000</v>
      </c>
      <c r="E13" s="290" t="s">
        <v>219</v>
      </c>
      <c r="F13" s="21"/>
    </row>
    <row r="14" spans="1:9" ht="16.5">
      <c r="A14" s="95"/>
      <c r="B14" s="95"/>
      <c r="C14" s="110"/>
      <c r="D14" s="341"/>
      <c r="E14" s="111"/>
    </row>
  </sheetData>
  <sheetProtection formatCells="0" formatColumns="0" formatRows="0" insertColumns="0" insertRows="0" insertHyperlinks="0" deleteColumns="0" deleteRows="0" sort="0" autoFilter="0" pivotTables="0"/>
  <mergeCells count="3">
    <mergeCell ref="B10:E10"/>
    <mergeCell ref="A2:E2"/>
    <mergeCell ref="C8:D8"/>
  </mergeCells>
  <phoneticPr fontId="1"/>
  <printOptions horizontalCentered="1"/>
  <pageMargins left="0.70866141732283472" right="0.70866141732283472" top="0.74803149606299213" bottom="0.74803149606299213" header="0.31496062992125984" footer="0.31496062992125984"/>
  <pageSetup paperSize="9" scale="79"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9AAD87FF-F4C9-4BB6-9FFD-857A1A8F9103}">
          <x14:formula1>
            <xm:f>データ用※削除不可!$A$3:$A$18</xm:f>
          </x14:formula1>
          <xm:sqref>B14:B1048576</xm:sqref>
        </x14:dataValidation>
        <x14:dataValidation type="list" allowBlank="1" showInputMessage="1" showErrorMessage="1" xr:uid="{4A8AC43D-31B4-40ED-BF0C-7894FFC37AAF}">
          <x14:formula1>
            <xm:f>データ用※削除不可!$A$3:$A$19</xm:f>
          </x14:formula1>
          <xm:sqref>B13</xm:sqref>
        </x14:dataValidation>
        <x14:dataValidation type="list" errorStyle="information" allowBlank="1" showInputMessage="1" xr:uid="{435A72D7-215F-405B-A266-2890012C7B6F}">
          <x14:formula1>
            <xm:f>データ用※削除不可!$J$2:$J$3</xm:f>
          </x14:formula1>
          <xm:sqref>E4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703F-E2B1-425E-B6A0-BEA7EA48497D}">
  <sheetPr codeName="Sheet23">
    <tabColor rgb="FFFFFFCC"/>
    <pageSetUpPr fitToPage="1"/>
  </sheetPr>
  <dimension ref="A1:I14"/>
  <sheetViews>
    <sheetView showGridLines="0" topLeftCell="A25" zoomScaleNormal="100" workbookViewId="0">
      <selection activeCell="E4" sqref="E4"/>
    </sheetView>
  </sheetViews>
  <sheetFormatPr defaultColWidth="9" defaultRowHeight="14"/>
  <cols>
    <col min="1" max="1" width="6.25" style="140" customWidth="1"/>
    <col min="2" max="2" width="19.08203125" style="140" customWidth="1"/>
    <col min="3" max="3" width="34.58203125" style="141" customWidth="1"/>
    <col min="4" max="4" width="15.08203125" style="142" customWidth="1"/>
    <col min="5" max="5" width="15.75" style="143" customWidth="1"/>
    <col min="6" max="6" width="4.25" style="140" bestFit="1" customWidth="1"/>
    <col min="7" max="7" width="9" style="140" customWidth="1"/>
    <col min="8" max="9" width="0" style="140" hidden="1" customWidth="1"/>
    <col min="10" max="16384" width="9" style="140"/>
  </cols>
  <sheetData>
    <row r="1" spans="1:9">
      <c r="A1" s="21" t="s">
        <v>220</v>
      </c>
      <c r="H1" s="144">
        <f>COUNTIF(テーブル33456726272931[内容区分],"*★*")</f>
        <v>0</v>
      </c>
      <c r="I1" s="6" t="s">
        <v>128</v>
      </c>
    </row>
    <row r="2" spans="1:9" ht="39" customHeight="1">
      <c r="A2" s="378" t="s">
        <v>171</v>
      </c>
      <c r="B2" s="378"/>
      <c r="C2" s="378"/>
      <c r="D2" s="378"/>
      <c r="E2" s="378"/>
      <c r="F2" s="145"/>
    </row>
    <row r="3" spans="1:9" s="149" customFormat="1" ht="16">
      <c r="A3" s="146"/>
      <c r="B3" s="147"/>
      <c r="C3" s="147"/>
      <c r="D3" s="148" t="s">
        <v>130</v>
      </c>
      <c r="E3" s="146"/>
      <c r="F3" s="146"/>
    </row>
    <row r="4" spans="1:9" s="149" customFormat="1" ht="16">
      <c r="A4" s="146"/>
      <c r="B4" s="146"/>
      <c r="C4" s="147"/>
      <c r="D4" s="148" t="s">
        <v>131</v>
      </c>
      <c r="E4" s="359"/>
      <c r="F4" s="146"/>
    </row>
    <row r="5" spans="1:9" s="149" customFormat="1" ht="16">
      <c r="A5" s="146"/>
      <c r="B5" s="146"/>
      <c r="C5" s="146"/>
      <c r="D5" s="148" t="s">
        <v>132</v>
      </c>
      <c r="E5" s="146"/>
      <c r="F5" s="147" t="s">
        <v>147</v>
      </c>
    </row>
    <row r="6" spans="1:9" s="149" customFormat="1" ht="16">
      <c r="A6" s="146"/>
      <c r="D6" s="148" t="s">
        <v>221</v>
      </c>
      <c r="E6" s="146"/>
      <c r="F6" s="147" t="s">
        <v>147</v>
      </c>
    </row>
    <row r="7" spans="1:9" s="149" customFormat="1" ht="21" customHeight="1">
      <c r="A7" s="146"/>
      <c r="B7" s="148" t="s">
        <v>134</v>
      </c>
      <c r="C7" s="346"/>
      <c r="D7" s="147"/>
      <c r="E7" s="146"/>
      <c r="F7" s="147" t="str">
        <f>IF(H1=0,"","印")</f>
        <v/>
      </c>
    </row>
    <row r="8" spans="1:9" s="149" customFormat="1" ht="21" customHeight="1">
      <c r="A8" s="146"/>
      <c r="B8" s="148" t="s">
        <v>135</v>
      </c>
      <c r="C8" s="346"/>
      <c r="D8" s="147"/>
      <c r="E8" s="146"/>
      <c r="F8" s="147"/>
    </row>
    <row r="9" spans="1:9" s="149" customFormat="1" ht="18.649999999999999" customHeight="1">
      <c r="A9" s="146"/>
      <c r="B9" s="146"/>
      <c r="C9" s="150"/>
      <c r="D9" s="147"/>
      <c r="E9" s="148"/>
      <c r="F9" s="146"/>
    </row>
    <row r="10" spans="1:9" s="149" customFormat="1" ht="18" customHeight="1">
      <c r="A10" s="146"/>
      <c r="B10" s="387" t="s">
        <v>136</v>
      </c>
      <c r="C10" s="387"/>
      <c r="D10" s="387"/>
      <c r="E10" s="387"/>
      <c r="F10" s="146"/>
    </row>
    <row r="11" spans="1:9" s="149" customFormat="1" ht="18" customHeight="1">
      <c r="A11" s="146"/>
      <c r="B11" s="146"/>
      <c r="C11" s="339"/>
      <c r="D11" s="147"/>
      <c r="E11" s="148"/>
      <c r="F11" s="146"/>
    </row>
    <row r="12" spans="1:9" s="149" customFormat="1" ht="38.15" customHeight="1">
      <c r="A12" s="151" t="s">
        <v>137</v>
      </c>
      <c r="B12" s="152" t="s">
        <v>138</v>
      </c>
      <c r="C12" s="151" t="s">
        <v>139</v>
      </c>
      <c r="D12" s="98" t="s">
        <v>140</v>
      </c>
      <c r="E12" s="153" t="s">
        <v>141</v>
      </c>
      <c r="F12" s="146"/>
    </row>
    <row r="13" spans="1:9" s="149" customFormat="1" ht="59.15" customHeight="1">
      <c r="A13" s="178">
        <v>1</v>
      </c>
      <c r="B13" s="136" t="s">
        <v>59</v>
      </c>
      <c r="C13" s="179" t="s">
        <v>143</v>
      </c>
      <c r="D13" s="180"/>
      <c r="E13" s="351" t="s">
        <v>222</v>
      </c>
      <c r="F13" s="146"/>
    </row>
    <row r="14" spans="1:9" ht="16">
      <c r="A14" s="149"/>
      <c r="B14" s="149"/>
      <c r="C14" s="156"/>
      <c r="D14" s="157"/>
      <c r="E14" s="7"/>
    </row>
  </sheetData>
  <sheetProtection formatCells="0" formatColumns="0" formatRows="0" insertColumns="0" insertRows="0" insertHyperlinks="0" deleteColumns="0" deleteRows="0" sort="0" autoFilter="0" pivotTables="0"/>
  <mergeCells count="2">
    <mergeCell ref="B10:E10"/>
    <mergeCell ref="A2:E2"/>
  </mergeCells>
  <phoneticPr fontId="1"/>
  <printOptions horizontalCentered="1"/>
  <pageMargins left="0.70866141732283472" right="0.70866141732283472" top="0.74803149606299213" bottom="0.74803149606299213" header="0.31496062992125984" footer="0.31496062992125984"/>
  <pageSetup paperSize="9" scale="84"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B63D790F-A94C-4375-AAEF-AE8816A4A4ED}">
          <x14:formula1>
            <xm:f>データ用※削除不可!$A$3:$A$18</xm:f>
          </x14:formula1>
          <xm:sqref>B14:B1048576</xm:sqref>
        </x14:dataValidation>
        <x14:dataValidation type="list" allowBlank="1" showInputMessage="1" showErrorMessage="1" xr:uid="{155F47C3-E696-4801-BFCF-EE214329B6E8}">
          <x14:formula1>
            <xm:f>データ用※削除不可!$A$3:$A$19</xm:f>
          </x14:formula1>
          <xm:sqref>B13</xm:sqref>
        </x14:dataValidation>
        <x14:dataValidation type="list" errorStyle="information" allowBlank="1" showInputMessage="1" xr:uid="{D792E8E6-274B-4002-800E-D8E418230C60}">
          <x14:formula1>
            <xm:f>データ用※削除不可!$J$2:$J$3</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4FBA-CA78-4D62-AF1E-483AF302AD78}">
  <sheetPr>
    <tabColor rgb="FFFFFFCC"/>
    <pageSetUpPr fitToPage="1"/>
  </sheetPr>
  <dimension ref="A1:I13"/>
  <sheetViews>
    <sheetView showGridLines="0" zoomScaleNormal="100" workbookViewId="0">
      <selection activeCell="G13" sqref="G13"/>
    </sheetView>
  </sheetViews>
  <sheetFormatPr defaultColWidth="9" defaultRowHeight="14"/>
  <cols>
    <col min="1" max="1" width="6.25" style="35" customWidth="1"/>
    <col min="2" max="2" width="14" style="35" customWidth="1"/>
    <col min="3" max="3" width="42.08203125" style="37" customWidth="1"/>
    <col min="4" max="4" width="13.25" style="92" customWidth="1"/>
    <col min="5" max="5" width="25.83203125" style="93" customWidth="1"/>
    <col min="6" max="6" width="4.25" style="35" bestFit="1" customWidth="1"/>
    <col min="7" max="7" width="9" style="35" customWidth="1"/>
    <col min="8" max="9" width="0" style="35" hidden="1" customWidth="1"/>
    <col min="10" max="16384" width="9" style="35"/>
  </cols>
  <sheetData>
    <row r="1" spans="1:9">
      <c r="A1" s="21" t="s">
        <v>127</v>
      </c>
      <c r="H1" s="93">
        <f>COUNTIF(テーブル33419[内容区分],"*★*")</f>
        <v>1</v>
      </c>
      <c r="I1" s="35" t="s">
        <v>128</v>
      </c>
    </row>
    <row r="2" spans="1:9" ht="39" customHeight="1">
      <c r="A2" s="377" t="s">
        <v>129</v>
      </c>
      <c r="B2" s="377"/>
      <c r="C2" s="377"/>
      <c r="D2" s="377"/>
      <c r="E2" s="377"/>
      <c r="F2" s="130"/>
    </row>
    <row r="3" spans="1:9" ht="18.75" customHeight="1">
      <c r="A3" s="335"/>
      <c r="B3" s="335"/>
      <c r="C3" s="335"/>
      <c r="D3" s="22" t="s">
        <v>130</v>
      </c>
      <c r="E3" s="335"/>
      <c r="F3" s="130"/>
    </row>
    <row r="4" spans="1:9" s="95" customFormat="1" ht="16.5">
      <c r="A4" s="21"/>
      <c r="B4" s="21"/>
      <c r="C4" s="24"/>
      <c r="D4" s="22" t="s">
        <v>131</v>
      </c>
      <c r="E4" s="359" t="s">
        <v>521</v>
      </c>
      <c r="F4" s="21"/>
    </row>
    <row r="5" spans="1:9" s="95" customFormat="1" ht="16.5">
      <c r="A5" s="21"/>
      <c r="B5" s="21"/>
      <c r="C5" s="21"/>
      <c r="D5" s="22" t="s">
        <v>132</v>
      </c>
      <c r="E5" s="21"/>
      <c r="F5" s="24"/>
    </row>
    <row r="6" spans="1:9" s="95" customFormat="1" ht="16.5">
      <c r="A6" s="21"/>
      <c r="D6" s="22" t="s">
        <v>133</v>
      </c>
      <c r="E6" s="21"/>
      <c r="F6" s="24"/>
    </row>
    <row r="7" spans="1:9" s="95" customFormat="1" ht="16.5" customHeight="1">
      <c r="A7" s="21"/>
      <c r="B7" s="22" t="s">
        <v>134</v>
      </c>
      <c r="C7" s="208"/>
      <c r="D7" s="22" t="str">
        <f>IF(H1=0,"","契約担当課長★")</f>
        <v>契約担当課長★</v>
      </c>
      <c r="E7" s="21"/>
      <c r="F7" s="24"/>
    </row>
    <row r="8" spans="1:9" s="95" customFormat="1" ht="39" customHeight="1">
      <c r="A8" s="21"/>
      <c r="B8" s="22" t="s">
        <v>135</v>
      </c>
      <c r="C8" s="336"/>
      <c r="D8" s="24"/>
      <c r="E8" s="22"/>
      <c r="F8" s="21"/>
    </row>
    <row r="9" spans="1:9" s="95" customFormat="1" ht="18.649999999999999" customHeight="1">
      <c r="A9" s="21"/>
      <c r="B9" s="22"/>
      <c r="C9" s="345"/>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98" t="s">
        <v>140</v>
      </c>
      <c r="E12" s="133" t="s">
        <v>141</v>
      </c>
      <c r="F12" s="21"/>
    </row>
    <row r="13" spans="1:9" s="95" customFormat="1" ht="107.25" customHeight="1">
      <c r="A13" s="99">
        <v>1</v>
      </c>
      <c r="B13" s="100" t="s">
        <v>142</v>
      </c>
      <c r="C13" s="101" t="s">
        <v>143</v>
      </c>
      <c r="D13" s="102"/>
      <c r="E13" s="286" t="s">
        <v>144</v>
      </c>
      <c r="F13" s="21"/>
    </row>
  </sheetData>
  <sheetProtection formatCells="0" formatColumns="0" formatRows="0" insertColumns="0" insertRows="0" insertHyperlinks="0" deleteColumns="0" deleteRows="0" sort="0" autoFilter="0" pivotTables="0"/>
  <mergeCells count="2">
    <mergeCell ref="B10:E10"/>
    <mergeCell ref="A2:E2"/>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4D6472DC-BD1B-4AC0-9A41-A4183595D921}">
          <x14:formula1>
            <xm:f>データ用※削除不可!$J$2:$J$3</xm:f>
          </x14:formula1>
          <xm:sqref>E4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19C7-161C-49DC-95DA-23DE55228E85}">
  <sheetPr>
    <tabColor rgb="FFFFFFCC"/>
    <pageSetUpPr fitToPage="1"/>
  </sheetPr>
  <dimension ref="A1:J195"/>
  <sheetViews>
    <sheetView showGridLines="0" zoomScale="50" zoomScaleNormal="50" workbookViewId="0">
      <selection activeCell="E4" sqref="E4"/>
    </sheetView>
  </sheetViews>
  <sheetFormatPr defaultRowHeight="14"/>
  <cols>
    <col min="1" max="1" width="1.25" style="297" customWidth="1"/>
    <col min="2" max="2" width="24.08203125" style="297" customWidth="1"/>
    <col min="3" max="3" width="31.58203125" style="297" customWidth="1"/>
    <col min="4" max="4" width="21" style="297" customWidth="1"/>
    <col min="5" max="5" width="50.25" style="297" customWidth="1"/>
    <col min="6" max="6" width="5.08203125" style="297" hidden="1" customWidth="1"/>
    <col min="7" max="7" width="1.25" style="297" customWidth="1"/>
    <col min="8" max="8" width="8.58203125" style="299" bestFit="1" customWidth="1"/>
    <col min="9" max="9" width="8.58203125" style="297" bestFit="1" customWidth="1"/>
    <col min="10" max="10" width="18.08203125" style="298" customWidth="1"/>
    <col min="11" max="243" width="8.58203125" style="297" bestFit="1" customWidth="1"/>
    <col min="244" max="244" width="1.58203125" style="297" customWidth="1"/>
    <col min="245" max="245" width="8.58203125" style="297" bestFit="1" customWidth="1"/>
    <col min="246" max="246" width="16" style="297" customWidth="1"/>
    <col min="247" max="247" width="12" style="297" customWidth="1"/>
    <col min="248" max="248" width="25.5" style="297" customWidth="1"/>
    <col min="249" max="249" width="15.08203125" style="297" customWidth="1"/>
    <col min="250" max="250" width="5.08203125" style="297" customWidth="1"/>
    <col min="251" max="251" width="52.58203125" style="297" customWidth="1"/>
    <col min="252" max="256" width="8.58203125" style="297" bestFit="1" customWidth="1"/>
    <col min="257" max="259" width="9" style="297" customWidth="1"/>
    <col min="260" max="499" width="8.58203125" style="297" bestFit="1" customWidth="1"/>
    <col min="500" max="500" width="1.58203125" style="297" customWidth="1"/>
    <col min="501" max="501" width="8.58203125" style="297" bestFit="1" customWidth="1"/>
    <col min="502" max="502" width="16" style="297" customWidth="1"/>
    <col min="503" max="503" width="12" style="297" customWidth="1"/>
    <col min="504" max="504" width="25.5" style="297" customWidth="1"/>
    <col min="505" max="505" width="15.08203125" style="297" customWidth="1"/>
    <col min="506" max="506" width="5.08203125" style="297" customWidth="1"/>
    <col min="507" max="507" width="52.58203125" style="297" customWidth="1"/>
    <col min="508" max="512" width="8.58203125" style="297" bestFit="1" customWidth="1"/>
    <col min="513" max="515" width="9" style="297" customWidth="1"/>
    <col min="516" max="755" width="8.58203125" style="297" bestFit="1" customWidth="1"/>
    <col min="756" max="756" width="1.58203125" style="297" customWidth="1"/>
    <col min="757" max="757" width="8.58203125" style="297" bestFit="1" customWidth="1"/>
    <col min="758" max="758" width="16" style="297" customWidth="1"/>
    <col min="759" max="759" width="12" style="297" customWidth="1"/>
    <col min="760" max="760" width="25.5" style="297" customWidth="1"/>
    <col min="761" max="761" width="15.08203125" style="297" customWidth="1"/>
    <col min="762" max="762" width="5.08203125" style="297" customWidth="1"/>
    <col min="763" max="763" width="52.58203125" style="297" customWidth="1"/>
    <col min="764" max="768" width="8.58203125" style="297" bestFit="1" customWidth="1"/>
    <col min="769" max="771" width="9" style="297" customWidth="1"/>
    <col min="772" max="1011" width="8.58203125" style="297" bestFit="1" customWidth="1"/>
    <col min="1012" max="1012" width="1.58203125" style="297" customWidth="1"/>
    <col min="1013" max="1013" width="8.58203125" style="297" bestFit="1" customWidth="1"/>
    <col min="1014" max="1014" width="16" style="297" customWidth="1"/>
    <col min="1015" max="1015" width="12" style="297" customWidth="1"/>
    <col min="1016" max="1016" width="25.5" style="297" customWidth="1"/>
    <col min="1017" max="1017" width="15.08203125" style="297" customWidth="1"/>
    <col min="1018" max="1018" width="5.08203125" style="297" customWidth="1"/>
    <col min="1019" max="1019" width="52.58203125" style="297" customWidth="1"/>
    <col min="1020" max="1024" width="8.58203125" style="297" bestFit="1" customWidth="1"/>
    <col min="1025" max="1027" width="9" style="297" customWidth="1"/>
    <col min="1028" max="1267" width="8.58203125" style="297" bestFit="1" customWidth="1"/>
    <col min="1268" max="1268" width="1.58203125" style="297" customWidth="1"/>
    <col min="1269" max="1269" width="8.58203125" style="297" bestFit="1" customWidth="1"/>
    <col min="1270" max="1270" width="16" style="297" customWidth="1"/>
    <col min="1271" max="1271" width="12" style="297" customWidth="1"/>
    <col min="1272" max="1272" width="25.5" style="297" customWidth="1"/>
    <col min="1273" max="1273" width="15.08203125" style="297" customWidth="1"/>
    <col min="1274" max="1274" width="5.08203125" style="297" customWidth="1"/>
    <col min="1275" max="1275" width="52.58203125" style="297" customWidth="1"/>
    <col min="1276" max="1280" width="8.58203125" style="297" bestFit="1" customWidth="1"/>
    <col min="1281" max="1283" width="9" style="297" customWidth="1"/>
    <col min="1284" max="1523" width="8.58203125" style="297" bestFit="1" customWidth="1"/>
    <col min="1524" max="1524" width="1.58203125" style="297" customWidth="1"/>
    <col min="1525" max="1525" width="8.58203125" style="297" bestFit="1" customWidth="1"/>
    <col min="1526" max="1526" width="16" style="297" customWidth="1"/>
    <col min="1527" max="1527" width="12" style="297" customWidth="1"/>
    <col min="1528" max="1528" width="25.5" style="297" customWidth="1"/>
    <col min="1529" max="1529" width="15.08203125" style="297" customWidth="1"/>
    <col min="1530" max="1530" width="5.08203125" style="297" customWidth="1"/>
    <col min="1531" max="1531" width="52.58203125" style="297" customWidth="1"/>
    <col min="1532" max="1536" width="8.58203125" style="297" bestFit="1" customWidth="1"/>
    <col min="1537" max="1539" width="9" style="297" customWidth="1"/>
    <col min="1540" max="1779" width="8.58203125" style="297" bestFit="1" customWidth="1"/>
    <col min="1780" max="1780" width="1.58203125" style="297" customWidth="1"/>
    <col min="1781" max="1781" width="8.58203125" style="297" bestFit="1" customWidth="1"/>
    <col min="1782" max="1782" width="16" style="297" customWidth="1"/>
    <col min="1783" max="1783" width="12" style="297" customWidth="1"/>
    <col min="1784" max="1784" width="25.5" style="297" customWidth="1"/>
    <col min="1785" max="1785" width="15.08203125" style="297" customWidth="1"/>
    <col min="1786" max="1786" width="5.08203125" style="297" customWidth="1"/>
    <col min="1787" max="1787" width="52.58203125" style="297" customWidth="1"/>
    <col min="1788" max="1792" width="8.58203125" style="297" bestFit="1" customWidth="1"/>
    <col min="1793" max="1795" width="9" style="297" customWidth="1"/>
    <col min="1796" max="2035" width="8.58203125" style="297" bestFit="1" customWidth="1"/>
    <col min="2036" max="2036" width="1.58203125" style="297" customWidth="1"/>
    <col min="2037" max="2037" width="8.58203125" style="297" bestFit="1" customWidth="1"/>
    <col min="2038" max="2038" width="16" style="297" customWidth="1"/>
    <col min="2039" max="2039" width="12" style="297" customWidth="1"/>
    <col min="2040" max="2040" width="25.5" style="297" customWidth="1"/>
    <col min="2041" max="2041" width="15.08203125" style="297" customWidth="1"/>
    <col min="2042" max="2042" width="5.08203125" style="297" customWidth="1"/>
    <col min="2043" max="2043" width="52.58203125" style="297" customWidth="1"/>
    <col min="2044" max="2048" width="8.58203125" style="297" bestFit="1" customWidth="1"/>
    <col min="2049" max="2051" width="9" style="297" customWidth="1"/>
    <col min="2052" max="2291" width="8.58203125" style="297" bestFit="1" customWidth="1"/>
    <col min="2292" max="2292" width="1.58203125" style="297" customWidth="1"/>
    <col min="2293" max="2293" width="8.58203125" style="297" bestFit="1" customWidth="1"/>
    <col min="2294" max="2294" width="16" style="297" customWidth="1"/>
    <col min="2295" max="2295" width="12" style="297" customWidth="1"/>
    <col min="2296" max="2296" width="25.5" style="297" customWidth="1"/>
    <col min="2297" max="2297" width="15.08203125" style="297" customWidth="1"/>
    <col min="2298" max="2298" width="5.08203125" style="297" customWidth="1"/>
    <col min="2299" max="2299" width="52.58203125" style="297" customWidth="1"/>
    <col min="2300" max="2304" width="8.58203125" style="297" bestFit="1" customWidth="1"/>
    <col min="2305" max="2307" width="9" style="297" customWidth="1"/>
    <col min="2308" max="2547" width="8.58203125" style="297" bestFit="1" customWidth="1"/>
    <col min="2548" max="2548" width="1.58203125" style="297" customWidth="1"/>
    <col min="2549" max="2549" width="8.58203125" style="297" bestFit="1" customWidth="1"/>
    <col min="2550" max="2550" width="16" style="297" customWidth="1"/>
    <col min="2551" max="2551" width="12" style="297" customWidth="1"/>
    <col min="2552" max="2552" width="25.5" style="297" customWidth="1"/>
    <col min="2553" max="2553" width="15.08203125" style="297" customWidth="1"/>
    <col min="2554" max="2554" width="5.08203125" style="297" customWidth="1"/>
    <col min="2555" max="2555" width="52.58203125" style="297" customWidth="1"/>
    <col min="2556" max="2560" width="8.58203125" style="297" bestFit="1" customWidth="1"/>
    <col min="2561" max="2563" width="9" style="297" customWidth="1"/>
    <col min="2564" max="2803" width="8.58203125" style="297" bestFit="1" customWidth="1"/>
    <col min="2804" max="2804" width="1.58203125" style="297" customWidth="1"/>
    <col min="2805" max="2805" width="8.58203125" style="297" bestFit="1" customWidth="1"/>
    <col min="2806" max="2806" width="16" style="297" customWidth="1"/>
    <col min="2807" max="2807" width="12" style="297" customWidth="1"/>
    <col min="2808" max="2808" width="25.5" style="297" customWidth="1"/>
    <col min="2809" max="2809" width="15.08203125" style="297" customWidth="1"/>
    <col min="2810" max="2810" width="5.08203125" style="297" customWidth="1"/>
    <col min="2811" max="2811" width="52.58203125" style="297" customWidth="1"/>
    <col min="2812" max="2816" width="8.58203125" style="297" bestFit="1" customWidth="1"/>
    <col min="2817" max="2819" width="9" style="297" customWidth="1"/>
    <col min="2820" max="3059" width="8.58203125" style="297" bestFit="1" customWidth="1"/>
    <col min="3060" max="3060" width="1.58203125" style="297" customWidth="1"/>
    <col min="3061" max="3061" width="8.58203125" style="297" bestFit="1" customWidth="1"/>
    <col min="3062" max="3062" width="16" style="297" customWidth="1"/>
    <col min="3063" max="3063" width="12" style="297" customWidth="1"/>
    <col min="3064" max="3064" width="25.5" style="297" customWidth="1"/>
    <col min="3065" max="3065" width="15.08203125" style="297" customWidth="1"/>
    <col min="3066" max="3066" width="5.08203125" style="297" customWidth="1"/>
    <col min="3067" max="3067" width="52.58203125" style="297" customWidth="1"/>
    <col min="3068" max="3072" width="8.58203125" style="297" bestFit="1" customWidth="1"/>
    <col min="3073" max="3075" width="9" style="297" customWidth="1"/>
    <col min="3076" max="3315" width="8.58203125" style="297" bestFit="1" customWidth="1"/>
    <col min="3316" max="3316" width="1.58203125" style="297" customWidth="1"/>
    <col min="3317" max="3317" width="8.58203125" style="297" bestFit="1" customWidth="1"/>
    <col min="3318" max="3318" width="16" style="297" customWidth="1"/>
    <col min="3319" max="3319" width="12" style="297" customWidth="1"/>
    <col min="3320" max="3320" width="25.5" style="297" customWidth="1"/>
    <col min="3321" max="3321" width="15.08203125" style="297" customWidth="1"/>
    <col min="3322" max="3322" width="5.08203125" style="297" customWidth="1"/>
    <col min="3323" max="3323" width="52.58203125" style="297" customWidth="1"/>
    <col min="3324" max="3328" width="8.58203125" style="297" bestFit="1" customWidth="1"/>
    <col min="3329" max="3331" width="9" style="297" customWidth="1"/>
    <col min="3332" max="3571" width="8.58203125" style="297" bestFit="1" customWidth="1"/>
    <col min="3572" max="3572" width="1.58203125" style="297" customWidth="1"/>
    <col min="3573" max="3573" width="8.58203125" style="297" bestFit="1" customWidth="1"/>
    <col min="3574" max="3574" width="16" style="297" customWidth="1"/>
    <col min="3575" max="3575" width="12" style="297" customWidth="1"/>
    <col min="3576" max="3576" width="25.5" style="297" customWidth="1"/>
    <col min="3577" max="3577" width="15.08203125" style="297" customWidth="1"/>
    <col min="3578" max="3578" width="5.08203125" style="297" customWidth="1"/>
    <col min="3579" max="3579" width="52.58203125" style="297" customWidth="1"/>
    <col min="3580" max="3584" width="8.58203125" style="297" bestFit="1" customWidth="1"/>
    <col min="3585" max="3587" width="9" style="297" customWidth="1"/>
    <col min="3588" max="3827" width="8.58203125" style="297" bestFit="1" customWidth="1"/>
    <col min="3828" max="3828" width="1.58203125" style="297" customWidth="1"/>
    <col min="3829" max="3829" width="8.58203125" style="297" bestFit="1" customWidth="1"/>
    <col min="3830" max="3830" width="16" style="297" customWidth="1"/>
    <col min="3831" max="3831" width="12" style="297" customWidth="1"/>
    <col min="3832" max="3832" width="25.5" style="297" customWidth="1"/>
    <col min="3833" max="3833" width="15.08203125" style="297" customWidth="1"/>
    <col min="3834" max="3834" width="5.08203125" style="297" customWidth="1"/>
    <col min="3835" max="3835" width="52.58203125" style="297" customWidth="1"/>
    <col min="3836" max="3840" width="8.58203125" style="297" bestFit="1" customWidth="1"/>
    <col min="3841" max="3843" width="9" style="297" customWidth="1"/>
    <col min="3844" max="4083" width="8.58203125" style="297" bestFit="1" customWidth="1"/>
    <col min="4084" max="4084" width="1.58203125" style="297" customWidth="1"/>
    <col min="4085" max="4085" width="8.58203125" style="297" bestFit="1" customWidth="1"/>
    <col min="4086" max="4086" width="16" style="297" customWidth="1"/>
    <col min="4087" max="4087" width="12" style="297" customWidth="1"/>
    <col min="4088" max="4088" width="25.5" style="297" customWidth="1"/>
    <col min="4089" max="4089" width="15.08203125" style="297" customWidth="1"/>
    <col min="4090" max="4090" width="5.08203125" style="297" customWidth="1"/>
    <col min="4091" max="4091" width="52.58203125" style="297" customWidth="1"/>
    <col min="4092" max="4096" width="8.58203125" style="297" bestFit="1" customWidth="1"/>
    <col min="4097" max="4099" width="9" style="297" customWidth="1"/>
    <col min="4100" max="4339" width="8.58203125" style="297" bestFit="1" customWidth="1"/>
    <col min="4340" max="4340" width="1.58203125" style="297" customWidth="1"/>
    <col min="4341" max="4341" width="8.58203125" style="297" bestFit="1" customWidth="1"/>
    <col min="4342" max="4342" width="16" style="297" customWidth="1"/>
    <col min="4343" max="4343" width="12" style="297" customWidth="1"/>
    <col min="4344" max="4344" width="25.5" style="297" customWidth="1"/>
    <col min="4345" max="4345" width="15.08203125" style="297" customWidth="1"/>
    <col min="4346" max="4346" width="5.08203125" style="297" customWidth="1"/>
    <col min="4347" max="4347" width="52.58203125" style="297" customWidth="1"/>
    <col min="4348" max="4352" width="8.58203125" style="297" bestFit="1" customWidth="1"/>
    <col min="4353" max="4355" width="9" style="297" customWidth="1"/>
    <col min="4356" max="4595" width="8.58203125" style="297" bestFit="1" customWidth="1"/>
    <col min="4596" max="4596" width="1.58203125" style="297" customWidth="1"/>
    <col min="4597" max="4597" width="8.58203125" style="297" bestFit="1" customWidth="1"/>
    <col min="4598" max="4598" width="16" style="297" customWidth="1"/>
    <col min="4599" max="4599" width="12" style="297" customWidth="1"/>
    <col min="4600" max="4600" width="25.5" style="297" customWidth="1"/>
    <col min="4601" max="4601" width="15.08203125" style="297" customWidth="1"/>
    <col min="4602" max="4602" width="5.08203125" style="297" customWidth="1"/>
    <col min="4603" max="4603" width="52.58203125" style="297" customWidth="1"/>
    <col min="4604" max="4608" width="8.58203125" style="297" bestFit="1" customWidth="1"/>
    <col min="4609" max="4611" width="9" style="297" customWidth="1"/>
    <col min="4612" max="4851" width="8.58203125" style="297" bestFit="1" customWidth="1"/>
    <col min="4852" max="4852" width="1.58203125" style="297" customWidth="1"/>
    <col min="4853" max="4853" width="8.58203125" style="297" bestFit="1" customWidth="1"/>
    <col min="4854" max="4854" width="16" style="297" customWidth="1"/>
    <col min="4855" max="4855" width="12" style="297" customWidth="1"/>
    <col min="4856" max="4856" width="25.5" style="297" customWidth="1"/>
    <col min="4857" max="4857" width="15.08203125" style="297" customWidth="1"/>
    <col min="4858" max="4858" width="5.08203125" style="297" customWidth="1"/>
    <col min="4859" max="4859" width="52.58203125" style="297" customWidth="1"/>
    <col min="4860" max="4864" width="8.58203125" style="297" bestFit="1" customWidth="1"/>
    <col min="4865" max="4867" width="9" style="297" customWidth="1"/>
    <col min="4868" max="5107" width="8.58203125" style="297" bestFit="1" customWidth="1"/>
    <col min="5108" max="5108" width="1.58203125" style="297" customWidth="1"/>
    <col min="5109" max="5109" width="8.58203125" style="297" bestFit="1" customWidth="1"/>
    <col min="5110" max="5110" width="16" style="297" customWidth="1"/>
    <col min="5111" max="5111" width="12" style="297" customWidth="1"/>
    <col min="5112" max="5112" width="25.5" style="297" customWidth="1"/>
    <col min="5113" max="5113" width="15.08203125" style="297" customWidth="1"/>
    <col min="5114" max="5114" width="5.08203125" style="297" customWidth="1"/>
    <col min="5115" max="5115" width="52.58203125" style="297" customWidth="1"/>
    <col min="5116" max="5120" width="8.58203125" style="297" bestFit="1" customWidth="1"/>
    <col min="5121" max="5123" width="9" style="297" customWidth="1"/>
    <col min="5124" max="5363" width="8.58203125" style="297" bestFit="1" customWidth="1"/>
    <col min="5364" max="5364" width="1.58203125" style="297" customWidth="1"/>
    <col min="5365" max="5365" width="8.58203125" style="297" bestFit="1" customWidth="1"/>
    <col min="5366" max="5366" width="16" style="297" customWidth="1"/>
    <col min="5367" max="5367" width="12" style="297" customWidth="1"/>
    <col min="5368" max="5368" width="25.5" style="297" customWidth="1"/>
    <col min="5369" max="5369" width="15.08203125" style="297" customWidth="1"/>
    <col min="5370" max="5370" width="5.08203125" style="297" customWidth="1"/>
    <col min="5371" max="5371" width="52.58203125" style="297" customWidth="1"/>
    <col min="5372" max="5376" width="8.58203125" style="297" bestFit="1" customWidth="1"/>
    <col min="5377" max="5379" width="9" style="297" customWidth="1"/>
    <col min="5380" max="5619" width="8.58203125" style="297" bestFit="1" customWidth="1"/>
    <col min="5620" max="5620" width="1.58203125" style="297" customWidth="1"/>
    <col min="5621" max="5621" width="8.58203125" style="297" bestFit="1" customWidth="1"/>
    <col min="5622" max="5622" width="16" style="297" customWidth="1"/>
    <col min="5623" max="5623" width="12" style="297" customWidth="1"/>
    <col min="5624" max="5624" width="25.5" style="297" customWidth="1"/>
    <col min="5625" max="5625" width="15.08203125" style="297" customWidth="1"/>
    <col min="5626" max="5626" width="5.08203125" style="297" customWidth="1"/>
    <col min="5627" max="5627" width="52.58203125" style="297" customWidth="1"/>
    <col min="5628" max="5632" width="8.58203125" style="297" bestFit="1" customWidth="1"/>
    <col min="5633" max="5635" width="9" style="297" customWidth="1"/>
    <col min="5636" max="5875" width="8.58203125" style="297" bestFit="1" customWidth="1"/>
    <col min="5876" max="5876" width="1.58203125" style="297" customWidth="1"/>
    <col min="5877" max="5877" width="8.58203125" style="297" bestFit="1" customWidth="1"/>
    <col min="5878" max="5878" width="16" style="297" customWidth="1"/>
    <col min="5879" max="5879" width="12" style="297" customWidth="1"/>
    <col min="5880" max="5880" width="25.5" style="297" customWidth="1"/>
    <col min="5881" max="5881" width="15.08203125" style="297" customWidth="1"/>
    <col min="5882" max="5882" width="5.08203125" style="297" customWidth="1"/>
    <col min="5883" max="5883" width="52.58203125" style="297" customWidth="1"/>
    <col min="5884" max="5888" width="8.58203125" style="297" bestFit="1" customWidth="1"/>
    <col min="5889" max="5891" width="9" style="297" customWidth="1"/>
    <col min="5892" max="6131" width="8.58203125" style="297" bestFit="1" customWidth="1"/>
    <col min="6132" max="6132" width="1.58203125" style="297" customWidth="1"/>
    <col min="6133" max="6133" width="8.58203125" style="297" bestFit="1" customWidth="1"/>
    <col min="6134" max="6134" width="16" style="297" customWidth="1"/>
    <col min="6135" max="6135" width="12" style="297" customWidth="1"/>
    <col min="6136" max="6136" width="25.5" style="297" customWidth="1"/>
    <col min="6137" max="6137" width="15.08203125" style="297" customWidth="1"/>
    <col min="6138" max="6138" width="5.08203125" style="297" customWidth="1"/>
    <col min="6139" max="6139" width="52.58203125" style="297" customWidth="1"/>
    <col min="6140" max="6144" width="8.58203125" style="297" bestFit="1" customWidth="1"/>
    <col min="6145" max="6147" width="9" style="297" customWidth="1"/>
    <col min="6148" max="6387" width="8.58203125" style="297" bestFit="1" customWidth="1"/>
    <col min="6388" max="6388" width="1.58203125" style="297" customWidth="1"/>
    <col min="6389" max="6389" width="8.58203125" style="297" bestFit="1" customWidth="1"/>
    <col min="6390" max="6390" width="16" style="297" customWidth="1"/>
    <col min="6391" max="6391" width="12" style="297" customWidth="1"/>
    <col min="6392" max="6392" width="25.5" style="297" customWidth="1"/>
    <col min="6393" max="6393" width="15.08203125" style="297" customWidth="1"/>
    <col min="6394" max="6394" width="5.08203125" style="297" customWidth="1"/>
    <col min="6395" max="6395" width="52.58203125" style="297" customWidth="1"/>
    <col min="6396" max="6400" width="8.58203125" style="297" bestFit="1" customWidth="1"/>
    <col min="6401" max="6403" width="9" style="297" customWidth="1"/>
    <col min="6404" max="6643" width="8.58203125" style="297" bestFit="1" customWidth="1"/>
    <col min="6644" max="6644" width="1.58203125" style="297" customWidth="1"/>
    <col min="6645" max="6645" width="8.58203125" style="297" bestFit="1" customWidth="1"/>
    <col min="6646" max="6646" width="16" style="297" customWidth="1"/>
    <col min="6647" max="6647" width="12" style="297" customWidth="1"/>
    <col min="6648" max="6648" width="25.5" style="297" customWidth="1"/>
    <col min="6649" max="6649" width="15.08203125" style="297" customWidth="1"/>
    <col min="6650" max="6650" width="5.08203125" style="297" customWidth="1"/>
    <col min="6651" max="6651" width="52.58203125" style="297" customWidth="1"/>
    <col min="6652" max="6656" width="8.58203125" style="297" bestFit="1" customWidth="1"/>
    <col min="6657" max="6659" width="9" style="297" customWidth="1"/>
    <col min="6660" max="6899" width="8.58203125" style="297" bestFit="1" customWidth="1"/>
    <col min="6900" max="6900" width="1.58203125" style="297" customWidth="1"/>
    <col min="6901" max="6901" width="8.58203125" style="297" bestFit="1" customWidth="1"/>
    <col min="6902" max="6902" width="16" style="297" customWidth="1"/>
    <col min="6903" max="6903" width="12" style="297" customWidth="1"/>
    <col min="6904" max="6904" width="25.5" style="297" customWidth="1"/>
    <col min="6905" max="6905" width="15.08203125" style="297" customWidth="1"/>
    <col min="6906" max="6906" width="5.08203125" style="297" customWidth="1"/>
    <col min="6907" max="6907" width="52.58203125" style="297" customWidth="1"/>
    <col min="6908" max="6912" width="8.58203125" style="297" bestFit="1" customWidth="1"/>
    <col min="6913" max="6915" width="9" style="297" customWidth="1"/>
    <col min="6916" max="7155" width="8.58203125" style="297" bestFit="1" customWidth="1"/>
    <col min="7156" max="7156" width="1.58203125" style="297" customWidth="1"/>
    <col min="7157" max="7157" width="8.58203125" style="297" bestFit="1" customWidth="1"/>
    <col min="7158" max="7158" width="16" style="297" customWidth="1"/>
    <col min="7159" max="7159" width="12" style="297" customWidth="1"/>
    <col min="7160" max="7160" width="25.5" style="297" customWidth="1"/>
    <col min="7161" max="7161" width="15.08203125" style="297" customWidth="1"/>
    <col min="7162" max="7162" width="5.08203125" style="297" customWidth="1"/>
    <col min="7163" max="7163" width="52.58203125" style="297" customWidth="1"/>
    <col min="7164" max="7168" width="8.58203125" style="297" bestFit="1" customWidth="1"/>
    <col min="7169" max="7171" width="9" style="297" customWidth="1"/>
    <col min="7172" max="7411" width="8.58203125" style="297" bestFit="1" customWidth="1"/>
    <col min="7412" max="7412" width="1.58203125" style="297" customWidth="1"/>
    <col min="7413" max="7413" width="8.58203125" style="297" bestFit="1" customWidth="1"/>
    <col min="7414" max="7414" width="16" style="297" customWidth="1"/>
    <col min="7415" max="7415" width="12" style="297" customWidth="1"/>
    <col min="7416" max="7416" width="25.5" style="297" customWidth="1"/>
    <col min="7417" max="7417" width="15.08203125" style="297" customWidth="1"/>
    <col min="7418" max="7418" width="5.08203125" style="297" customWidth="1"/>
    <col min="7419" max="7419" width="52.58203125" style="297" customWidth="1"/>
    <col min="7420" max="7424" width="8.58203125" style="297" bestFit="1" customWidth="1"/>
    <col min="7425" max="7427" width="9" style="297" customWidth="1"/>
    <col min="7428" max="7667" width="8.58203125" style="297" bestFit="1" customWidth="1"/>
    <col min="7668" max="7668" width="1.58203125" style="297" customWidth="1"/>
    <col min="7669" max="7669" width="8.58203125" style="297" bestFit="1" customWidth="1"/>
    <col min="7670" max="7670" width="16" style="297" customWidth="1"/>
    <col min="7671" max="7671" width="12" style="297" customWidth="1"/>
    <col min="7672" max="7672" width="25.5" style="297" customWidth="1"/>
    <col min="7673" max="7673" width="15.08203125" style="297" customWidth="1"/>
    <col min="7674" max="7674" width="5.08203125" style="297" customWidth="1"/>
    <col min="7675" max="7675" width="52.58203125" style="297" customWidth="1"/>
    <col min="7676" max="7680" width="8.58203125" style="297" bestFit="1" customWidth="1"/>
    <col min="7681" max="7683" width="9" style="297" customWidth="1"/>
    <col min="7684" max="7923" width="8.58203125" style="297" bestFit="1" customWidth="1"/>
    <col min="7924" max="7924" width="1.58203125" style="297" customWidth="1"/>
    <col min="7925" max="7925" width="8.58203125" style="297" bestFit="1" customWidth="1"/>
    <col min="7926" max="7926" width="16" style="297" customWidth="1"/>
    <col min="7927" max="7927" width="12" style="297" customWidth="1"/>
    <col min="7928" max="7928" width="25.5" style="297" customWidth="1"/>
    <col min="7929" max="7929" width="15.08203125" style="297" customWidth="1"/>
    <col min="7930" max="7930" width="5.08203125" style="297" customWidth="1"/>
    <col min="7931" max="7931" width="52.58203125" style="297" customWidth="1"/>
    <col min="7932" max="7936" width="8.58203125" style="297" bestFit="1" customWidth="1"/>
    <col min="7937" max="7939" width="9" style="297" customWidth="1"/>
    <col min="7940" max="8179" width="8.58203125" style="297" bestFit="1" customWidth="1"/>
    <col min="8180" max="8180" width="1.58203125" style="297" customWidth="1"/>
    <col min="8181" max="8181" width="8.58203125" style="297" bestFit="1" customWidth="1"/>
    <col min="8182" max="8182" width="16" style="297" customWidth="1"/>
    <col min="8183" max="8183" width="12" style="297" customWidth="1"/>
    <col min="8184" max="8184" width="25.5" style="297" customWidth="1"/>
    <col min="8185" max="8185" width="15.08203125" style="297" customWidth="1"/>
    <col min="8186" max="8186" width="5.08203125" style="297" customWidth="1"/>
    <col min="8187" max="8187" width="52.58203125" style="297" customWidth="1"/>
    <col min="8188" max="8192" width="8.58203125" style="297" bestFit="1" customWidth="1"/>
    <col min="8193" max="8195" width="9" style="297" customWidth="1"/>
    <col min="8196" max="8435" width="8.58203125" style="297" bestFit="1" customWidth="1"/>
    <col min="8436" max="8436" width="1.58203125" style="297" customWidth="1"/>
    <col min="8437" max="8437" width="8.58203125" style="297" bestFit="1" customWidth="1"/>
    <col min="8438" max="8438" width="16" style="297" customWidth="1"/>
    <col min="8439" max="8439" width="12" style="297" customWidth="1"/>
    <col min="8440" max="8440" width="25.5" style="297" customWidth="1"/>
    <col min="8441" max="8441" width="15.08203125" style="297" customWidth="1"/>
    <col min="8442" max="8442" width="5.08203125" style="297" customWidth="1"/>
    <col min="8443" max="8443" width="52.58203125" style="297" customWidth="1"/>
    <col min="8444" max="8448" width="8.58203125" style="297" bestFit="1" customWidth="1"/>
    <col min="8449" max="8451" width="9" style="297" customWidth="1"/>
    <col min="8452" max="8691" width="8.58203125" style="297" bestFit="1" customWidth="1"/>
    <col min="8692" max="8692" width="1.58203125" style="297" customWidth="1"/>
    <col min="8693" max="8693" width="8.58203125" style="297" bestFit="1" customWidth="1"/>
    <col min="8694" max="8694" width="16" style="297" customWidth="1"/>
    <col min="8695" max="8695" width="12" style="297" customWidth="1"/>
    <col min="8696" max="8696" width="25.5" style="297" customWidth="1"/>
    <col min="8697" max="8697" width="15.08203125" style="297" customWidth="1"/>
    <col min="8698" max="8698" width="5.08203125" style="297" customWidth="1"/>
    <col min="8699" max="8699" width="52.58203125" style="297" customWidth="1"/>
    <col min="8700" max="8704" width="8.58203125" style="297" bestFit="1" customWidth="1"/>
    <col min="8705" max="8707" width="9" style="297" customWidth="1"/>
    <col min="8708" max="8947" width="8.58203125" style="297" bestFit="1" customWidth="1"/>
    <col min="8948" max="8948" width="1.58203125" style="297" customWidth="1"/>
    <col min="8949" max="8949" width="8.58203125" style="297" bestFit="1" customWidth="1"/>
    <col min="8950" max="8950" width="16" style="297" customWidth="1"/>
    <col min="8951" max="8951" width="12" style="297" customWidth="1"/>
    <col min="8952" max="8952" width="25.5" style="297" customWidth="1"/>
    <col min="8953" max="8953" width="15.08203125" style="297" customWidth="1"/>
    <col min="8954" max="8954" width="5.08203125" style="297" customWidth="1"/>
    <col min="8955" max="8955" width="52.58203125" style="297" customWidth="1"/>
    <col min="8956" max="8960" width="8.58203125" style="297" bestFit="1" customWidth="1"/>
    <col min="8961" max="8963" width="9" style="297" customWidth="1"/>
    <col min="8964" max="9203" width="8.58203125" style="297" bestFit="1" customWidth="1"/>
    <col min="9204" max="9204" width="1.58203125" style="297" customWidth="1"/>
    <col min="9205" max="9205" width="8.58203125" style="297" bestFit="1" customWidth="1"/>
    <col min="9206" max="9206" width="16" style="297" customWidth="1"/>
    <col min="9207" max="9207" width="12" style="297" customWidth="1"/>
    <col min="9208" max="9208" width="25.5" style="297" customWidth="1"/>
    <col min="9209" max="9209" width="15.08203125" style="297" customWidth="1"/>
    <col min="9210" max="9210" width="5.08203125" style="297" customWidth="1"/>
    <col min="9211" max="9211" width="52.58203125" style="297" customWidth="1"/>
    <col min="9212" max="9216" width="8.58203125" style="297" bestFit="1" customWidth="1"/>
    <col min="9217" max="9219" width="9" style="297" customWidth="1"/>
    <col min="9220" max="9459" width="8.58203125" style="297" bestFit="1" customWidth="1"/>
    <col min="9460" max="9460" width="1.58203125" style="297" customWidth="1"/>
    <col min="9461" max="9461" width="8.58203125" style="297" bestFit="1" customWidth="1"/>
    <col min="9462" max="9462" width="16" style="297" customWidth="1"/>
    <col min="9463" max="9463" width="12" style="297" customWidth="1"/>
    <col min="9464" max="9464" width="25.5" style="297" customWidth="1"/>
    <col min="9465" max="9465" width="15.08203125" style="297" customWidth="1"/>
    <col min="9466" max="9466" width="5.08203125" style="297" customWidth="1"/>
    <col min="9467" max="9467" width="52.58203125" style="297" customWidth="1"/>
    <col min="9468" max="9472" width="8.58203125" style="297" bestFit="1" customWidth="1"/>
    <col min="9473" max="9475" width="9" style="297" customWidth="1"/>
    <col min="9476" max="9715" width="8.58203125" style="297" bestFit="1" customWidth="1"/>
    <col min="9716" max="9716" width="1.58203125" style="297" customWidth="1"/>
    <col min="9717" max="9717" width="8.58203125" style="297" bestFit="1" customWidth="1"/>
    <col min="9718" max="9718" width="16" style="297" customWidth="1"/>
    <col min="9719" max="9719" width="12" style="297" customWidth="1"/>
    <col min="9720" max="9720" width="25.5" style="297" customWidth="1"/>
    <col min="9721" max="9721" width="15.08203125" style="297" customWidth="1"/>
    <col min="9722" max="9722" width="5.08203125" style="297" customWidth="1"/>
    <col min="9723" max="9723" width="52.58203125" style="297" customWidth="1"/>
    <col min="9724" max="9728" width="8.58203125" style="297" bestFit="1" customWidth="1"/>
    <col min="9729" max="9731" width="9" style="297" customWidth="1"/>
    <col min="9732" max="9971" width="8.58203125" style="297" bestFit="1" customWidth="1"/>
    <col min="9972" max="9972" width="1.58203125" style="297" customWidth="1"/>
    <col min="9973" max="9973" width="8.58203125" style="297" bestFit="1" customWidth="1"/>
    <col min="9974" max="9974" width="16" style="297" customWidth="1"/>
    <col min="9975" max="9975" width="12" style="297" customWidth="1"/>
    <col min="9976" max="9976" width="25.5" style="297" customWidth="1"/>
    <col min="9977" max="9977" width="15.08203125" style="297" customWidth="1"/>
    <col min="9978" max="9978" width="5.08203125" style="297" customWidth="1"/>
    <col min="9979" max="9979" width="52.58203125" style="297" customWidth="1"/>
    <col min="9980" max="9984" width="8.58203125" style="297" bestFit="1" customWidth="1"/>
    <col min="9985" max="9987" width="9" style="297" customWidth="1"/>
    <col min="9988" max="10227" width="8.58203125" style="297" bestFit="1" customWidth="1"/>
    <col min="10228" max="10228" width="1.58203125" style="297" customWidth="1"/>
    <col min="10229" max="10229" width="8.58203125" style="297" bestFit="1" customWidth="1"/>
    <col min="10230" max="10230" width="16" style="297" customWidth="1"/>
    <col min="10231" max="10231" width="12" style="297" customWidth="1"/>
    <col min="10232" max="10232" width="25.5" style="297" customWidth="1"/>
    <col min="10233" max="10233" width="15.08203125" style="297" customWidth="1"/>
    <col min="10234" max="10234" width="5.08203125" style="297" customWidth="1"/>
    <col min="10235" max="10235" width="52.58203125" style="297" customWidth="1"/>
    <col min="10236" max="10240" width="8.58203125" style="297" bestFit="1" customWidth="1"/>
    <col min="10241" max="10243" width="9" style="297" customWidth="1"/>
    <col min="10244" max="10483" width="8.58203125" style="297" bestFit="1" customWidth="1"/>
    <col min="10484" max="10484" width="1.58203125" style="297" customWidth="1"/>
    <col min="10485" max="10485" width="8.58203125" style="297" bestFit="1" customWidth="1"/>
    <col min="10486" max="10486" width="16" style="297" customWidth="1"/>
    <col min="10487" max="10487" width="12" style="297" customWidth="1"/>
    <col min="10488" max="10488" width="25.5" style="297" customWidth="1"/>
    <col min="10489" max="10489" width="15.08203125" style="297" customWidth="1"/>
    <col min="10490" max="10490" width="5.08203125" style="297" customWidth="1"/>
    <col min="10491" max="10491" width="52.58203125" style="297" customWidth="1"/>
    <col min="10492" max="10496" width="8.58203125" style="297" bestFit="1" customWidth="1"/>
    <col min="10497" max="10499" width="9" style="297" customWidth="1"/>
    <col min="10500" max="10739" width="8.58203125" style="297" bestFit="1" customWidth="1"/>
    <col min="10740" max="10740" width="1.58203125" style="297" customWidth="1"/>
    <col min="10741" max="10741" width="8.58203125" style="297" bestFit="1" customWidth="1"/>
    <col min="10742" max="10742" width="16" style="297" customWidth="1"/>
    <col min="10743" max="10743" width="12" style="297" customWidth="1"/>
    <col min="10744" max="10744" width="25.5" style="297" customWidth="1"/>
    <col min="10745" max="10745" width="15.08203125" style="297" customWidth="1"/>
    <col min="10746" max="10746" width="5.08203125" style="297" customWidth="1"/>
    <col min="10747" max="10747" width="52.58203125" style="297" customWidth="1"/>
    <col min="10748" max="10752" width="8.58203125" style="297" bestFit="1" customWidth="1"/>
    <col min="10753" max="10755" width="9" style="297" customWidth="1"/>
    <col min="10756" max="10995" width="8.58203125" style="297" bestFit="1" customWidth="1"/>
    <col min="10996" max="10996" width="1.58203125" style="297" customWidth="1"/>
    <col min="10997" max="10997" width="8.58203125" style="297" bestFit="1" customWidth="1"/>
    <col min="10998" max="10998" width="16" style="297" customWidth="1"/>
    <col min="10999" max="10999" width="12" style="297" customWidth="1"/>
    <col min="11000" max="11000" width="25.5" style="297" customWidth="1"/>
    <col min="11001" max="11001" width="15.08203125" style="297" customWidth="1"/>
    <col min="11002" max="11002" width="5.08203125" style="297" customWidth="1"/>
    <col min="11003" max="11003" width="52.58203125" style="297" customWidth="1"/>
    <col min="11004" max="11008" width="8.58203125" style="297" bestFit="1" customWidth="1"/>
    <col min="11009" max="11011" width="9" style="297" customWidth="1"/>
    <col min="11012" max="11251" width="8.58203125" style="297" bestFit="1" customWidth="1"/>
    <col min="11252" max="11252" width="1.58203125" style="297" customWidth="1"/>
    <col min="11253" max="11253" width="8.58203125" style="297" bestFit="1" customWidth="1"/>
    <col min="11254" max="11254" width="16" style="297" customWidth="1"/>
    <col min="11255" max="11255" width="12" style="297" customWidth="1"/>
    <col min="11256" max="11256" width="25.5" style="297" customWidth="1"/>
    <col min="11257" max="11257" width="15.08203125" style="297" customWidth="1"/>
    <col min="11258" max="11258" width="5.08203125" style="297" customWidth="1"/>
    <col min="11259" max="11259" width="52.58203125" style="297" customWidth="1"/>
    <col min="11260" max="11264" width="8.58203125" style="297" bestFit="1" customWidth="1"/>
    <col min="11265" max="11267" width="9" style="297" customWidth="1"/>
    <col min="11268" max="11507" width="8.58203125" style="297" bestFit="1" customWidth="1"/>
    <col min="11508" max="11508" width="1.58203125" style="297" customWidth="1"/>
    <col min="11509" max="11509" width="8.58203125" style="297" bestFit="1" customWidth="1"/>
    <col min="11510" max="11510" width="16" style="297" customWidth="1"/>
    <col min="11511" max="11511" width="12" style="297" customWidth="1"/>
    <col min="11512" max="11512" width="25.5" style="297" customWidth="1"/>
    <col min="11513" max="11513" width="15.08203125" style="297" customWidth="1"/>
    <col min="11514" max="11514" width="5.08203125" style="297" customWidth="1"/>
    <col min="11515" max="11515" width="52.58203125" style="297" customWidth="1"/>
    <col min="11516" max="11520" width="8.58203125" style="297" bestFit="1" customWidth="1"/>
    <col min="11521" max="11523" width="9" style="297" customWidth="1"/>
    <col min="11524" max="11763" width="8.58203125" style="297" bestFit="1" customWidth="1"/>
    <col min="11764" max="11764" width="1.58203125" style="297" customWidth="1"/>
    <col min="11765" max="11765" width="8.58203125" style="297" bestFit="1" customWidth="1"/>
    <col min="11766" max="11766" width="16" style="297" customWidth="1"/>
    <col min="11767" max="11767" width="12" style="297" customWidth="1"/>
    <col min="11768" max="11768" width="25.5" style="297" customWidth="1"/>
    <col min="11769" max="11769" width="15.08203125" style="297" customWidth="1"/>
    <col min="11770" max="11770" width="5.08203125" style="297" customWidth="1"/>
    <col min="11771" max="11771" width="52.58203125" style="297" customWidth="1"/>
    <col min="11772" max="11776" width="8.58203125" style="297" bestFit="1" customWidth="1"/>
    <col min="11777" max="11779" width="9" style="297" customWidth="1"/>
    <col min="11780" max="12019" width="8.58203125" style="297" bestFit="1" customWidth="1"/>
    <col min="12020" max="12020" width="1.58203125" style="297" customWidth="1"/>
    <col min="12021" max="12021" width="8.58203125" style="297" bestFit="1" customWidth="1"/>
    <col min="12022" max="12022" width="16" style="297" customWidth="1"/>
    <col min="12023" max="12023" width="12" style="297" customWidth="1"/>
    <col min="12024" max="12024" width="25.5" style="297" customWidth="1"/>
    <col min="12025" max="12025" width="15.08203125" style="297" customWidth="1"/>
    <col min="12026" max="12026" width="5.08203125" style="297" customWidth="1"/>
    <col min="12027" max="12027" width="52.58203125" style="297" customWidth="1"/>
    <col min="12028" max="12032" width="8.58203125" style="297" bestFit="1" customWidth="1"/>
    <col min="12033" max="12035" width="9" style="297" customWidth="1"/>
    <col min="12036" max="12275" width="8.58203125" style="297" bestFit="1" customWidth="1"/>
    <col min="12276" max="12276" width="1.58203125" style="297" customWidth="1"/>
    <col min="12277" max="12277" width="8.58203125" style="297" bestFit="1" customWidth="1"/>
    <col min="12278" max="12278" width="16" style="297" customWidth="1"/>
    <col min="12279" max="12279" width="12" style="297" customWidth="1"/>
    <col min="12280" max="12280" width="25.5" style="297" customWidth="1"/>
    <col min="12281" max="12281" width="15.08203125" style="297" customWidth="1"/>
    <col min="12282" max="12282" width="5.08203125" style="297" customWidth="1"/>
    <col min="12283" max="12283" width="52.58203125" style="297" customWidth="1"/>
    <col min="12284" max="12288" width="8.58203125" style="297" bestFit="1" customWidth="1"/>
    <col min="12289" max="12291" width="9" style="297" customWidth="1"/>
    <col min="12292" max="12531" width="8.58203125" style="297" bestFit="1" customWidth="1"/>
    <col min="12532" max="12532" width="1.58203125" style="297" customWidth="1"/>
    <col min="12533" max="12533" width="8.58203125" style="297" bestFit="1" customWidth="1"/>
    <col min="12534" max="12534" width="16" style="297" customWidth="1"/>
    <col min="12535" max="12535" width="12" style="297" customWidth="1"/>
    <col min="12536" max="12536" width="25.5" style="297" customWidth="1"/>
    <col min="12537" max="12537" width="15.08203125" style="297" customWidth="1"/>
    <col min="12538" max="12538" width="5.08203125" style="297" customWidth="1"/>
    <col min="12539" max="12539" width="52.58203125" style="297" customWidth="1"/>
    <col min="12540" max="12544" width="8.58203125" style="297" bestFit="1" customWidth="1"/>
    <col min="12545" max="12547" width="9" style="297" customWidth="1"/>
    <col min="12548" max="12787" width="8.58203125" style="297" bestFit="1" customWidth="1"/>
    <col min="12788" max="12788" width="1.58203125" style="297" customWidth="1"/>
    <col min="12789" max="12789" width="8.58203125" style="297" bestFit="1" customWidth="1"/>
    <col min="12790" max="12790" width="16" style="297" customWidth="1"/>
    <col min="12791" max="12791" width="12" style="297" customWidth="1"/>
    <col min="12792" max="12792" width="25.5" style="297" customWidth="1"/>
    <col min="12793" max="12793" width="15.08203125" style="297" customWidth="1"/>
    <col min="12794" max="12794" width="5.08203125" style="297" customWidth="1"/>
    <col min="12795" max="12795" width="52.58203125" style="297" customWidth="1"/>
    <col min="12796" max="12800" width="8.58203125" style="297" bestFit="1" customWidth="1"/>
    <col min="12801" max="12803" width="9" style="297" customWidth="1"/>
    <col min="12804" max="13043" width="8.58203125" style="297" bestFit="1" customWidth="1"/>
    <col min="13044" max="13044" width="1.58203125" style="297" customWidth="1"/>
    <col min="13045" max="13045" width="8.58203125" style="297" bestFit="1" customWidth="1"/>
    <col min="13046" max="13046" width="16" style="297" customWidth="1"/>
    <col min="13047" max="13047" width="12" style="297" customWidth="1"/>
    <col min="13048" max="13048" width="25.5" style="297" customWidth="1"/>
    <col min="13049" max="13049" width="15.08203125" style="297" customWidth="1"/>
    <col min="13050" max="13050" width="5.08203125" style="297" customWidth="1"/>
    <col min="13051" max="13051" width="52.58203125" style="297" customWidth="1"/>
    <col min="13052" max="13056" width="8.58203125" style="297" bestFit="1" customWidth="1"/>
    <col min="13057" max="13059" width="9" style="297" customWidth="1"/>
    <col min="13060" max="13299" width="8.58203125" style="297" bestFit="1" customWidth="1"/>
    <col min="13300" max="13300" width="1.58203125" style="297" customWidth="1"/>
    <col min="13301" max="13301" width="8.58203125" style="297" bestFit="1" customWidth="1"/>
    <col min="13302" max="13302" width="16" style="297" customWidth="1"/>
    <col min="13303" max="13303" width="12" style="297" customWidth="1"/>
    <col min="13304" max="13304" width="25.5" style="297" customWidth="1"/>
    <col min="13305" max="13305" width="15.08203125" style="297" customWidth="1"/>
    <col min="13306" max="13306" width="5.08203125" style="297" customWidth="1"/>
    <col min="13307" max="13307" width="52.58203125" style="297" customWidth="1"/>
    <col min="13308" max="13312" width="8.58203125" style="297" bestFit="1" customWidth="1"/>
    <col min="13313" max="13315" width="9" style="297" customWidth="1"/>
    <col min="13316" max="13555" width="8.58203125" style="297" bestFit="1" customWidth="1"/>
    <col min="13556" max="13556" width="1.58203125" style="297" customWidth="1"/>
    <col min="13557" max="13557" width="8.58203125" style="297" bestFit="1" customWidth="1"/>
    <col min="13558" max="13558" width="16" style="297" customWidth="1"/>
    <col min="13559" max="13559" width="12" style="297" customWidth="1"/>
    <col min="13560" max="13560" width="25.5" style="297" customWidth="1"/>
    <col min="13561" max="13561" width="15.08203125" style="297" customWidth="1"/>
    <col min="13562" max="13562" width="5.08203125" style="297" customWidth="1"/>
    <col min="13563" max="13563" width="52.58203125" style="297" customWidth="1"/>
    <col min="13564" max="13568" width="8.58203125" style="297" bestFit="1" customWidth="1"/>
    <col min="13569" max="13571" width="9" style="297" customWidth="1"/>
    <col min="13572" max="13811" width="8.58203125" style="297" bestFit="1" customWidth="1"/>
    <col min="13812" max="13812" width="1.58203125" style="297" customWidth="1"/>
    <col min="13813" max="13813" width="8.58203125" style="297" bestFit="1" customWidth="1"/>
    <col min="13814" max="13814" width="16" style="297" customWidth="1"/>
    <col min="13815" max="13815" width="12" style="297" customWidth="1"/>
    <col min="13816" max="13816" width="25.5" style="297" customWidth="1"/>
    <col min="13817" max="13817" width="15.08203125" style="297" customWidth="1"/>
    <col min="13818" max="13818" width="5.08203125" style="297" customWidth="1"/>
    <col min="13819" max="13819" width="52.58203125" style="297" customWidth="1"/>
    <col min="13820" max="13824" width="8.58203125" style="297" bestFit="1" customWidth="1"/>
    <col min="13825" max="13827" width="9" style="297" customWidth="1"/>
    <col min="13828" max="14067" width="8.58203125" style="297" bestFit="1" customWidth="1"/>
    <col min="14068" max="14068" width="1.58203125" style="297" customWidth="1"/>
    <col min="14069" max="14069" width="8.58203125" style="297" bestFit="1" customWidth="1"/>
    <col min="14070" max="14070" width="16" style="297" customWidth="1"/>
    <col min="14071" max="14071" width="12" style="297" customWidth="1"/>
    <col min="14072" max="14072" width="25.5" style="297" customWidth="1"/>
    <col min="14073" max="14073" width="15.08203125" style="297" customWidth="1"/>
    <col min="14074" max="14074" width="5.08203125" style="297" customWidth="1"/>
    <col min="14075" max="14075" width="52.58203125" style="297" customWidth="1"/>
    <col min="14076" max="14080" width="8.58203125" style="297" bestFit="1" customWidth="1"/>
    <col min="14081" max="14083" width="9" style="297" customWidth="1"/>
    <col min="14084" max="14323" width="8.58203125" style="297" bestFit="1" customWidth="1"/>
    <col min="14324" max="14324" width="1.58203125" style="297" customWidth="1"/>
    <col min="14325" max="14325" width="8.58203125" style="297" bestFit="1" customWidth="1"/>
    <col min="14326" max="14326" width="16" style="297" customWidth="1"/>
    <col min="14327" max="14327" width="12" style="297" customWidth="1"/>
    <col min="14328" max="14328" width="25.5" style="297" customWidth="1"/>
    <col min="14329" max="14329" width="15.08203125" style="297" customWidth="1"/>
    <col min="14330" max="14330" width="5.08203125" style="297" customWidth="1"/>
    <col min="14331" max="14331" width="52.58203125" style="297" customWidth="1"/>
    <col min="14332" max="14336" width="8.58203125" style="297" bestFit="1" customWidth="1"/>
    <col min="14337" max="14339" width="9" style="297" customWidth="1"/>
    <col min="14340" max="14579" width="8.58203125" style="297" bestFit="1" customWidth="1"/>
    <col min="14580" max="14580" width="1.58203125" style="297" customWidth="1"/>
    <col min="14581" max="14581" width="8.58203125" style="297" bestFit="1" customWidth="1"/>
    <col min="14582" max="14582" width="16" style="297" customWidth="1"/>
    <col min="14583" max="14583" width="12" style="297" customWidth="1"/>
    <col min="14584" max="14584" width="25.5" style="297" customWidth="1"/>
    <col min="14585" max="14585" width="15.08203125" style="297" customWidth="1"/>
    <col min="14586" max="14586" width="5.08203125" style="297" customWidth="1"/>
    <col min="14587" max="14587" width="52.58203125" style="297" customWidth="1"/>
    <col min="14588" max="14592" width="8.58203125" style="297" bestFit="1" customWidth="1"/>
    <col min="14593" max="14595" width="9" style="297" customWidth="1"/>
    <col min="14596" max="14835" width="8.58203125" style="297" bestFit="1" customWidth="1"/>
    <col min="14836" max="14836" width="1.58203125" style="297" customWidth="1"/>
    <col min="14837" max="14837" width="8.58203125" style="297" bestFit="1" customWidth="1"/>
    <col min="14838" max="14838" width="16" style="297" customWidth="1"/>
    <col min="14839" max="14839" width="12" style="297" customWidth="1"/>
    <col min="14840" max="14840" width="25.5" style="297" customWidth="1"/>
    <col min="14841" max="14841" width="15.08203125" style="297" customWidth="1"/>
    <col min="14842" max="14842" width="5.08203125" style="297" customWidth="1"/>
    <col min="14843" max="14843" width="52.58203125" style="297" customWidth="1"/>
    <col min="14844" max="14848" width="8.58203125" style="297" bestFit="1" customWidth="1"/>
    <col min="14849" max="14851" width="9" style="297" customWidth="1"/>
    <col min="14852" max="15091" width="8.58203125" style="297" bestFit="1" customWidth="1"/>
    <col min="15092" max="15092" width="1.58203125" style="297" customWidth="1"/>
    <col min="15093" max="15093" width="8.58203125" style="297" bestFit="1" customWidth="1"/>
    <col min="15094" max="15094" width="16" style="297" customWidth="1"/>
    <col min="15095" max="15095" width="12" style="297" customWidth="1"/>
    <col min="15096" max="15096" width="25.5" style="297" customWidth="1"/>
    <col min="15097" max="15097" width="15.08203125" style="297" customWidth="1"/>
    <col min="15098" max="15098" width="5.08203125" style="297" customWidth="1"/>
    <col min="15099" max="15099" width="52.58203125" style="297" customWidth="1"/>
    <col min="15100" max="15104" width="8.58203125" style="297" bestFit="1" customWidth="1"/>
    <col min="15105" max="15107" width="9" style="297" customWidth="1"/>
    <col min="15108" max="15347" width="8.58203125" style="297" bestFit="1" customWidth="1"/>
    <col min="15348" max="15348" width="1.58203125" style="297" customWidth="1"/>
    <col min="15349" max="15349" width="8.58203125" style="297" bestFit="1" customWidth="1"/>
    <col min="15350" max="15350" width="16" style="297" customWidth="1"/>
    <col min="15351" max="15351" width="12" style="297" customWidth="1"/>
    <col min="15352" max="15352" width="25.5" style="297" customWidth="1"/>
    <col min="15353" max="15353" width="15.08203125" style="297" customWidth="1"/>
    <col min="15354" max="15354" width="5.08203125" style="297" customWidth="1"/>
    <col min="15355" max="15355" width="52.58203125" style="297" customWidth="1"/>
    <col min="15356" max="15360" width="8.58203125" style="297" bestFit="1" customWidth="1"/>
    <col min="15361" max="15363" width="9" style="297" customWidth="1"/>
    <col min="15364" max="15603" width="8.58203125" style="297" bestFit="1" customWidth="1"/>
    <col min="15604" max="15604" width="1.58203125" style="297" customWidth="1"/>
    <col min="15605" max="15605" width="8.58203125" style="297" bestFit="1" customWidth="1"/>
    <col min="15606" max="15606" width="16" style="297" customWidth="1"/>
    <col min="15607" max="15607" width="12" style="297" customWidth="1"/>
    <col min="15608" max="15608" width="25.5" style="297" customWidth="1"/>
    <col min="15609" max="15609" width="15.08203125" style="297" customWidth="1"/>
    <col min="15610" max="15610" width="5.08203125" style="297" customWidth="1"/>
    <col min="15611" max="15611" width="52.58203125" style="297" customWidth="1"/>
    <col min="15612" max="15616" width="8.58203125" style="297" bestFit="1" customWidth="1"/>
    <col min="15617" max="15619" width="9" style="297" customWidth="1"/>
    <col min="15620" max="15859" width="8.58203125" style="297" bestFit="1" customWidth="1"/>
    <col min="15860" max="15860" width="1.58203125" style="297" customWidth="1"/>
    <col min="15861" max="15861" width="8.58203125" style="297" bestFit="1" customWidth="1"/>
    <col min="15862" max="15862" width="16" style="297" customWidth="1"/>
    <col min="15863" max="15863" width="12" style="297" customWidth="1"/>
    <col min="15864" max="15864" width="25.5" style="297" customWidth="1"/>
    <col min="15865" max="15865" width="15.08203125" style="297" customWidth="1"/>
    <col min="15866" max="15866" width="5.08203125" style="297" customWidth="1"/>
    <col min="15867" max="15867" width="52.58203125" style="297" customWidth="1"/>
    <col min="15868" max="15872" width="8.58203125" style="297" bestFit="1" customWidth="1"/>
    <col min="15873" max="15875" width="9" style="297" customWidth="1"/>
    <col min="15876" max="16115" width="8.58203125" style="297" bestFit="1" customWidth="1"/>
    <col min="16116" max="16116" width="1.58203125" style="297" customWidth="1"/>
    <col min="16117" max="16117" width="8.58203125" style="297" bestFit="1" customWidth="1"/>
    <col min="16118" max="16118" width="16" style="297" customWidth="1"/>
    <col min="16119" max="16119" width="12" style="297" customWidth="1"/>
    <col min="16120" max="16120" width="25.5" style="297" customWidth="1"/>
    <col min="16121" max="16121" width="15.08203125" style="297" customWidth="1"/>
    <col min="16122" max="16122" width="5.08203125" style="297" customWidth="1"/>
    <col min="16123" max="16123" width="52.58203125" style="297" customWidth="1"/>
    <col min="16124" max="16128" width="8.58203125" style="297" bestFit="1" customWidth="1"/>
    <col min="16129" max="16131" width="9" style="297" customWidth="1"/>
    <col min="16132" max="16373" width="8.58203125" style="297" bestFit="1" customWidth="1"/>
    <col min="16374" max="16375" width="9" style="297" customWidth="1"/>
    <col min="16376" max="16384" width="8.58203125" style="297" bestFit="1" customWidth="1"/>
  </cols>
  <sheetData>
    <row r="1" spans="2:10" ht="16.5">
      <c r="B1" s="327"/>
      <c r="C1" s="326"/>
      <c r="D1" s="326"/>
      <c r="E1" s="326"/>
      <c r="F1" s="11"/>
      <c r="G1" s="11"/>
    </row>
    <row r="2" spans="2:10" ht="21">
      <c r="B2" s="388" t="s">
        <v>223</v>
      </c>
      <c r="C2" s="388"/>
      <c r="D2" s="388"/>
      <c r="E2" s="388"/>
      <c r="F2" s="11"/>
      <c r="G2" s="11"/>
    </row>
    <row r="3" spans="2:10" ht="34.15" customHeight="1">
      <c r="B3" s="389" t="s">
        <v>224</v>
      </c>
      <c r="C3" s="389"/>
      <c r="D3" s="389"/>
      <c r="E3" s="389"/>
      <c r="F3" s="389"/>
      <c r="G3" s="389"/>
    </row>
    <row r="4" spans="2:10">
      <c r="B4" s="11"/>
      <c r="C4" s="11"/>
      <c r="D4" s="11"/>
      <c r="E4" s="11"/>
      <c r="F4" s="11"/>
      <c r="G4" s="11"/>
    </row>
    <row r="5" spans="2:10">
      <c r="B5" s="390" t="s">
        <v>225</v>
      </c>
      <c r="C5" s="393" t="s">
        <v>226</v>
      </c>
      <c r="D5" s="394"/>
      <c r="E5" s="395"/>
      <c r="F5" s="325" t="s">
        <v>227</v>
      </c>
      <c r="G5" s="11"/>
      <c r="H5" s="297"/>
    </row>
    <row r="6" spans="2:10" ht="14.25" customHeight="1">
      <c r="B6" s="391"/>
      <c r="C6" s="396" t="s">
        <v>228</v>
      </c>
      <c r="D6" s="340" t="s">
        <v>229</v>
      </c>
      <c r="E6" s="391" t="s">
        <v>230</v>
      </c>
      <c r="F6" s="325"/>
      <c r="G6" s="11"/>
      <c r="H6" s="297"/>
    </row>
    <row r="7" spans="2:10" ht="42">
      <c r="B7" s="392"/>
      <c r="C7" s="397"/>
      <c r="D7" s="340" t="s">
        <v>231</v>
      </c>
      <c r="E7" s="392"/>
      <c r="F7" s="324" t="s">
        <v>232</v>
      </c>
      <c r="G7" s="11"/>
      <c r="H7" s="297"/>
    </row>
    <row r="8" spans="2:10" ht="57" customHeight="1">
      <c r="B8" s="403" t="s">
        <v>233</v>
      </c>
      <c r="C8" s="320" t="s">
        <v>234</v>
      </c>
      <c r="D8" s="319">
        <v>446000</v>
      </c>
      <c r="E8" s="12" t="s">
        <v>235</v>
      </c>
      <c r="F8" s="307" t="str">
        <f>IFERROR(#REF!, "")</f>
        <v/>
      </c>
      <c r="G8" s="11"/>
      <c r="H8" s="297"/>
    </row>
    <row r="9" spans="2:10">
      <c r="B9" s="404"/>
      <c r="C9" s="306"/>
      <c r="D9" s="305"/>
      <c r="E9" s="15"/>
      <c r="F9" s="323"/>
      <c r="G9" s="11"/>
      <c r="H9" s="297"/>
    </row>
    <row r="10" spans="2:10">
      <c r="B10" s="404"/>
      <c r="C10" s="318"/>
      <c r="D10" s="317"/>
      <c r="E10" s="13"/>
      <c r="F10" s="301" t="str">
        <f>IFERROR(#REF!, "")</f>
        <v/>
      </c>
      <c r="G10" s="11"/>
      <c r="H10" s="297"/>
    </row>
    <row r="11" spans="2:10">
      <c r="B11" s="404"/>
      <c r="C11" s="310"/>
      <c r="D11" s="303"/>
      <c r="E11" s="309"/>
      <c r="F11" s="301" t="str">
        <f>IFERROR(#REF!, "")</f>
        <v/>
      </c>
      <c r="G11" s="11"/>
      <c r="H11" s="297"/>
    </row>
    <row r="12" spans="2:10" ht="28">
      <c r="B12" s="403" t="s">
        <v>236</v>
      </c>
      <c r="C12" s="306" t="s">
        <v>237</v>
      </c>
      <c r="D12" s="305">
        <v>150000</v>
      </c>
      <c r="E12" s="15" t="s">
        <v>238</v>
      </c>
      <c r="F12" s="307" t="str">
        <f>IFERROR(#REF!, "")</f>
        <v/>
      </c>
      <c r="G12" s="11"/>
      <c r="H12" s="297"/>
    </row>
    <row r="13" spans="2:10">
      <c r="B13" s="404"/>
      <c r="C13" s="318"/>
      <c r="D13" s="317"/>
      <c r="E13" s="13"/>
      <c r="F13" s="301" t="str">
        <f>IFERROR(#REF!, "")</f>
        <v/>
      </c>
      <c r="G13" s="11"/>
      <c r="H13" s="297"/>
    </row>
    <row r="14" spans="2:10">
      <c r="B14" s="404"/>
      <c r="C14" s="318"/>
      <c r="D14" s="317"/>
      <c r="E14" s="13"/>
      <c r="F14" s="301" t="str">
        <f>IFERROR(#REF!, "")</f>
        <v/>
      </c>
      <c r="G14" s="11"/>
      <c r="H14" s="297"/>
      <c r="J14" s="311"/>
    </row>
    <row r="15" spans="2:10">
      <c r="B15" s="404"/>
      <c r="C15" s="322"/>
      <c r="D15" s="321"/>
      <c r="E15" s="14"/>
      <c r="F15" s="308" t="str">
        <f>IFERROR(#REF!, "")</f>
        <v/>
      </c>
      <c r="G15" s="11"/>
      <c r="H15" s="297"/>
    </row>
    <row r="16" spans="2:10" ht="46.5" customHeight="1">
      <c r="B16" s="398" t="s">
        <v>239</v>
      </c>
      <c r="C16" s="320" t="s">
        <v>240</v>
      </c>
      <c r="D16" s="319">
        <v>40000</v>
      </c>
      <c r="E16" s="12" t="s">
        <v>241</v>
      </c>
      <c r="F16" s="307" t="str">
        <f>IFERROR(#REF!, "")</f>
        <v/>
      </c>
      <c r="G16" s="11"/>
      <c r="H16" s="297"/>
    </row>
    <row r="17" spans="2:10" ht="48" customHeight="1">
      <c r="B17" s="399"/>
      <c r="C17" s="316" t="s">
        <v>242</v>
      </c>
      <c r="D17" s="315">
        <v>40000</v>
      </c>
      <c r="E17" s="314" t="s">
        <v>243</v>
      </c>
      <c r="F17" s="313" t="str">
        <f>IFERROR(#REF!, "")</f>
        <v/>
      </c>
      <c r="G17" s="11"/>
      <c r="H17" s="297"/>
    </row>
    <row r="18" spans="2:10">
      <c r="B18" s="399"/>
      <c r="C18" s="318" t="s">
        <v>244</v>
      </c>
      <c r="D18" s="317">
        <v>500</v>
      </c>
      <c r="E18" s="13" t="s">
        <v>245</v>
      </c>
      <c r="F18" s="301" t="str">
        <f>IFERROR(#REF!, "")</f>
        <v/>
      </c>
      <c r="G18" s="11"/>
      <c r="H18" s="297"/>
    </row>
    <row r="19" spans="2:10">
      <c r="B19" s="399"/>
      <c r="C19" s="316"/>
      <c r="D19" s="315"/>
      <c r="E19" s="314"/>
      <c r="F19" s="313"/>
      <c r="G19" s="11"/>
      <c r="H19" s="297"/>
    </row>
    <row r="20" spans="2:10">
      <c r="B20" s="399"/>
      <c r="C20" s="310"/>
      <c r="D20" s="303"/>
      <c r="E20" s="309"/>
      <c r="F20" s="308" t="str">
        <f>IFERROR(#REF!, "")</f>
        <v/>
      </c>
      <c r="G20" s="11"/>
      <c r="H20" s="297"/>
    </row>
    <row r="21" spans="2:10">
      <c r="B21" s="398" t="s">
        <v>246</v>
      </c>
      <c r="C21" s="306" t="s">
        <v>247</v>
      </c>
      <c r="D21" s="305">
        <v>27000</v>
      </c>
      <c r="E21" s="15" t="s">
        <v>248</v>
      </c>
      <c r="F21" s="307" t="str">
        <f>IFERROR(#REF!, "")</f>
        <v/>
      </c>
      <c r="G21" s="11"/>
      <c r="H21" s="297"/>
    </row>
    <row r="22" spans="2:10">
      <c r="B22" s="399"/>
      <c r="C22" s="306"/>
      <c r="D22" s="305"/>
      <c r="E22" s="15"/>
      <c r="F22" s="301" t="str">
        <f>IFERROR(#REF!, "")</f>
        <v/>
      </c>
      <c r="G22" s="11"/>
      <c r="H22" s="297"/>
    </row>
    <row r="23" spans="2:10">
      <c r="B23" s="399"/>
      <c r="C23" s="310"/>
      <c r="D23" s="303"/>
      <c r="E23" s="309"/>
      <c r="F23" s="301" t="str">
        <f>IFERROR(#REF!, "")</f>
        <v/>
      </c>
      <c r="G23" s="11"/>
      <c r="H23" s="297"/>
    </row>
    <row r="24" spans="2:10" ht="28">
      <c r="B24" s="398" t="s">
        <v>249</v>
      </c>
      <c r="C24" s="306" t="s">
        <v>250</v>
      </c>
      <c r="D24" s="305">
        <v>30000</v>
      </c>
      <c r="E24" s="15" t="s">
        <v>251</v>
      </c>
      <c r="F24" s="307" t="str">
        <f>IFERROR(#REF!, "")</f>
        <v/>
      </c>
      <c r="G24" s="11"/>
      <c r="H24" s="297"/>
      <c r="J24" s="312"/>
    </row>
    <row r="25" spans="2:10">
      <c r="B25" s="399"/>
      <c r="C25" s="306"/>
      <c r="D25" s="305"/>
      <c r="E25" s="15"/>
      <c r="F25" s="301" t="str">
        <f>IFERROR(#REF!, "")</f>
        <v/>
      </c>
      <c r="G25" s="11"/>
      <c r="H25" s="297"/>
      <c r="J25" s="312"/>
    </row>
    <row r="26" spans="2:10">
      <c r="B26" s="399"/>
      <c r="C26" s="310"/>
      <c r="D26" s="303"/>
      <c r="E26" s="309"/>
      <c r="F26" s="301" t="str">
        <f>IFERROR(#REF!, "")</f>
        <v/>
      </c>
      <c r="G26" s="11"/>
      <c r="H26" s="297"/>
    </row>
    <row r="27" spans="2:10">
      <c r="B27" s="398" t="s">
        <v>252</v>
      </c>
      <c r="C27" s="306" t="s">
        <v>253</v>
      </c>
      <c r="D27" s="305">
        <v>500000</v>
      </c>
      <c r="E27" s="15" t="s">
        <v>254</v>
      </c>
      <c r="F27" s="307" t="str">
        <f>IFERROR(#REF!, "")</f>
        <v/>
      </c>
      <c r="G27" s="11"/>
      <c r="H27" s="297"/>
    </row>
    <row r="28" spans="2:10">
      <c r="B28" s="399"/>
      <c r="C28" s="306"/>
      <c r="D28" s="305"/>
      <c r="E28" s="15"/>
      <c r="F28" s="301" t="str">
        <f>IFERROR(#REF!, "")</f>
        <v/>
      </c>
      <c r="G28" s="11"/>
      <c r="H28" s="297"/>
    </row>
    <row r="29" spans="2:10">
      <c r="B29" s="399"/>
      <c r="C29" s="310"/>
      <c r="D29" s="303"/>
      <c r="E29" s="309"/>
      <c r="F29" s="308" t="str">
        <f>IFERROR(#REF!, "")</f>
        <v/>
      </c>
      <c r="G29" s="11"/>
      <c r="H29" s="297"/>
    </row>
    <row r="30" spans="2:10" ht="28">
      <c r="B30" s="398" t="s">
        <v>255</v>
      </c>
      <c r="C30" s="306" t="s">
        <v>256</v>
      </c>
      <c r="D30" s="305">
        <v>100000</v>
      </c>
      <c r="E30" s="15" t="s">
        <v>257</v>
      </c>
      <c r="F30" s="307" t="str">
        <f>IFERROR(#REF!, "")</f>
        <v/>
      </c>
      <c r="G30" s="11"/>
      <c r="H30" s="297"/>
      <c r="J30" s="311"/>
    </row>
    <row r="31" spans="2:10">
      <c r="B31" s="399"/>
      <c r="C31" s="306"/>
      <c r="D31" s="305"/>
      <c r="E31" s="15"/>
      <c r="F31" s="301" t="str">
        <f>IFERROR(#REF!, "")</f>
        <v/>
      </c>
      <c r="G31" s="11"/>
      <c r="H31" s="297"/>
    </row>
    <row r="32" spans="2:10">
      <c r="B32" s="399"/>
      <c r="C32" s="310"/>
      <c r="D32" s="303"/>
      <c r="E32" s="309"/>
      <c r="F32" s="308" t="str">
        <f>IFERROR(#REF!, "")</f>
        <v/>
      </c>
      <c r="G32" s="11"/>
      <c r="H32" s="297"/>
    </row>
    <row r="33" spans="1:10" ht="17.25" customHeight="1">
      <c r="B33" s="400" t="s">
        <v>258</v>
      </c>
      <c r="C33" s="306" t="s">
        <v>259</v>
      </c>
      <c r="D33" s="305">
        <v>60500</v>
      </c>
      <c r="E33" s="15" t="s">
        <v>260</v>
      </c>
      <c r="F33" s="307" t="str">
        <f>IFERROR(#REF!, "")</f>
        <v/>
      </c>
      <c r="G33" s="11"/>
      <c r="H33" s="297"/>
    </row>
    <row r="34" spans="1:10" ht="28">
      <c r="B34" s="401"/>
      <c r="C34" s="306" t="s">
        <v>261</v>
      </c>
      <c r="D34" s="305">
        <v>9500</v>
      </c>
      <c r="E34" s="15" t="s">
        <v>262</v>
      </c>
      <c r="F34" s="301" t="str">
        <f>IFERROR(#REF!, "")</f>
        <v/>
      </c>
      <c r="G34" s="11"/>
      <c r="H34" s="297"/>
    </row>
    <row r="35" spans="1:10">
      <c r="B35" s="401"/>
      <c r="C35" s="306"/>
      <c r="D35" s="305"/>
      <c r="E35" s="15"/>
      <c r="F35" s="301" t="str">
        <f>IFERROR(#REF!, "")</f>
        <v/>
      </c>
      <c r="G35" s="11"/>
      <c r="H35" s="297"/>
    </row>
    <row r="36" spans="1:10">
      <c r="B36" s="402"/>
      <c r="C36" s="304"/>
      <c r="D36" s="303"/>
      <c r="E36" s="302"/>
      <c r="F36" s="301" t="str">
        <f>IFERROR(#REF!, "")</f>
        <v/>
      </c>
      <c r="G36" s="11"/>
      <c r="H36" s="297"/>
    </row>
    <row r="37" spans="1:10">
      <c r="B37" s="11"/>
      <c r="C37" s="18"/>
      <c r="D37" s="18"/>
      <c r="E37" s="18"/>
      <c r="H37" s="297"/>
    </row>
    <row r="38" spans="1:10">
      <c r="B38" s="19"/>
      <c r="C38" s="11"/>
      <c r="D38" s="11"/>
      <c r="E38" s="11"/>
      <c r="H38" s="297"/>
    </row>
    <row r="39" spans="1:10">
      <c r="B39" s="11" t="s">
        <v>263</v>
      </c>
      <c r="C39" s="11"/>
      <c r="D39" s="11"/>
      <c r="E39" s="11"/>
      <c r="H39" s="297"/>
    </row>
    <row r="40" spans="1:10">
      <c r="B40" s="11" t="s">
        <v>264</v>
      </c>
      <c r="C40" s="11"/>
      <c r="D40" s="11"/>
      <c r="E40" s="11"/>
      <c r="H40" s="297"/>
    </row>
    <row r="41" spans="1:10">
      <c r="B41" s="11" t="s">
        <v>265</v>
      </c>
      <c r="C41" s="11"/>
      <c r="D41" s="11"/>
      <c r="E41" s="11"/>
      <c r="H41" s="297"/>
    </row>
    <row r="42" spans="1:10">
      <c r="B42" s="17" t="s">
        <v>266</v>
      </c>
      <c r="C42" s="11"/>
      <c r="D42" s="11"/>
      <c r="E42" s="11"/>
      <c r="F42" s="298"/>
      <c r="H42" s="297"/>
      <c r="J42" s="297"/>
    </row>
    <row r="43" spans="1:10">
      <c r="B43" s="19"/>
      <c r="C43" s="11"/>
      <c r="D43" s="11"/>
      <c r="E43" s="11"/>
      <c r="F43" s="298"/>
      <c r="H43" s="297"/>
      <c r="J43" s="297"/>
    </row>
    <row r="44" spans="1:10">
      <c r="B44" s="19"/>
      <c r="C44" s="11"/>
      <c r="D44" s="11"/>
      <c r="E44" s="11"/>
      <c r="H44" s="297"/>
    </row>
    <row r="45" spans="1:10">
      <c r="B45" s="19"/>
      <c r="C45" s="11"/>
      <c r="D45" s="11"/>
      <c r="E45" s="11"/>
      <c r="H45" s="297"/>
    </row>
    <row r="46" spans="1:10">
      <c r="B46" s="19"/>
      <c r="C46" s="11"/>
      <c r="D46" s="11"/>
      <c r="E46" s="11"/>
      <c r="H46" s="297"/>
    </row>
    <row r="47" spans="1:10">
      <c r="B47" s="19"/>
      <c r="C47" s="11"/>
      <c r="D47" s="11"/>
      <c r="E47" s="11"/>
      <c r="H47" s="297"/>
    </row>
    <row r="48" spans="1:10">
      <c r="A48" s="300"/>
      <c r="B48" s="11"/>
      <c r="C48" s="11"/>
      <c r="D48" s="11"/>
      <c r="E48" s="11"/>
      <c r="H48" s="297"/>
    </row>
    <row r="49" spans="1:8">
      <c r="A49" s="300"/>
      <c r="B49" s="16"/>
      <c r="C49" s="16"/>
      <c r="D49" s="16"/>
      <c r="E49" s="16"/>
      <c r="H49" s="297"/>
    </row>
    <row r="50" spans="1:8">
      <c r="A50" s="300"/>
      <c r="B50" s="16"/>
      <c r="C50" s="16"/>
      <c r="D50" s="16"/>
      <c r="E50" s="16"/>
      <c r="H50" s="297"/>
    </row>
    <row r="51" spans="1:8">
      <c r="A51" s="300"/>
      <c r="B51" s="16"/>
      <c r="C51" s="16"/>
      <c r="D51" s="16"/>
      <c r="E51" s="16"/>
      <c r="H51" s="297"/>
    </row>
    <row r="52" spans="1:8">
      <c r="B52" s="11"/>
      <c r="C52" s="11"/>
      <c r="D52" s="11"/>
      <c r="E52" s="11"/>
      <c r="H52" s="297"/>
    </row>
    <row r="53" spans="1:8">
      <c r="B53" s="11"/>
      <c r="C53" s="11"/>
      <c r="D53" s="11"/>
      <c r="E53" s="11"/>
      <c r="H53" s="297"/>
    </row>
    <row r="54" spans="1:8">
      <c r="B54" s="11"/>
      <c r="C54" s="11"/>
      <c r="D54" s="11"/>
      <c r="E54" s="11"/>
      <c r="H54" s="297"/>
    </row>
    <row r="55" spans="1:8">
      <c r="B55" s="11"/>
      <c r="C55" s="11"/>
      <c r="D55" s="11"/>
      <c r="E55" s="11"/>
      <c r="H55" s="297"/>
    </row>
    <row r="56" spans="1:8">
      <c r="B56" s="11"/>
      <c r="C56" s="11"/>
      <c r="D56" s="11"/>
      <c r="E56" s="11"/>
      <c r="H56" s="297"/>
    </row>
    <row r="57" spans="1:8">
      <c r="B57" s="11"/>
      <c r="C57" s="11"/>
      <c r="D57" s="11"/>
      <c r="E57" s="11"/>
      <c r="H57" s="297"/>
    </row>
    <row r="58" spans="1:8">
      <c r="B58" s="11"/>
      <c r="C58" s="11"/>
      <c r="D58" s="11"/>
      <c r="E58" s="11"/>
      <c r="H58" s="297"/>
    </row>
    <row r="59" spans="1:8">
      <c r="B59" s="11"/>
      <c r="C59" s="11"/>
      <c r="D59" s="11"/>
      <c r="E59" s="11"/>
      <c r="H59" s="297"/>
    </row>
    <row r="60" spans="1:8">
      <c r="B60" s="11"/>
      <c r="C60" s="11"/>
      <c r="D60" s="11"/>
      <c r="E60" s="11"/>
      <c r="H60" s="297"/>
    </row>
    <row r="61" spans="1:8">
      <c r="B61" s="11"/>
      <c r="C61" s="11"/>
      <c r="D61" s="11"/>
      <c r="E61" s="11"/>
      <c r="H61" s="297"/>
    </row>
    <row r="62" spans="1:8">
      <c r="B62" s="11"/>
      <c r="C62" s="11"/>
      <c r="D62" s="11"/>
      <c r="E62" s="11"/>
      <c r="H62" s="297"/>
    </row>
    <row r="63" spans="1:8">
      <c r="B63" s="11"/>
      <c r="C63" s="11"/>
      <c r="D63" s="11"/>
      <c r="E63" s="11"/>
      <c r="H63" s="297"/>
    </row>
    <row r="64" spans="1:8">
      <c r="B64" s="11"/>
      <c r="C64" s="11"/>
      <c r="D64" s="11"/>
      <c r="E64" s="11"/>
      <c r="H64" s="297"/>
    </row>
    <row r="65" spans="2:8">
      <c r="B65" s="11"/>
      <c r="C65" s="11"/>
      <c r="D65" s="11"/>
      <c r="E65" s="11"/>
      <c r="H65" s="297"/>
    </row>
    <row r="66" spans="2:8">
      <c r="B66" s="11"/>
      <c r="C66" s="11"/>
      <c r="D66" s="11"/>
      <c r="E66" s="11"/>
      <c r="H66" s="297"/>
    </row>
    <row r="67" spans="2:8">
      <c r="B67" s="11"/>
      <c r="C67" s="11"/>
      <c r="D67" s="11"/>
      <c r="E67" s="11"/>
      <c r="H67" s="297"/>
    </row>
    <row r="68" spans="2:8">
      <c r="B68" s="11"/>
      <c r="C68" s="11"/>
      <c r="D68" s="11"/>
      <c r="E68" s="11"/>
      <c r="H68" s="297"/>
    </row>
    <row r="69" spans="2:8">
      <c r="B69" s="11"/>
      <c r="C69" s="11"/>
      <c r="D69" s="11"/>
      <c r="E69" s="11"/>
      <c r="H69" s="297"/>
    </row>
    <row r="70" spans="2:8">
      <c r="B70" s="11"/>
      <c r="C70" s="11"/>
      <c r="D70" s="11"/>
      <c r="E70" s="11"/>
      <c r="H70" s="297"/>
    </row>
    <row r="71" spans="2:8">
      <c r="B71" s="11"/>
      <c r="C71" s="11"/>
      <c r="D71" s="11"/>
      <c r="E71" s="11"/>
      <c r="H71" s="297"/>
    </row>
    <row r="72" spans="2:8">
      <c r="B72" s="11"/>
      <c r="C72" s="11"/>
      <c r="D72" s="11"/>
      <c r="E72" s="11"/>
      <c r="H72" s="297"/>
    </row>
    <row r="73" spans="2:8">
      <c r="B73" s="11"/>
      <c r="C73" s="11"/>
      <c r="D73" s="11"/>
      <c r="E73" s="11"/>
      <c r="H73" s="297"/>
    </row>
    <row r="74" spans="2:8">
      <c r="B74" s="11"/>
      <c r="C74" s="11"/>
      <c r="D74" s="11"/>
      <c r="E74" s="11"/>
      <c r="H74" s="297"/>
    </row>
    <row r="75" spans="2:8">
      <c r="B75" s="11"/>
      <c r="C75" s="11"/>
      <c r="D75" s="11"/>
      <c r="E75" s="11"/>
      <c r="H75" s="297"/>
    </row>
    <row r="76" spans="2:8">
      <c r="B76" s="11"/>
      <c r="C76" s="11"/>
      <c r="D76" s="11"/>
      <c r="E76" s="11"/>
      <c r="H76" s="297"/>
    </row>
    <row r="77" spans="2:8">
      <c r="B77" s="11"/>
      <c r="C77" s="11"/>
      <c r="D77" s="11"/>
      <c r="E77" s="11"/>
      <c r="H77" s="297"/>
    </row>
    <row r="78" spans="2:8">
      <c r="B78" s="11"/>
      <c r="C78" s="11"/>
      <c r="D78" s="11"/>
      <c r="E78" s="11"/>
      <c r="H78" s="297"/>
    </row>
    <row r="79" spans="2:8">
      <c r="B79" s="11"/>
      <c r="C79" s="11"/>
      <c r="D79" s="11"/>
      <c r="E79" s="11"/>
      <c r="H79" s="297"/>
    </row>
    <row r="80" spans="2:8">
      <c r="B80" s="11"/>
      <c r="C80" s="11"/>
      <c r="D80" s="11"/>
      <c r="E80" s="11"/>
      <c r="H80" s="297"/>
    </row>
    <row r="81" spans="2:8">
      <c r="B81" s="11"/>
      <c r="C81" s="11"/>
      <c r="D81" s="11"/>
      <c r="E81" s="11"/>
      <c r="H81" s="297"/>
    </row>
    <row r="82" spans="2:8">
      <c r="B82" s="11"/>
      <c r="C82" s="11"/>
      <c r="D82" s="11"/>
      <c r="E82" s="11"/>
      <c r="H82" s="297"/>
    </row>
    <row r="83" spans="2:8">
      <c r="B83" s="11"/>
      <c r="C83" s="11"/>
      <c r="D83" s="11"/>
      <c r="E83" s="11"/>
      <c r="H83" s="297"/>
    </row>
    <row r="84" spans="2:8">
      <c r="B84" s="11"/>
      <c r="C84" s="11"/>
      <c r="D84" s="11"/>
      <c r="E84" s="11"/>
      <c r="H84" s="297"/>
    </row>
    <row r="85" spans="2:8">
      <c r="B85" s="11"/>
      <c r="C85" s="11"/>
      <c r="D85" s="11"/>
      <c r="E85" s="11"/>
      <c r="H85" s="297"/>
    </row>
    <row r="86" spans="2:8">
      <c r="B86" s="11"/>
      <c r="C86" s="11"/>
      <c r="D86" s="11"/>
      <c r="E86" s="11"/>
      <c r="H86" s="297"/>
    </row>
    <row r="87" spans="2:8">
      <c r="B87" s="11"/>
      <c r="C87" s="11"/>
      <c r="D87" s="11"/>
      <c r="E87" s="11"/>
      <c r="H87" s="297"/>
    </row>
    <row r="88" spans="2:8">
      <c r="B88" s="11"/>
      <c r="C88" s="11"/>
      <c r="D88" s="11"/>
      <c r="E88" s="11"/>
      <c r="H88" s="297"/>
    </row>
    <row r="89" spans="2:8">
      <c r="B89" s="11"/>
      <c r="C89" s="11"/>
      <c r="D89" s="11"/>
      <c r="E89" s="11"/>
      <c r="H89" s="297"/>
    </row>
    <row r="90" spans="2:8">
      <c r="B90" s="11"/>
      <c r="C90" s="11"/>
      <c r="D90" s="11"/>
      <c r="E90" s="11"/>
      <c r="H90" s="297"/>
    </row>
    <row r="91" spans="2:8">
      <c r="B91" s="11"/>
      <c r="C91" s="11"/>
      <c r="D91" s="11"/>
      <c r="E91" s="11"/>
      <c r="H91" s="297"/>
    </row>
    <row r="92" spans="2:8">
      <c r="B92" s="11"/>
      <c r="C92" s="11"/>
      <c r="D92" s="11"/>
      <c r="E92" s="11"/>
      <c r="H92" s="297"/>
    </row>
    <row r="93" spans="2:8">
      <c r="B93" s="11"/>
      <c r="C93" s="11"/>
      <c r="D93" s="11"/>
      <c r="E93" s="11"/>
      <c r="H93" s="297"/>
    </row>
    <row r="94" spans="2:8">
      <c r="B94" s="11"/>
      <c r="C94" s="11"/>
      <c r="D94" s="11"/>
      <c r="E94" s="11"/>
      <c r="H94" s="297"/>
    </row>
    <row r="95" spans="2:8">
      <c r="B95" s="11"/>
      <c r="C95" s="11"/>
      <c r="D95" s="11"/>
      <c r="E95" s="11"/>
      <c r="H95" s="297"/>
    </row>
    <row r="96" spans="2:8">
      <c r="B96" s="11"/>
      <c r="C96" s="11"/>
      <c r="D96" s="11"/>
      <c r="E96" s="11"/>
      <c r="H96" s="297"/>
    </row>
    <row r="97" spans="2:8">
      <c r="B97" s="11"/>
      <c r="C97" s="11"/>
      <c r="D97" s="11"/>
      <c r="E97" s="11"/>
      <c r="H97" s="297"/>
    </row>
    <row r="98" spans="2:8">
      <c r="B98" s="11"/>
      <c r="C98" s="11"/>
      <c r="D98" s="11"/>
      <c r="E98" s="11"/>
      <c r="H98" s="297"/>
    </row>
    <row r="99" spans="2:8">
      <c r="B99" s="11"/>
      <c r="C99" s="11"/>
      <c r="D99" s="11"/>
      <c r="E99" s="11"/>
      <c r="H99" s="297"/>
    </row>
    <row r="100" spans="2:8">
      <c r="B100" s="11"/>
      <c r="C100" s="11"/>
      <c r="D100" s="11"/>
      <c r="E100" s="11"/>
      <c r="H100" s="297"/>
    </row>
    <row r="101" spans="2:8">
      <c r="B101" s="11"/>
      <c r="C101" s="11"/>
      <c r="D101" s="11"/>
      <c r="E101" s="11"/>
      <c r="H101" s="297"/>
    </row>
    <row r="102" spans="2:8">
      <c r="B102" s="11"/>
      <c r="C102" s="11"/>
      <c r="D102" s="11"/>
      <c r="E102" s="11"/>
      <c r="H102" s="297"/>
    </row>
    <row r="103" spans="2:8">
      <c r="B103" s="11"/>
      <c r="C103" s="11"/>
      <c r="D103" s="11"/>
      <c r="E103" s="11"/>
      <c r="H103" s="297"/>
    </row>
    <row r="104" spans="2:8">
      <c r="B104" s="11"/>
      <c r="C104" s="11"/>
      <c r="D104" s="11"/>
      <c r="E104" s="11"/>
      <c r="H104" s="297"/>
    </row>
    <row r="105" spans="2:8">
      <c r="B105" s="11"/>
      <c r="C105" s="11"/>
      <c r="D105" s="11"/>
      <c r="E105" s="11"/>
      <c r="H105" s="297"/>
    </row>
    <row r="106" spans="2:8">
      <c r="B106" s="11"/>
      <c r="C106" s="11"/>
      <c r="D106" s="11"/>
      <c r="E106" s="11"/>
      <c r="H106" s="297"/>
    </row>
    <row r="107" spans="2:8">
      <c r="B107" s="11"/>
      <c r="C107" s="11"/>
      <c r="D107" s="11"/>
      <c r="E107" s="11"/>
      <c r="H107" s="297"/>
    </row>
    <row r="108" spans="2:8">
      <c r="B108" s="11"/>
      <c r="C108" s="11"/>
      <c r="D108" s="11"/>
      <c r="E108" s="11"/>
      <c r="H108" s="297"/>
    </row>
    <row r="109" spans="2:8">
      <c r="B109" s="11"/>
      <c r="C109" s="11"/>
      <c r="D109" s="11"/>
      <c r="E109" s="11"/>
      <c r="H109" s="297"/>
    </row>
    <row r="110" spans="2:8">
      <c r="B110" s="11"/>
      <c r="C110" s="11"/>
      <c r="D110" s="11"/>
      <c r="E110" s="11"/>
      <c r="H110" s="297"/>
    </row>
    <row r="111" spans="2:8">
      <c r="B111" s="11"/>
      <c r="C111" s="11"/>
      <c r="D111" s="11"/>
      <c r="E111" s="11"/>
      <c r="H111" s="297"/>
    </row>
    <row r="112" spans="2:8">
      <c r="B112" s="11"/>
      <c r="C112" s="11"/>
      <c r="D112" s="11"/>
      <c r="E112" s="11"/>
      <c r="H112" s="297"/>
    </row>
    <row r="113" spans="2:8">
      <c r="B113" s="11"/>
      <c r="C113" s="11"/>
      <c r="D113" s="11"/>
      <c r="E113" s="11"/>
      <c r="H113" s="297"/>
    </row>
    <row r="114" spans="2:8">
      <c r="B114" s="11"/>
      <c r="C114" s="11"/>
      <c r="D114" s="11"/>
      <c r="E114" s="11"/>
      <c r="H114" s="297"/>
    </row>
    <row r="115" spans="2:8">
      <c r="B115" s="11"/>
      <c r="C115" s="11"/>
      <c r="D115" s="11"/>
      <c r="E115" s="11"/>
      <c r="H115" s="297"/>
    </row>
    <row r="116" spans="2:8">
      <c r="B116" s="11"/>
      <c r="C116" s="11"/>
      <c r="D116" s="11"/>
      <c r="E116" s="11"/>
      <c r="H116" s="297"/>
    </row>
    <row r="117" spans="2:8">
      <c r="B117" s="11"/>
      <c r="C117" s="11"/>
      <c r="D117" s="11"/>
      <c r="E117" s="11"/>
      <c r="H117" s="297"/>
    </row>
    <row r="118" spans="2:8">
      <c r="B118" s="11"/>
      <c r="C118" s="11"/>
      <c r="D118" s="11"/>
      <c r="E118" s="11"/>
      <c r="H118" s="297"/>
    </row>
    <row r="119" spans="2:8">
      <c r="B119" s="11"/>
      <c r="C119" s="11"/>
      <c r="D119" s="11"/>
      <c r="E119" s="11"/>
      <c r="H119" s="297"/>
    </row>
    <row r="120" spans="2:8">
      <c r="B120" s="11"/>
      <c r="C120" s="11"/>
      <c r="D120" s="11"/>
      <c r="E120" s="11"/>
      <c r="H120" s="297"/>
    </row>
    <row r="121" spans="2:8">
      <c r="H121" s="297"/>
    </row>
    <row r="122" spans="2:8">
      <c r="H122" s="297"/>
    </row>
    <row r="123" spans="2:8">
      <c r="H123" s="297"/>
    </row>
    <row r="124" spans="2:8">
      <c r="H124" s="297"/>
    </row>
    <row r="125" spans="2:8">
      <c r="H125" s="297"/>
    </row>
    <row r="126" spans="2:8">
      <c r="H126" s="297"/>
    </row>
    <row r="127" spans="2:8">
      <c r="H127" s="297"/>
    </row>
    <row r="128" spans="2:8">
      <c r="H128" s="297"/>
    </row>
    <row r="129" spans="8:8">
      <c r="H129" s="297"/>
    </row>
    <row r="130" spans="8:8">
      <c r="H130" s="297"/>
    </row>
    <row r="131" spans="8:8">
      <c r="H131" s="297"/>
    </row>
    <row r="132" spans="8:8">
      <c r="H132" s="297"/>
    </row>
    <row r="133" spans="8:8">
      <c r="H133" s="297"/>
    </row>
    <row r="134" spans="8:8">
      <c r="H134" s="297"/>
    </row>
    <row r="135" spans="8:8">
      <c r="H135" s="297"/>
    </row>
    <row r="136" spans="8:8">
      <c r="H136" s="297"/>
    </row>
    <row r="137" spans="8:8">
      <c r="H137" s="297"/>
    </row>
    <row r="138" spans="8:8">
      <c r="H138" s="297"/>
    </row>
    <row r="139" spans="8:8">
      <c r="H139" s="297"/>
    </row>
    <row r="140" spans="8:8">
      <c r="H140" s="297"/>
    </row>
    <row r="141" spans="8:8">
      <c r="H141" s="297"/>
    </row>
    <row r="142" spans="8:8">
      <c r="H142" s="297"/>
    </row>
    <row r="143" spans="8:8">
      <c r="H143" s="297"/>
    </row>
    <row r="144" spans="8:8">
      <c r="H144" s="297"/>
    </row>
    <row r="145" spans="8:8">
      <c r="H145" s="297"/>
    </row>
    <row r="146" spans="8:8">
      <c r="H146" s="297"/>
    </row>
    <row r="147" spans="8:8">
      <c r="H147" s="297"/>
    </row>
    <row r="148" spans="8:8">
      <c r="H148" s="297"/>
    </row>
    <row r="149" spans="8:8">
      <c r="H149" s="297"/>
    </row>
    <row r="150" spans="8:8">
      <c r="H150" s="297"/>
    </row>
    <row r="151" spans="8:8">
      <c r="H151" s="297"/>
    </row>
    <row r="152" spans="8:8">
      <c r="H152" s="297"/>
    </row>
    <row r="153" spans="8:8">
      <c r="H153" s="297"/>
    </row>
    <row r="154" spans="8:8">
      <c r="H154" s="297"/>
    </row>
    <row r="155" spans="8:8">
      <c r="H155" s="297"/>
    </row>
    <row r="156" spans="8:8">
      <c r="H156" s="297"/>
    </row>
    <row r="157" spans="8:8">
      <c r="H157" s="297"/>
    </row>
    <row r="158" spans="8:8">
      <c r="H158" s="297"/>
    </row>
    <row r="159" spans="8:8">
      <c r="H159" s="297"/>
    </row>
    <row r="160" spans="8:8">
      <c r="H160" s="297"/>
    </row>
    <row r="161" spans="8:8">
      <c r="H161" s="297"/>
    </row>
    <row r="162" spans="8:8">
      <c r="H162" s="297"/>
    </row>
    <row r="163" spans="8:8">
      <c r="H163" s="297"/>
    </row>
    <row r="164" spans="8:8">
      <c r="H164" s="297"/>
    </row>
    <row r="165" spans="8:8">
      <c r="H165" s="297"/>
    </row>
    <row r="166" spans="8:8">
      <c r="H166" s="297"/>
    </row>
    <row r="167" spans="8:8">
      <c r="H167" s="297"/>
    </row>
    <row r="168" spans="8:8">
      <c r="H168" s="297"/>
    </row>
    <row r="169" spans="8:8">
      <c r="H169" s="297"/>
    </row>
    <row r="170" spans="8:8">
      <c r="H170" s="297"/>
    </row>
    <row r="171" spans="8:8">
      <c r="H171" s="297"/>
    </row>
    <row r="172" spans="8:8">
      <c r="H172" s="297"/>
    </row>
    <row r="173" spans="8:8">
      <c r="H173" s="297"/>
    </row>
    <row r="174" spans="8:8">
      <c r="H174" s="297"/>
    </row>
    <row r="175" spans="8:8">
      <c r="H175" s="297"/>
    </row>
    <row r="176" spans="8:8">
      <c r="H176" s="297"/>
    </row>
    <row r="177" spans="8:8">
      <c r="H177" s="297"/>
    </row>
    <row r="178" spans="8:8">
      <c r="H178" s="297"/>
    </row>
    <row r="179" spans="8:8">
      <c r="H179" s="297"/>
    </row>
    <row r="180" spans="8:8">
      <c r="H180" s="297"/>
    </row>
    <row r="181" spans="8:8">
      <c r="H181" s="297"/>
    </row>
    <row r="182" spans="8:8">
      <c r="H182" s="297"/>
    </row>
    <row r="183" spans="8:8">
      <c r="H183" s="297"/>
    </row>
    <row r="184" spans="8:8">
      <c r="H184" s="297"/>
    </row>
    <row r="185" spans="8:8">
      <c r="H185" s="297"/>
    </row>
    <row r="186" spans="8:8">
      <c r="H186" s="297"/>
    </row>
    <row r="187" spans="8:8">
      <c r="H187" s="297"/>
    </row>
    <row r="188" spans="8:8">
      <c r="H188" s="297"/>
    </row>
    <row r="189" spans="8:8">
      <c r="H189" s="297"/>
    </row>
    <row r="190" spans="8:8">
      <c r="H190" s="297"/>
    </row>
    <row r="191" spans="8:8">
      <c r="H191" s="297"/>
    </row>
    <row r="192" spans="8:8">
      <c r="H192" s="297"/>
    </row>
    <row r="193" spans="8:8">
      <c r="H193" s="297"/>
    </row>
    <row r="194" spans="8:8">
      <c r="H194" s="297"/>
    </row>
    <row r="195" spans="8:8">
      <c r="H195" s="297"/>
    </row>
  </sheetData>
  <mergeCells count="14">
    <mergeCell ref="B30:B32"/>
    <mergeCell ref="B33:B36"/>
    <mergeCell ref="B8:B11"/>
    <mergeCell ref="B12:B15"/>
    <mergeCell ref="B16:B20"/>
    <mergeCell ref="B21:B23"/>
    <mergeCell ref="B24:B26"/>
    <mergeCell ref="B27:B29"/>
    <mergeCell ref="B2:E2"/>
    <mergeCell ref="B3:G3"/>
    <mergeCell ref="B5:B7"/>
    <mergeCell ref="C5:E5"/>
    <mergeCell ref="C6:C7"/>
    <mergeCell ref="E6:E7"/>
  </mergeCells>
  <phoneticPr fontId="1"/>
  <printOptions horizontalCentered="1"/>
  <pageMargins left="0.23622047244094491" right="0.23622047244094491" top="0.61" bottom="0.51" header="0.31496062992125984" footer="0.31496062992125984"/>
  <pageSetup paperSize="9" scale="74" orientation="portrait" blackAndWhite="1" cellComments="asDisplayed"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AF50-534A-4E3B-9CF6-23E3FCDA1193}">
  <sheetPr>
    <tabColor rgb="FFFFFFCC"/>
    <pageSetUpPr fitToPage="1"/>
  </sheetPr>
  <dimension ref="A1:K38"/>
  <sheetViews>
    <sheetView showGridLines="0" topLeftCell="A25" zoomScale="85" zoomScaleNormal="85" workbookViewId="0">
      <selection activeCell="E4" sqref="E4"/>
    </sheetView>
  </sheetViews>
  <sheetFormatPr defaultColWidth="9" defaultRowHeight="14"/>
  <cols>
    <col min="1" max="1" width="6.25" style="35" customWidth="1"/>
    <col min="2" max="2" width="19.08203125" style="35" customWidth="1"/>
    <col min="3" max="3" width="34.58203125" style="35" customWidth="1"/>
    <col min="4" max="4" width="15.08203125" style="35" customWidth="1"/>
    <col min="5" max="5" width="15.75" style="35" customWidth="1"/>
    <col min="6" max="6" width="13" style="37" customWidth="1"/>
    <col min="7" max="7" width="14.75" style="37" customWidth="1"/>
    <col min="8" max="8" width="4.83203125" style="92" customWidth="1"/>
    <col min="9" max="9" width="6.58203125" style="92" customWidth="1"/>
    <col min="10" max="10" width="19.83203125" style="93" customWidth="1"/>
    <col min="11" max="11" width="8" style="35" customWidth="1"/>
    <col min="12" max="12" width="2.58203125" style="35" customWidth="1"/>
    <col min="13" max="16384" width="9" style="35"/>
  </cols>
  <sheetData>
    <row r="1" spans="1:11" ht="19.5" customHeight="1">
      <c r="A1" s="34" t="s">
        <v>267</v>
      </c>
      <c r="B1" s="226"/>
      <c r="C1" s="112"/>
      <c r="D1" s="112"/>
      <c r="E1" s="112"/>
      <c r="F1" s="113"/>
      <c r="G1" s="113"/>
      <c r="H1" s="114"/>
      <c r="I1" s="114"/>
      <c r="J1" s="115"/>
      <c r="K1" s="112"/>
    </row>
    <row r="2" spans="1:11" ht="30.75" customHeight="1">
      <c r="A2" s="405" t="s">
        <v>268</v>
      </c>
      <c r="B2" s="405"/>
      <c r="C2" s="405"/>
      <c r="D2" s="405"/>
      <c r="E2" s="405"/>
      <c r="F2" s="95"/>
      <c r="G2" s="95"/>
      <c r="H2" s="114"/>
      <c r="I2" s="114"/>
      <c r="J2" s="115"/>
      <c r="K2" s="112"/>
    </row>
    <row r="3" spans="1:11" ht="15.75" customHeight="1">
      <c r="B3" s="36"/>
      <c r="C3" s="36"/>
      <c r="D3" s="22" t="s">
        <v>130</v>
      </c>
      <c r="E3" s="20"/>
      <c r="F3" s="95"/>
      <c r="I3" s="36"/>
      <c r="J3" s="116"/>
      <c r="K3" s="116"/>
    </row>
    <row r="4" spans="1:11" s="95" customFormat="1" ht="16.5">
      <c r="B4" s="21"/>
      <c r="C4" s="21"/>
      <c r="D4" s="22" t="s">
        <v>131</v>
      </c>
      <c r="E4" s="359"/>
      <c r="I4" s="20"/>
    </row>
    <row r="5" spans="1:11" s="95" customFormat="1" ht="16.5">
      <c r="B5" s="21"/>
      <c r="C5" s="21"/>
      <c r="D5" s="22" t="s">
        <v>132</v>
      </c>
      <c r="E5" s="25"/>
      <c r="F5" s="348" t="s">
        <v>147</v>
      </c>
      <c r="I5" s="127"/>
    </row>
    <row r="6" spans="1:11" s="95" customFormat="1" ht="16" customHeight="1">
      <c r="B6" s="21"/>
      <c r="C6" s="21"/>
      <c r="D6" s="22" t="s">
        <v>133</v>
      </c>
      <c r="E6" s="25"/>
      <c r="F6" s="348" t="s">
        <v>147</v>
      </c>
    </row>
    <row r="7" spans="1:11" s="95" customFormat="1" ht="16" customHeight="1">
      <c r="D7" s="117" t="s">
        <v>269</v>
      </c>
      <c r="E7" s="344"/>
      <c r="F7" s="118" t="s">
        <v>147</v>
      </c>
    </row>
    <row r="8" spans="1:11" s="95" customFormat="1" ht="21.75" customHeight="1">
      <c r="B8" s="22" t="s">
        <v>134</v>
      </c>
      <c r="J8" s="21"/>
      <c r="K8" s="27"/>
    </row>
    <row r="9" spans="1:11" s="95" customFormat="1" ht="18.649999999999999" customHeight="1">
      <c r="B9" s="22" t="s">
        <v>135</v>
      </c>
      <c r="C9" s="267"/>
      <c r="D9" s="267"/>
      <c r="F9" s="21"/>
      <c r="G9" s="21"/>
      <c r="H9" s="24"/>
      <c r="I9" s="24"/>
      <c r="J9" s="22"/>
      <c r="K9" s="21"/>
    </row>
    <row r="10" spans="1:11" s="95" customFormat="1" ht="18.649999999999999" customHeight="1">
      <c r="B10" s="22"/>
      <c r="C10" s="354"/>
      <c r="D10" s="354"/>
      <c r="F10" s="21"/>
      <c r="G10" s="21"/>
      <c r="H10" s="24"/>
      <c r="I10" s="24"/>
      <c r="J10" s="22"/>
      <c r="K10" s="21"/>
    </row>
    <row r="11" spans="1:11" s="95" customFormat="1" ht="18" customHeight="1">
      <c r="A11" s="344" t="s">
        <v>270</v>
      </c>
      <c r="D11" s="344"/>
      <c r="E11" s="21"/>
      <c r="F11" s="21"/>
      <c r="G11" s="21"/>
      <c r="H11" s="21"/>
      <c r="I11" s="21"/>
      <c r="J11" s="21"/>
      <c r="K11" s="21"/>
    </row>
    <row r="12" spans="1:11">
      <c r="B12" s="21"/>
      <c r="C12" s="21"/>
      <c r="D12" s="21"/>
      <c r="E12" s="21"/>
      <c r="F12" s="25"/>
      <c r="G12" s="25"/>
      <c r="H12" s="24"/>
      <c r="I12" s="24"/>
      <c r="J12" s="22"/>
      <c r="K12" s="21"/>
    </row>
    <row r="13" spans="1:11" ht="27.75" customHeight="1">
      <c r="A13" s="22" t="s">
        <v>271</v>
      </c>
      <c r="B13" s="34" t="s">
        <v>272</v>
      </c>
      <c r="D13" s="34"/>
      <c r="E13" s="21"/>
      <c r="F13" s="25"/>
      <c r="G13" s="22"/>
      <c r="H13" s="24"/>
      <c r="I13" s="24"/>
      <c r="J13" s="22"/>
      <c r="K13" s="21"/>
    </row>
    <row r="14" spans="1:11">
      <c r="A14" s="24"/>
      <c r="B14" s="21" t="s">
        <v>273</v>
      </c>
      <c r="D14" s="21"/>
      <c r="E14" s="21"/>
      <c r="F14" s="25"/>
      <c r="G14" s="22"/>
      <c r="H14" s="24"/>
      <c r="I14" s="24"/>
      <c r="J14" s="22"/>
      <c r="K14" s="21"/>
    </row>
    <row r="15" spans="1:11">
      <c r="A15" s="21"/>
      <c r="B15" s="21"/>
      <c r="D15" s="21"/>
      <c r="E15" s="21"/>
      <c r="F15" s="25"/>
      <c r="G15" s="22"/>
      <c r="H15" s="24"/>
      <c r="I15" s="24"/>
      <c r="J15" s="22"/>
      <c r="K15" s="21"/>
    </row>
    <row r="16" spans="1:11" ht="43.5" customHeight="1">
      <c r="A16" s="255" t="s">
        <v>274</v>
      </c>
      <c r="B16" s="291" t="s">
        <v>275</v>
      </c>
      <c r="C16" s="255" t="s">
        <v>276</v>
      </c>
      <c r="D16" s="255" t="s">
        <v>277</v>
      </c>
      <c r="E16" s="255" t="s">
        <v>278</v>
      </c>
      <c r="H16" s="24"/>
      <c r="I16" s="24"/>
      <c r="J16" s="22"/>
      <c r="K16" s="21"/>
    </row>
    <row r="17" spans="1:11" ht="52.5" customHeight="1">
      <c r="A17" s="343">
        <v>1</v>
      </c>
      <c r="B17" s="292" t="s">
        <v>279</v>
      </c>
      <c r="C17" s="292" t="s">
        <v>280</v>
      </c>
      <c r="D17" s="293">
        <v>2800000</v>
      </c>
      <c r="E17" s="292" t="s">
        <v>281</v>
      </c>
    </row>
    <row r="18" spans="1:11" ht="43.5" customHeight="1">
      <c r="A18" s="343">
        <v>2</v>
      </c>
      <c r="B18" s="292" t="s">
        <v>282</v>
      </c>
      <c r="C18" s="292" t="s">
        <v>283</v>
      </c>
      <c r="D18" s="293">
        <v>2036000</v>
      </c>
      <c r="E18" s="292" t="s">
        <v>281</v>
      </c>
    </row>
    <row r="19" spans="1:11" ht="60.75" customHeight="1">
      <c r="A19" s="343">
        <v>3</v>
      </c>
      <c r="B19" s="292" t="s">
        <v>284</v>
      </c>
      <c r="C19" s="292" t="s">
        <v>285</v>
      </c>
      <c r="D19" s="293">
        <v>-1000000</v>
      </c>
      <c r="E19" s="292" t="s">
        <v>286</v>
      </c>
    </row>
    <row r="20" spans="1:11" ht="79.5" customHeight="1">
      <c r="A20" s="343">
        <v>4</v>
      </c>
      <c r="B20" s="292" t="s">
        <v>287</v>
      </c>
      <c r="C20" s="292" t="s">
        <v>288</v>
      </c>
      <c r="D20" s="293">
        <v>7809800</v>
      </c>
      <c r="E20" s="292" t="s">
        <v>281</v>
      </c>
    </row>
    <row r="21" spans="1:11" ht="79.5" customHeight="1">
      <c r="A21" s="343">
        <v>4</v>
      </c>
      <c r="B21" s="292" t="s">
        <v>289</v>
      </c>
      <c r="C21" s="292" t="s">
        <v>290</v>
      </c>
      <c r="D21" s="293">
        <v>-2568000</v>
      </c>
      <c r="E21" s="292" t="s">
        <v>281</v>
      </c>
    </row>
    <row r="22" spans="1:11" ht="79.5" customHeight="1">
      <c r="A22" s="343">
        <v>5</v>
      </c>
      <c r="B22" s="292" t="s">
        <v>291</v>
      </c>
      <c r="C22" s="292" t="s">
        <v>292</v>
      </c>
      <c r="D22" s="293"/>
      <c r="E22" s="292"/>
    </row>
    <row r="23" spans="1:11" ht="27" customHeight="1">
      <c r="A23" s="259"/>
      <c r="B23" s="259"/>
      <c r="C23" s="260" t="s">
        <v>293</v>
      </c>
      <c r="D23" s="256">
        <f>SUM(D17:D22)</f>
        <v>9077800</v>
      </c>
      <c r="E23" s="261"/>
    </row>
    <row r="25" spans="1:11" ht="16.5" customHeight="1">
      <c r="A25" s="24" t="s">
        <v>271</v>
      </c>
      <c r="B25" s="21" t="s">
        <v>294</v>
      </c>
      <c r="C25" s="21"/>
    </row>
    <row r="26" spans="1:11" ht="30.75" customHeight="1">
      <c r="B26" s="21" t="s">
        <v>295</v>
      </c>
      <c r="C26" s="21"/>
    </row>
    <row r="27" spans="1:11">
      <c r="B27" s="24" t="s">
        <v>271</v>
      </c>
      <c r="C27" s="124" t="s">
        <v>296</v>
      </c>
      <c r="F27" s="125"/>
      <c r="H27" s="37"/>
      <c r="J27" s="92"/>
      <c r="K27" s="93"/>
    </row>
    <row r="28" spans="1:11">
      <c r="B28" s="24" t="s">
        <v>271</v>
      </c>
      <c r="C28" s="124" t="s">
        <v>297</v>
      </c>
      <c r="F28" s="125"/>
      <c r="H28" s="37"/>
      <c r="J28" s="92"/>
      <c r="K28" s="93"/>
    </row>
    <row r="29" spans="1:11">
      <c r="B29" s="24" t="s">
        <v>271</v>
      </c>
      <c r="C29" s="124" t="s">
        <v>298</v>
      </c>
      <c r="F29" s="38"/>
      <c r="H29" s="37"/>
      <c r="J29" s="92"/>
      <c r="K29" s="93"/>
    </row>
    <row r="30" spans="1:11">
      <c r="B30" s="24" t="s">
        <v>271</v>
      </c>
      <c r="C30" s="8" t="s">
        <v>299</v>
      </c>
      <c r="F30" s="38"/>
      <c r="H30" s="37"/>
      <c r="J30" s="92"/>
      <c r="K30" s="93"/>
    </row>
    <row r="31" spans="1:11">
      <c r="B31" s="24" t="s">
        <v>300</v>
      </c>
      <c r="C31" s="344" t="s">
        <v>301</v>
      </c>
      <c r="F31" s="126"/>
      <c r="H31" s="37"/>
      <c r="J31" s="92"/>
      <c r="K31" s="93"/>
    </row>
    <row r="34" spans="2:5">
      <c r="B34" s="8" t="s">
        <v>302</v>
      </c>
      <c r="C34" s="8"/>
      <c r="D34" s="8"/>
      <c r="E34" s="21"/>
    </row>
    <row r="35" spans="2:5">
      <c r="B35" s="24" t="s">
        <v>271</v>
      </c>
      <c r="C35" s="21" t="s">
        <v>303</v>
      </c>
      <c r="D35" s="21"/>
    </row>
    <row r="36" spans="2:5">
      <c r="B36" s="24" t="s">
        <v>271</v>
      </c>
      <c r="C36" s="21" t="s">
        <v>304</v>
      </c>
      <c r="D36" s="21"/>
    </row>
    <row r="37" spans="2:5">
      <c r="B37" s="24" t="s">
        <v>271</v>
      </c>
      <c r="C37" s="34" t="s">
        <v>305</v>
      </c>
      <c r="D37" s="34"/>
    </row>
    <row r="38" spans="2:5">
      <c r="B38" s="24" t="s">
        <v>300</v>
      </c>
      <c r="C38" s="344" t="s">
        <v>301</v>
      </c>
      <c r="D38" s="344"/>
    </row>
  </sheetData>
  <mergeCells count="1">
    <mergeCell ref="A2:E2"/>
  </mergeCells>
  <phoneticPr fontId="1"/>
  <printOptions horizontalCentered="1"/>
  <pageMargins left="0.23622047244094491" right="0.23622047244094491" top="0.74803149606299213" bottom="0.74803149606299213" header="0.31496062992125984" footer="0.31496062992125984"/>
  <pageSetup paperSize="9" scale="74"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errorStyle="information" allowBlank="1" showInputMessage="1" xr:uid="{8FE58707-5227-4593-A850-55B3E4E1F21E}">
          <x14:formula1>
            <xm:f>データ用※削除不可!$J$2:$J$3</xm:f>
          </x14:formula1>
          <xm:sqref>E4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E75C-7CD2-4DE9-B69D-838B734DD2EA}">
  <sheetPr codeName="Sheet26">
    <tabColor rgb="FF92D050"/>
    <pageSetUpPr fitToPage="1"/>
  </sheetPr>
  <dimension ref="A1:I41"/>
  <sheetViews>
    <sheetView showGridLines="0" topLeftCell="A15" zoomScale="115" zoomScaleNormal="115" workbookViewId="0">
      <selection activeCell="C32" sqref="C32"/>
    </sheetView>
  </sheetViews>
  <sheetFormatPr defaultColWidth="9" defaultRowHeight="12"/>
  <cols>
    <col min="1" max="1" width="6.25" style="21" customWidth="1"/>
    <col min="2" max="2" width="19" style="21" customWidth="1"/>
    <col min="3" max="3" width="34.58203125" style="21" customWidth="1"/>
    <col min="4" max="4" width="15.08203125" style="21" customWidth="1"/>
    <col min="5" max="5" width="15.75" style="21" customWidth="1"/>
    <col min="6" max="6" width="13.75" style="25" customWidth="1"/>
    <col min="7" max="7" width="14.33203125" style="22" customWidth="1"/>
    <col min="8" max="8" width="7.58203125" style="22" customWidth="1"/>
    <col min="9" max="9" width="2.58203125" style="21" bestFit="1" customWidth="1"/>
    <col min="10" max="10" width="2.58203125" style="21" customWidth="1"/>
    <col min="11" max="16384" width="9" style="21"/>
  </cols>
  <sheetData>
    <row r="1" spans="1:9">
      <c r="A1" s="21" t="s">
        <v>306</v>
      </c>
    </row>
    <row r="2" spans="1:9" ht="33.75" customHeight="1">
      <c r="A2" s="406" t="s">
        <v>307</v>
      </c>
      <c r="B2" s="406"/>
      <c r="C2" s="406"/>
      <c r="D2" s="406"/>
      <c r="E2" s="406"/>
      <c r="F2" s="36"/>
      <c r="G2" s="36"/>
      <c r="H2" s="36"/>
      <c r="I2" s="20"/>
    </row>
    <row r="3" spans="1:9">
      <c r="D3" s="22" t="s">
        <v>130</v>
      </c>
      <c r="E3" s="348"/>
      <c r="F3" s="23"/>
      <c r="I3" s="23"/>
    </row>
    <row r="4" spans="1:9">
      <c r="D4" s="22" t="s">
        <v>131</v>
      </c>
      <c r="E4" s="359"/>
      <c r="F4" s="24"/>
      <c r="I4" s="24"/>
    </row>
    <row r="5" spans="1:9">
      <c r="D5" s="22" t="s">
        <v>132</v>
      </c>
      <c r="E5" s="25"/>
      <c r="F5" s="348"/>
      <c r="I5" s="348"/>
    </row>
    <row r="6" spans="1:9">
      <c r="D6" s="22" t="s">
        <v>133</v>
      </c>
      <c r="E6" s="25"/>
      <c r="F6" s="348"/>
      <c r="I6" s="348"/>
    </row>
    <row r="7" spans="1:9">
      <c r="D7" s="22" t="s">
        <v>308</v>
      </c>
      <c r="E7" s="26"/>
      <c r="F7" s="348"/>
      <c r="I7" s="348"/>
    </row>
    <row r="8" spans="1:9" ht="11.5" customHeight="1">
      <c r="F8" s="21"/>
      <c r="G8" s="21"/>
      <c r="H8" s="21"/>
    </row>
    <row r="9" spans="1:9" ht="21" customHeight="1">
      <c r="B9" s="22" t="s">
        <v>134</v>
      </c>
      <c r="C9" s="253"/>
      <c r="D9" s="25"/>
      <c r="F9" s="345"/>
      <c r="G9" s="21"/>
      <c r="H9" s="27"/>
    </row>
    <row r="10" spans="1:9" ht="33" customHeight="1">
      <c r="B10" s="22" t="s">
        <v>135</v>
      </c>
      <c r="C10" s="181"/>
      <c r="G10" s="21"/>
      <c r="H10" s="27"/>
    </row>
    <row r="11" spans="1:9" ht="18.649999999999999" customHeight="1">
      <c r="E11" s="28"/>
      <c r="F11" s="22"/>
      <c r="H11" s="21"/>
    </row>
    <row r="12" spans="1:9" ht="18" customHeight="1">
      <c r="A12" s="34" t="s">
        <v>309</v>
      </c>
      <c r="D12" s="34"/>
      <c r="E12" s="34"/>
      <c r="F12" s="34"/>
      <c r="G12" s="29"/>
      <c r="H12" s="21"/>
    </row>
    <row r="13" spans="1:9" ht="13.5" customHeight="1">
      <c r="C13" s="29"/>
      <c r="D13" s="29"/>
      <c r="E13" s="29"/>
      <c r="F13" s="29"/>
      <c r="G13" s="29"/>
      <c r="H13" s="21"/>
    </row>
    <row r="14" spans="1:9" ht="20.149999999999999" customHeight="1">
      <c r="A14" s="24" t="s">
        <v>271</v>
      </c>
      <c r="B14" s="21" t="s">
        <v>310</v>
      </c>
      <c r="E14" s="25"/>
      <c r="F14" s="22"/>
      <c r="H14" s="21"/>
    </row>
    <row r="15" spans="1:9" ht="20.149999999999999" customHeight="1">
      <c r="A15" s="8"/>
      <c r="B15" s="8" t="s">
        <v>311</v>
      </c>
      <c r="D15" s="8"/>
      <c r="E15" s="25"/>
      <c r="F15" s="22"/>
      <c r="H15" s="21"/>
    </row>
    <row r="16" spans="1:9" ht="21.75" customHeight="1">
      <c r="A16" s="255" t="s">
        <v>312</v>
      </c>
      <c r="B16" s="291" t="s">
        <v>275</v>
      </c>
      <c r="C16" s="255" t="s">
        <v>276</v>
      </c>
      <c r="D16" s="255" t="s">
        <v>313</v>
      </c>
      <c r="E16" s="255" t="s">
        <v>278</v>
      </c>
      <c r="H16" s="21"/>
    </row>
    <row r="17" spans="1:9" s="31" customFormat="1" ht="45" customHeight="1">
      <c r="A17" s="343">
        <v>1</v>
      </c>
      <c r="B17" s="292" t="s">
        <v>314</v>
      </c>
      <c r="C17" s="139" t="s">
        <v>315</v>
      </c>
      <c r="D17" s="268">
        <v>3870000</v>
      </c>
      <c r="E17" s="258" t="s">
        <v>316</v>
      </c>
    </row>
    <row r="18" spans="1:9" s="31" customFormat="1">
      <c r="A18" s="343">
        <v>2</v>
      </c>
      <c r="B18" s="258"/>
      <c r="C18" s="258"/>
      <c r="D18" s="268"/>
      <c r="E18" s="258"/>
    </row>
    <row r="19" spans="1:9" s="31" customFormat="1">
      <c r="A19" s="343">
        <v>3</v>
      </c>
      <c r="B19" s="258"/>
      <c r="C19" s="269"/>
      <c r="D19" s="270"/>
      <c r="E19" s="271"/>
      <c r="H19" s="32"/>
    </row>
    <row r="20" spans="1:9">
      <c r="A20" s="343">
        <v>4</v>
      </c>
      <c r="B20" s="258"/>
      <c r="C20" s="272"/>
      <c r="D20" s="270"/>
      <c r="E20" s="273"/>
    </row>
    <row r="21" spans="1:9" ht="23.15" customHeight="1">
      <c r="A21" s="259"/>
      <c r="B21" s="276"/>
      <c r="C21" s="260" t="s">
        <v>293</v>
      </c>
      <c r="D21" s="254">
        <f>SUM(D17:D20)</f>
        <v>3870000</v>
      </c>
      <c r="E21" s="261"/>
      <c r="I21" s="22"/>
    </row>
    <row r="22" spans="1:9">
      <c r="D22" s="25"/>
      <c r="E22" s="22"/>
    </row>
    <row r="24" spans="1:9" ht="20.149999999999999" customHeight="1">
      <c r="A24" s="33" t="s">
        <v>317</v>
      </c>
      <c r="B24" s="21" t="s">
        <v>318</v>
      </c>
      <c r="E24" s="25"/>
      <c r="F24" s="22"/>
      <c r="H24" s="21"/>
    </row>
    <row r="25" spans="1:9" ht="20.149999999999999" customHeight="1">
      <c r="B25" s="21" t="s">
        <v>319</v>
      </c>
      <c r="E25" s="25"/>
      <c r="F25" s="22"/>
      <c r="H25" s="21"/>
    </row>
    <row r="26" spans="1:9" ht="18.75" customHeight="1">
      <c r="B26" s="355"/>
      <c r="C26" s="255" t="s">
        <v>320</v>
      </c>
      <c r="F26" s="22"/>
    </row>
    <row r="27" spans="1:9" ht="21" customHeight="1">
      <c r="B27" s="342" t="s">
        <v>321</v>
      </c>
      <c r="C27" s="342" t="s">
        <v>322</v>
      </c>
      <c r="F27" s="22"/>
    </row>
    <row r="28" spans="1:9" ht="21" customHeight="1">
      <c r="B28" s="342" t="s">
        <v>323</v>
      </c>
      <c r="C28" s="342" t="s">
        <v>322</v>
      </c>
      <c r="F28" s="22"/>
    </row>
    <row r="29" spans="1:9" ht="58.5" customHeight="1">
      <c r="B29" s="343" t="s">
        <v>324</v>
      </c>
      <c r="C29" s="258" t="s">
        <v>325</v>
      </c>
      <c r="F29" s="22"/>
    </row>
    <row r="30" spans="1:9" ht="25.5" customHeight="1">
      <c r="E30" s="30"/>
    </row>
    <row r="31" spans="1:9">
      <c r="A31" s="8" t="s">
        <v>326</v>
      </c>
      <c r="B31" s="8"/>
      <c r="D31" s="8"/>
      <c r="F31" s="22"/>
    </row>
    <row r="32" spans="1:9">
      <c r="A32" s="33" t="s">
        <v>271</v>
      </c>
      <c r="B32" s="21" t="s">
        <v>327</v>
      </c>
      <c r="E32" s="25"/>
      <c r="F32" s="22"/>
      <c r="H32" s="21"/>
    </row>
    <row r="33" spans="1:9" s="25" customFormat="1">
      <c r="A33" s="33" t="s">
        <v>271</v>
      </c>
      <c r="B33" s="34" t="s">
        <v>328</v>
      </c>
      <c r="D33" s="34"/>
      <c r="F33" s="22"/>
      <c r="G33" s="22"/>
      <c r="H33" s="21"/>
    </row>
    <row r="34" spans="1:9" s="25" customFormat="1">
      <c r="A34" s="33" t="s">
        <v>271</v>
      </c>
      <c r="B34" s="34" t="s">
        <v>329</v>
      </c>
      <c r="D34" s="34"/>
      <c r="F34" s="22"/>
      <c r="G34" s="22"/>
      <c r="H34" s="21"/>
    </row>
    <row r="35" spans="1:9">
      <c r="A35" s="33" t="s">
        <v>271</v>
      </c>
      <c r="B35" s="34" t="s">
        <v>330</v>
      </c>
      <c r="D35" s="34"/>
      <c r="E35" s="29"/>
    </row>
    <row r="38" spans="1:9" s="25" customFormat="1">
      <c r="A38" s="21"/>
      <c r="B38" s="21"/>
      <c r="C38" s="21"/>
      <c r="D38" s="21"/>
      <c r="E38" s="21"/>
      <c r="G38" s="22"/>
      <c r="H38" s="22"/>
      <c r="I38" s="21"/>
    </row>
    <row r="39" spans="1:9" s="25" customFormat="1">
      <c r="A39" s="21"/>
      <c r="B39" s="29"/>
      <c r="C39" s="29"/>
      <c r="D39" s="29"/>
      <c r="E39" s="21"/>
      <c r="G39" s="22"/>
      <c r="H39" s="22"/>
      <c r="I39" s="21"/>
    </row>
    <row r="40" spans="1:9" s="25" customFormat="1">
      <c r="A40" s="21"/>
      <c r="B40" s="29"/>
      <c r="C40" s="29"/>
      <c r="D40" s="29"/>
      <c r="E40" s="21"/>
      <c r="G40" s="22"/>
      <c r="H40" s="22"/>
      <c r="I40" s="21"/>
    </row>
    <row r="41" spans="1:9" s="25" customFormat="1">
      <c r="A41" s="21"/>
      <c r="B41" s="21"/>
      <c r="C41" s="21"/>
      <c r="D41" s="21"/>
      <c r="E41" s="21"/>
      <c r="G41" s="22"/>
      <c r="H41" s="22"/>
      <c r="I41" s="21"/>
    </row>
  </sheetData>
  <mergeCells count="1">
    <mergeCell ref="A2:E2"/>
  </mergeCells>
  <phoneticPr fontId="1"/>
  <dataValidations count="1">
    <dataValidation type="list" allowBlank="1" showInputMessage="1" showErrorMessage="1" sqref="D12:F12 A12" xr:uid="{85897AC5-28F9-4A19-8669-77E7A3FADB7B}">
      <formula1>"監督職員と業務主任者は次の内容につき合意し、契約担当課長は速やかに契約変更手続きを行う。, 監督職員と業務主任者は次の内容につき合意した。契約変更手続きは、別途他の変更が生じたときにあわせて行う。"</formula1>
    </dataValidation>
  </dataValidations>
  <printOptions horizontalCentered="1"/>
  <pageMargins left="0.23622047244094491" right="0.23622047244094491" top="0.74803149606299213" bottom="0.74803149606299213" header="0.31496062992125984" footer="0.31496062992125984"/>
  <pageSetup paperSize="9" scale="86" orientation="portrait" horizontalDpi="300" verticalDpi="300" r:id="rId1"/>
  <extLst>
    <ext xmlns:x14="http://schemas.microsoft.com/office/spreadsheetml/2009/9/main" uri="{CCE6A557-97BC-4b89-ADB6-D9C93CAAB3DF}">
      <x14:dataValidations xmlns:xm="http://schemas.microsoft.com/office/excel/2006/main" count="1">
        <x14:dataValidation type="list" errorStyle="information" allowBlank="1" showInputMessage="1" xr:uid="{24EDE1BC-382F-4C6D-9CEC-8F6E30A0B72B}">
          <x14:formula1>
            <xm:f>データ用※削除不可!$J$2:$J$3</xm:f>
          </x14:formula1>
          <xm:sqref>E4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E15C-F1B3-4382-9317-5EDB066BB7B5}">
  <sheetPr codeName="Sheet27">
    <tabColor rgb="FF92D050"/>
    <pageSetUpPr fitToPage="1"/>
  </sheetPr>
  <dimension ref="A1:I41"/>
  <sheetViews>
    <sheetView showGridLines="0" zoomScale="117" zoomScaleNormal="130" workbookViewId="0">
      <selection activeCell="E4" sqref="E4"/>
    </sheetView>
  </sheetViews>
  <sheetFormatPr defaultColWidth="9" defaultRowHeight="12"/>
  <cols>
    <col min="1" max="1" width="6.08203125" style="21" customWidth="1"/>
    <col min="2" max="2" width="19.08203125" style="21" customWidth="1"/>
    <col min="3" max="3" width="34.58203125" style="21" customWidth="1"/>
    <col min="4" max="4" width="15.08203125" style="21" customWidth="1"/>
    <col min="5" max="5" width="15.75" style="21" customWidth="1"/>
    <col min="6" max="6" width="13" style="25" customWidth="1"/>
    <col min="7" max="7" width="14" style="22" customWidth="1"/>
    <col min="8" max="8" width="7.58203125" style="22" customWidth="1"/>
    <col min="9" max="9" width="2.58203125" style="21" bestFit="1" customWidth="1"/>
    <col min="10" max="10" width="2.58203125" style="21" customWidth="1"/>
    <col min="11" max="16384" width="9" style="21"/>
  </cols>
  <sheetData>
    <row r="1" spans="1:9">
      <c r="A1" s="25" t="s">
        <v>331</v>
      </c>
      <c r="B1" s="88"/>
      <c r="C1" s="88"/>
      <c r="D1" s="88"/>
      <c r="E1" s="25"/>
      <c r="F1" s="88"/>
      <c r="G1" s="88"/>
      <c r="H1" s="88"/>
    </row>
    <row r="2" spans="1:9" ht="33.75" customHeight="1">
      <c r="A2" s="407" t="s">
        <v>307</v>
      </c>
      <c r="B2" s="407"/>
      <c r="C2" s="407"/>
      <c r="D2" s="407"/>
      <c r="E2" s="407"/>
      <c r="F2" s="36"/>
      <c r="G2" s="36"/>
      <c r="H2" s="36"/>
      <c r="I2" s="20"/>
    </row>
    <row r="3" spans="1:9">
      <c r="D3" s="22" t="s">
        <v>130</v>
      </c>
      <c r="E3" s="348"/>
      <c r="F3" s="23"/>
      <c r="I3" s="23"/>
    </row>
    <row r="4" spans="1:9">
      <c r="D4" s="22" t="s">
        <v>131</v>
      </c>
      <c r="E4" s="359"/>
      <c r="F4" s="24"/>
      <c r="I4" s="24"/>
    </row>
    <row r="5" spans="1:9">
      <c r="D5" s="22" t="s">
        <v>132</v>
      </c>
      <c r="E5" s="25"/>
      <c r="F5" s="348"/>
      <c r="I5" s="348"/>
    </row>
    <row r="6" spans="1:9">
      <c r="D6" s="22" t="s">
        <v>133</v>
      </c>
      <c r="E6" s="25"/>
      <c r="F6" s="348"/>
      <c r="I6" s="348"/>
    </row>
    <row r="7" spans="1:9">
      <c r="D7" s="22" t="s">
        <v>308</v>
      </c>
      <c r="E7" s="26"/>
      <c r="F7" s="348"/>
      <c r="I7" s="348"/>
    </row>
    <row r="8" spans="1:9" ht="11.5" customHeight="1">
      <c r="F8" s="21"/>
      <c r="G8" s="21"/>
      <c r="H8" s="21"/>
    </row>
    <row r="9" spans="1:9" ht="21" customHeight="1">
      <c r="B9" s="22" t="s">
        <v>134</v>
      </c>
      <c r="C9" s="181"/>
      <c r="F9" s="21"/>
      <c r="G9" s="21"/>
      <c r="H9" s="27"/>
    </row>
    <row r="10" spans="1:9" ht="27.75" customHeight="1">
      <c r="B10" s="22" t="s">
        <v>135</v>
      </c>
      <c r="C10" s="181"/>
      <c r="G10" s="21"/>
      <c r="H10" s="27"/>
    </row>
    <row r="11" spans="1:9" ht="18.649999999999999" customHeight="1">
      <c r="E11" s="28"/>
      <c r="F11" s="22"/>
      <c r="H11" s="21"/>
    </row>
    <row r="12" spans="1:9" ht="18" customHeight="1">
      <c r="A12" s="34" t="s">
        <v>309</v>
      </c>
      <c r="B12" s="34"/>
      <c r="C12" s="34"/>
      <c r="D12" s="34"/>
      <c r="G12" s="29"/>
      <c r="H12" s="21"/>
    </row>
    <row r="13" spans="1:9" ht="13.5" customHeight="1">
      <c r="C13" s="29"/>
      <c r="D13" s="29"/>
      <c r="E13" s="29"/>
      <c r="F13" s="29"/>
      <c r="G13" s="29"/>
      <c r="H13" s="21"/>
    </row>
    <row r="14" spans="1:9" ht="20.149999999999999" customHeight="1">
      <c r="A14" s="24" t="s">
        <v>317</v>
      </c>
      <c r="B14" s="21" t="s">
        <v>310</v>
      </c>
      <c r="E14" s="25"/>
      <c r="F14" s="22"/>
      <c r="H14" s="21"/>
    </row>
    <row r="15" spans="1:9" ht="20.149999999999999" customHeight="1">
      <c r="A15" s="8"/>
      <c r="B15" s="8" t="s">
        <v>311</v>
      </c>
      <c r="D15" s="8"/>
      <c r="E15" s="25"/>
      <c r="F15" s="22"/>
      <c r="H15" s="21"/>
    </row>
    <row r="16" spans="1:9">
      <c r="A16" s="255" t="s">
        <v>312</v>
      </c>
      <c r="B16" s="255" t="s">
        <v>332</v>
      </c>
      <c r="C16" s="255" t="s">
        <v>276</v>
      </c>
      <c r="D16" s="255" t="s">
        <v>313</v>
      </c>
      <c r="E16" s="255" t="s">
        <v>278</v>
      </c>
      <c r="H16" s="21"/>
    </row>
    <row r="17" spans="1:9" s="31" customFormat="1">
      <c r="A17" s="257">
        <v>1</v>
      </c>
      <c r="B17" s="262"/>
      <c r="C17" s="139"/>
      <c r="D17" s="268"/>
      <c r="E17" s="258"/>
    </row>
    <row r="18" spans="1:9" s="31" customFormat="1">
      <c r="A18" s="257">
        <v>2</v>
      </c>
      <c r="B18" s="262"/>
      <c r="C18" s="258"/>
      <c r="D18" s="268"/>
      <c r="E18" s="258"/>
    </row>
    <row r="19" spans="1:9" s="31" customFormat="1">
      <c r="A19" s="257">
        <v>3</v>
      </c>
      <c r="B19" s="262"/>
      <c r="C19" s="269"/>
      <c r="D19" s="270"/>
      <c r="E19" s="271"/>
      <c r="H19" s="32"/>
    </row>
    <row r="20" spans="1:9">
      <c r="A20" s="343">
        <v>4</v>
      </c>
      <c r="B20" s="258"/>
      <c r="C20" s="272"/>
      <c r="D20" s="270"/>
      <c r="E20" s="273"/>
    </row>
    <row r="21" spans="1:9" ht="23.15" customHeight="1">
      <c r="A21" s="259"/>
      <c r="B21" s="259"/>
      <c r="C21" s="260" t="s">
        <v>293</v>
      </c>
      <c r="D21" s="254">
        <f>SUM(D17:D20)</f>
        <v>0</v>
      </c>
      <c r="E21" s="261"/>
      <c r="I21" s="22"/>
    </row>
    <row r="24" spans="1:9" ht="20.149999999999999" customHeight="1">
      <c r="A24" s="33" t="s">
        <v>271</v>
      </c>
      <c r="B24" s="21" t="s">
        <v>318</v>
      </c>
      <c r="E24" s="25"/>
      <c r="F24" s="22"/>
      <c r="H24" s="21"/>
    </row>
    <row r="25" spans="1:9" ht="20.149999999999999" customHeight="1">
      <c r="A25" s="8"/>
      <c r="B25" s="21" t="s">
        <v>319</v>
      </c>
      <c r="E25" s="25"/>
      <c r="F25" s="22"/>
      <c r="H25" s="21"/>
    </row>
    <row r="26" spans="1:9" ht="18" customHeight="1">
      <c r="B26" s="353"/>
      <c r="C26" s="255" t="s">
        <v>320</v>
      </c>
      <c r="D26" s="24"/>
      <c r="F26" s="22"/>
    </row>
    <row r="27" spans="1:9" ht="21" customHeight="1">
      <c r="B27" s="342" t="s">
        <v>321</v>
      </c>
      <c r="C27" s="342" t="s">
        <v>322</v>
      </c>
      <c r="D27" s="24"/>
      <c r="F27" s="22"/>
    </row>
    <row r="28" spans="1:9" ht="21" customHeight="1">
      <c r="B28" s="342" t="s">
        <v>323</v>
      </c>
      <c r="C28" s="342" t="s">
        <v>322</v>
      </c>
      <c r="D28" s="24"/>
      <c r="F28" s="38"/>
    </row>
    <row r="29" spans="1:9" ht="52" customHeight="1">
      <c r="B29" s="343" t="s">
        <v>324</v>
      </c>
      <c r="C29" s="258" t="s">
        <v>325</v>
      </c>
      <c r="D29" s="30"/>
    </row>
    <row r="30" spans="1:9" ht="25.5" customHeight="1">
      <c r="E30" s="30"/>
    </row>
    <row r="31" spans="1:9">
      <c r="A31" s="8" t="s">
        <v>326</v>
      </c>
      <c r="B31" s="8"/>
      <c r="D31" s="8"/>
      <c r="F31" s="22"/>
    </row>
    <row r="32" spans="1:9">
      <c r="A32" s="33" t="s">
        <v>317</v>
      </c>
      <c r="B32" s="21" t="s">
        <v>327</v>
      </c>
      <c r="E32" s="25"/>
      <c r="F32" s="22"/>
      <c r="H32" s="21"/>
    </row>
    <row r="33" spans="1:9" s="25" customFormat="1">
      <c r="A33" s="33" t="s">
        <v>317</v>
      </c>
      <c r="B33" s="34" t="s">
        <v>328</v>
      </c>
      <c r="D33" s="34"/>
      <c r="F33" s="22"/>
      <c r="G33" s="22"/>
      <c r="H33" s="21"/>
    </row>
    <row r="34" spans="1:9" s="25" customFormat="1">
      <c r="A34" s="33" t="s">
        <v>271</v>
      </c>
      <c r="B34" s="34" t="s">
        <v>329</v>
      </c>
      <c r="D34" s="34"/>
      <c r="F34" s="22"/>
      <c r="G34" s="22"/>
      <c r="H34" s="21"/>
    </row>
    <row r="35" spans="1:9">
      <c r="A35" s="33" t="s">
        <v>317</v>
      </c>
      <c r="B35" s="34" t="s">
        <v>333</v>
      </c>
      <c r="D35" s="34"/>
      <c r="E35" s="29"/>
    </row>
    <row r="38" spans="1:9" s="25" customFormat="1">
      <c r="A38" s="21"/>
      <c r="B38" s="21"/>
      <c r="C38" s="21"/>
      <c r="D38" s="21"/>
      <c r="E38" s="21"/>
      <c r="G38" s="22"/>
      <c r="H38" s="22"/>
      <c r="I38" s="21"/>
    </row>
    <row r="39" spans="1:9" s="25" customFormat="1">
      <c r="A39" s="21"/>
      <c r="B39" s="29"/>
      <c r="C39" s="29"/>
      <c r="D39" s="29"/>
      <c r="E39" s="21"/>
      <c r="G39" s="22"/>
      <c r="H39" s="22"/>
      <c r="I39" s="21"/>
    </row>
    <row r="40" spans="1:9" s="25" customFormat="1">
      <c r="A40" s="21"/>
      <c r="B40" s="29"/>
      <c r="C40" s="29"/>
      <c r="D40" s="29"/>
      <c r="E40" s="21"/>
      <c r="G40" s="22"/>
      <c r="H40" s="22"/>
      <c r="I40" s="21"/>
    </row>
    <row r="41" spans="1:9" s="25" customFormat="1">
      <c r="A41" s="21"/>
      <c r="B41" s="21"/>
      <c r="C41" s="21"/>
      <c r="D41" s="21"/>
      <c r="E41" s="21"/>
      <c r="G41" s="22"/>
      <c r="H41" s="22"/>
      <c r="I41" s="21"/>
    </row>
  </sheetData>
  <mergeCells count="1">
    <mergeCell ref="A2:E2"/>
  </mergeCells>
  <phoneticPr fontId="1"/>
  <dataValidations count="1">
    <dataValidation type="list" allowBlank="1" showInputMessage="1" showErrorMessage="1" sqref="A12" xr:uid="{30052E0C-3E90-4186-B589-C2565672A431}">
      <formula1>"監督職員と業務主任者は次の内容につき合意し、契約担当課長は速やかに契約変更手続きを行う。, 監督職員と業務主任者は次の内容につき合意した。契約変更手続きは、別途他の変更が生じたときにあわせて行う。"</formula1>
    </dataValidation>
  </dataValidations>
  <printOptions horizontalCentered="1"/>
  <pageMargins left="0.23622047244094491" right="0.23622047244094491" top="0.74803149606299213" bottom="0.74803149606299213" header="0.31496062992125984" footer="0.31496062992125984"/>
  <pageSetup paperSize="9" scale="96" orientation="portrait" horizontalDpi="300" verticalDpi="300" r:id="rId1"/>
  <extLst>
    <ext xmlns:x14="http://schemas.microsoft.com/office/spreadsheetml/2009/9/main" uri="{CCE6A557-97BC-4b89-ADB6-D9C93CAAB3DF}">
      <x14:dataValidations xmlns:xm="http://schemas.microsoft.com/office/excel/2006/main" count="1">
        <x14:dataValidation type="list" errorStyle="information" allowBlank="1" showInputMessage="1" xr:uid="{F4EF1CF6-8E24-4C1A-9DCE-5727FE2F91E7}">
          <x14:formula1>
            <xm:f>データ用※削除不可!$J$2:$J$3</xm:f>
          </x14:formula1>
          <xm:sqref>E4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F845-5CA6-4197-B089-4A41C0C7A3CB}">
  <sheetPr codeName="Sheet28">
    <tabColor rgb="FF92D050"/>
    <pageSetUpPr fitToPage="1"/>
  </sheetPr>
  <dimension ref="A1:I39"/>
  <sheetViews>
    <sheetView showGridLines="0" topLeftCell="A21" zoomScale="115" zoomScaleNormal="115" workbookViewId="0">
      <selection activeCell="E29" sqref="E29"/>
    </sheetView>
  </sheetViews>
  <sheetFormatPr defaultColWidth="9" defaultRowHeight="12"/>
  <cols>
    <col min="1" max="1" width="6.25" style="21" customWidth="1"/>
    <col min="2" max="2" width="19" style="21" customWidth="1"/>
    <col min="3" max="3" width="34.58203125" style="21" customWidth="1"/>
    <col min="4" max="4" width="15.08203125" style="21" customWidth="1"/>
    <col min="5" max="5" width="15.75" style="21" customWidth="1"/>
    <col min="6" max="6" width="12.25" style="25" customWidth="1"/>
    <col min="7" max="7" width="11" style="22" customWidth="1"/>
    <col min="8" max="8" width="3.75" style="22" bestFit="1" customWidth="1"/>
    <col min="9" max="9" width="2.58203125" style="21" bestFit="1" customWidth="1"/>
    <col min="10" max="10" width="2.58203125" style="21" customWidth="1"/>
    <col min="11" max="16384" width="9" style="21"/>
  </cols>
  <sheetData>
    <row r="1" spans="1:9">
      <c r="A1" s="21" t="s">
        <v>334</v>
      </c>
    </row>
    <row r="2" spans="1:9" ht="33.75" customHeight="1">
      <c r="A2" s="275" t="s">
        <v>307</v>
      </c>
      <c r="B2" s="36"/>
      <c r="C2" s="36"/>
      <c r="D2" s="36"/>
      <c r="E2" s="36"/>
      <c r="F2" s="36"/>
      <c r="G2" s="36"/>
      <c r="H2" s="36"/>
      <c r="I2" s="20"/>
    </row>
    <row r="3" spans="1:9">
      <c r="D3" s="22" t="s">
        <v>130</v>
      </c>
      <c r="E3" s="348"/>
      <c r="F3" s="23"/>
      <c r="I3" s="23"/>
    </row>
    <row r="4" spans="1:9">
      <c r="D4" s="22" t="s">
        <v>131</v>
      </c>
      <c r="E4" s="359"/>
      <c r="F4" s="24"/>
      <c r="I4" s="24"/>
    </row>
    <row r="5" spans="1:9">
      <c r="D5" s="22" t="s">
        <v>132</v>
      </c>
      <c r="E5" s="25"/>
      <c r="F5" s="348" t="s">
        <v>147</v>
      </c>
      <c r="I5" s="348"/>
    </row>
    <row r="6" spans="1:9">
      <c r="D6" s="22" t="s">
        <v>133</v>
      </c>
      <c r="E6" s="25"/>
      <c r="F6" s="348" t="s">
        <v>147</v>
      </c>
      <c r="I6" s="348"/>
    </row>
    <row r="7" spans="1:9">
      <c r="D7" s="22" t="s">
        <v>308</v>
      </c>
      <c r="E7" s="26"/>
      <c r="F7" s="348" t="s">
        <v>147</v>
      </c>
      <c r="I7" s="348"/>
    </row>
    <row r="8" spans="1:9" ht="11.5" customHeight="1">
      <c r="G8" s="21"/>
      <c r="H8" s="21"/>
    </row>
    <row r="9" spans="1:9" ht="21" customHeight="1">
      <c r="B9" s="22" t="s">
        <v>134</v>
      </c>
      <c r="C9" s="181"/>
      <c r="D9" s="22"/>
      <c r="F9" s="39"/>
      <c r="G9" s="21"/>
      <c r="H9" s="27"/>
    </row>
    <row r="10" spans="1:9" ht="30" customHeight="1">
      <c r="B10" s="22" t="s">
        <v>135</v>
      </c>
      <c r="C10" s="181"/>
      <c r="D10" s="408"/>
      <c r="E10" s="408"/>
      <c r="F10" s="39"/>
      <c r="G10" s="21"/>
      <c r="H10" s="27"/>
    </row>
    <row r="11" spans="1:9" ht="18.649999999999999" customHeight="1">
      <c r="E11" s="28"/>
      <c r="F11" s="22"/>
      <c r="H11" s="21"/>
    </row>
    <row r="12" spans="1:9" ht="18" customHeight="1">
      <c r="A12" s="34" t="s">
        <v>309</v>
      </c>
      <c r="B12" s="34"/>
      <c r="C12" s="34"/>
      <c r="D12" s="34"/>
      <c r="G12" s="29"/>
      <c r="H12" s="21"/>
    </row>
    <row r="13" spans="1:9" ht="13.5" customHeight="1">
      <c r="C13" s="29"/>
      <c r="D13" s="29"/>
      <c r="E13" s="29"/>
      <c r="F13" s="29"/>
      <c r="G13" s="29"/>
      <c r="H13" s="21"/>
    </row>
    <row r="14" spans="1:9" ht="20.149999999999999" customHeight="1">
      <c r="A14" s="24" t="s">
        <v>271</v>
      </c>
      <c r="B14" s="21" t="s">
        <v>310</v>
      </c>
      <c r="E14" s="25"/>
      <c r="F14" s="22"/>
      <c r="H14" s="21"/>
    </row>
    <row r="15" spans="1:9" ht="20.149999999999999" customHeight="1">
      <c r="B15" s="8" t="s">
        <v>311</v>
      </c>
      <c r="D15" s="8"/>
      <c r="E15" s="25"/>
      <c r="F15" s="22"/>
      <c r="H15" s="21"/>
    </row>
    <row r="16" spans="1:9" ht="24" customHeight="1">
      <c r="A16" s="255" t="s">
        <v>312</v>
      </c>
      <c r="B16" s="255" t="s">
        <v>275</v>
      </c>
      <c r="C16" s="255" t="s">
        <v>276</v>
      </c>
      <c r="D16" s="255" t="s">
        <v>313</v>
      </c>
      <c r="E16" s="255" t="s">
        <v>278</v>
      </c>
      <c r="H16" s="21"/>
    </row>
    <row r="17" spans="1:9" s="31" customFormat="1" ht="46.5" customHeight="1">
      <c r="A17" s="343">
        <v>1</v>
      </c>
      <c r="B17" s="258" t="s">
        <v>335</v>
      </c>
      <c r="C17" s="139" t="s">
        <v>336</v>
      </c>
      <c r="D17" s="268">
        <v>2200000</v>
      </c>
      <c r="E17" s="258" t="s">
        <v>337</v>
      </c>
    </row>
    <row r="18" spans="1:9" s="31" customFormat="1" ht="48" customHeight="1">
      <c r="A18" s="343">
        <v>2</v>
      </c>
      <c r="B18" s="258" t="s">
        <v>338</v>
      </c>
      <c r="C18" s="258" t="s">
        <v>339</v>
      </c>
      <c r="D18" s="268">
        <v>600000</v>
      </c>
      <c r="E18" s="258" t="s">
        <v>337</v>
      </c>
    </row>
    <row r="19" spans="1:9" ht="23.15" customHeight="1">
      <c r="A19" s="259"/>
      <c r="B19" s="259"/>
      <c r="C19" s="260" t="s">
        <v>293</v>
      </c>
      <c r="D19" s="254">
        <f>SUM(D17:D18)</f>
        <v>2800000</v>
      </c>
      <c r="E19" s="261"/>
      <c r="I19" s="22"/>
    </row>
    <row r="22" spans="1:9" ht="20.149999999999999" customHeight="1">
      <c r="A22" s="33" t="s">
        <v>317</v>
      </c>
      <c r="B22" s="21" t="s">
        <v>318</v>
      </c>
      <c r="E22" s="25"/>
      <c r="F22" s="22"/>
      <c r="H22" s="21"/>
    </row>
    <row r="23" spans="1:9" ht="20.149999999999999" customHeight="1">
      <c r="B23" s="21" t="s">
        <v>319</v>
      </c>
      <c r="E23" s="25"/>
      <c r="F23" s="22"/>
      <c r="H23" s="21"/>
    </row>
    <row r="24" spans="1:9" ht="19.5" customHeight="1">
      <c r="B24" s="353"/>
      <c r="C24" s="255" t="s">
        <v>320</v>
      </c>
      <c r="D24" s="24"/>
    </row>
    <row r="25" spans="1:9" ht="21" customHeight="1">
      <c r="B25" s="342" t="s">
        <v>321</v>
      </c>
      <c r="C25" s="342" t="s">
        <v>322</v>
      </c>
      <c r="D25" s="24"/>
    </row>
    <row r="26" spans="1:9" ht="21" customHeight="1">
      <c r="B26" s="342" t="s">
        <v>323</v>
      </c>
      <c r="C26" s="342" t="s">
        <v>322</v>
      </c>
      <c r="D26" s="24"/>
      <c r="F26" s="38"/>
    </row>
    <row r="27" spans="1:9" ht="74.25" customHeight="1">
      <c r="B27" s="343" t="s">
        <v>324</v>
      </c>
      <c r="C27" s="343" t="s">
        <v>325</v>
      </c>
      <c r="D27" s="30"/>
    </row>
    <row r="28" spans="1:9" ht="25.5" customHeight="1">
      <c r="E28" s="30" t="s">
        <v>340</v>
      </c>
    </row>
    <row r="29" spans="1:9">
      <c r="A29" s="8" t="s">
        <v>326</v>
      </c>
      <c r="B29" s="8"/>
      <c r="D29" s="8"/>
      <c r="F29" s="22"/>
    </row>
    <row r="30" spans="1:9">
      <c r="A30" s="33" t="s">
        <v>271</v>
      </c>
      <c r="B30" s="21" t="s">
        <v>327</v>
      </c>
      <c r="E30" s="25"/>
      <c r="F30" s="22"/>
      <c r="H30" s="21"/>
    </row>
    <row r="31" spans="1:9" s="25" customFormat="1">
      <c r="A31" s="33" t="s">
        <v>271</v>
      </c>
      <c r="B31" s="34" t="s">
        <v>328</v>
      </c>
      <c r="D31" s="34"/>
      <c r="F31" s="22"/>
      <c r="G31" s="22"/>
      <c r="H31" s="21"/>
    </row>
    <row r="32" spans="1:9" s="25" customFormat="1">
      <c r="A32" s="33" t="s">
        <v>271</v>
      </c>
      <c r="B32" s="34" t="s">
        <v>329</v>
      </c>
      <c r="D32" s="34"/>
      <c r="F32" s="22"/>
      <c r="G32" s="22"/>
      <c r="H32" s="21"/>
    </row>
    <row r="33" spans="1:9">
      <c r="A33" s="33" t="s">
        <v>317</v>
      </c>
      <c r="B33" s="34" t="s">
        <v>333</v>
      </c>
      <c r="D33" s="34"/>
      <c r="E33" s="29"/>
    </row>
    <row r="36" spans="1:9" s="25" customFormat="1">
      <c r="A36" s="21"/>
      <c r="B36" s="21"/>
      <c r="C36" s="21"/>
      <c r="D36" s="21"/>
      <c r="E36" s="21"/>
      <c r="G36" s="22"/>
      <c r="H36" s="22"/>
      <c r="I36" s="21"/>
    </row>
    <row r="37" spans="1:9" s="25" customFormat="1">
      <c r="A37" s="21"/>
      <c r="B37" s="29"/>
      <c r="C37" s="29"/>
      <c r="D37" s="29"/>
      <c r="E37" s="21"/>
      <c r="G37" s="22"/>
      <c r="H37" s="22"/>
      <c r="I37" s="21"/>
    </row>
    <row r="38" spans="1:9" s="25" customFormat="1">
      <c r="A38" s="21"/>
      <c r="B38" s="29"/>
      <c r="C38" s="29"/>
      <c r="D38" s="29"/>
      <c r="E38" s="21"/>
      <c r="G38" s="22"/>
      <c r="H38" s="22"/>
      <c r="I38" s="21"/>
    </row>
    <row r="39" spans="1:9" s="25" customFormat="1">
      <c r="A39" s="21"/>
      <c r="B39" s="21"/>
      <c r="C39" s="21"/>
      <c r="D39" s="21"/>
      <c r="E39" s="21"/>
      <c r="G39" s="22"/>
      <c r="H39" s="22"/>
      <c r="I39" s="21"/>
    </row>
  </sheetData>
  <mergeCells count="1">
    <mergeCell ref="D10:E10"/>
  </mergeCells>
  <phoneticPr fontId="1"/>
  <dataValidations count="1">
    <dataValidation type="list" allowBlank="1" showInputMessage="1" showErrorMessage="1" sqref="A12:B12" xr:uid="{1101BE47-50CE-4EA6-A893-6BF393AC1B43}">
      <formula1>"監督職員と業務主任者は次の内容につき合意し、契約担当課長は速やかに契約変更手続きを行う。, 監督職員と業務主任者は次の内容につき合意した。契約変更手続きは、別途他の変更が生じたときにあわせて行う。"</formula1>
    </dataValidation>
  </dataValidations>
  <printOptions horizontalCentered="1"/>
  <pageMargins left="0.23622047244094491" right="0.23622047244094491" top="0.74803149606299213" bottom="0.74803149606299213" header="0.31496062992125984" footer="0.31496062992125984"/>
  <pageSetup paperSize="9" scale="92" orientation="portrait" horizontalDpi="300" verticalDpi="300" r:id="rId1"/>
  <extLst>
    <ext xmlns:x14="http://schemas.microsoft.com/office/spreadsheetml/2009/9/main" uri="{CCE6A557-97BC-4b89-ADB6-D9C93CAAB3DF}">
      <x14:dataValidations xmlns:xm="http://schemas.microsoft.com/office/excel/2006/main" count="1">
        <x14:dataValidation type="list" errorStyle="information" allowBlank="1" showInputMessage="1" xr:uid="{D50E07FA-99FB-44ED-9D86-38AA699A4823}">
          <x14:formula1>
            <xm:f>データ用※削除不可!$J$2:$J$3</xm:f>
          </x14:formula1>
          <xm:sqref>E4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937C-4B25-4A44-A530-8B0E870F4206}">
  <sheetPr codeName="Sheet29">
    <tabColor rgb="FF92D050"/>
    <pageSetUpPr fitToPage="1"/>
  </sheetPr>
  <dimension ref="A1:I39"/>
  <sheetViews>
    <sheetView showGridLines="0" topLeftCell="A25" zoomScaleNormal="100" workbookViewId="0">
      <selection activeCell="E4" sqref="E4"/>
    </sheetView>
  </sheetViews>
  <sheetFormatPr defaultColWidth="9" defaultRowHeight="12"/>
  <cols>
    <col min="1" max="1" width="6.25" style="21" customWidth="1"/>
    <col min="2" max="2" width="19.08203125" style="21" customWidth="1"/>
    <col min="3" max="3" width="34.58203125" style="21" customWidth="1"/>
    <col min="4" max="4" width="15.08203125" style="21" customWidth="1"/>
    <col min="5" max="5" width="15.75" style="21" customWidth="1"/>
    <col min="6" max="6" width="13.25" style="25" customWidth="1"/>
    <col min="7" max="7" width="13.5" style="22" customWidth="1"/>
    <col min="8" max="8" width="4.25" style="22" bestFit="1" customWidth="1"/>
    <col min="9" max="9" width="2.58203125" style="21" bestFit="1" customWidth="1"/>
    <col min="10" max="10" width="2.58203125" style="21" customWidth="1"/>
    <col min="11" max="16384" width="9" style="21"/>
  </cols>
  <sheetData>
    <row r="1" spans="1:9">
      <c r="A1" s="21" t="s">
        <v>341</v>
      </c>
    </row>
    <row r="2" spans="1:9" ht="33.75" customHeight="1">
      <c r="A2" s="275" t="s">
        <v>307</v>
      </c>
      <c r="B2" s="36"/>
      <c r="C2" s="36"/>
      <c r="D2" s="36"/>
      <c r="E2" s="36"/>
      <c r="F2" s="36"/>
      <c r="G2" s="36"/>
      <c r="H2" s="36"/>
      <c r="I2" s="20"/>
    </row>
    <row r="3" spans="1:9">
      <c r="D3" s="22" t="s">
        <v>130</v>
      </c>
      <c r="E3" s="348"/>
      <c r="F3" s="23"/>
      <c r="I3" s="23"/>
    </row>
    <row r="4" spans="1:9">
      <c r="D4" s="22" t="s">
        <v>131</v>
      </c>
      <c r="E4" s="359"/>
      <c r="F4" s="24"/>
      <c r="I4" s="24"/>
    </row>
    <row r="5" spans="1:9">
      <c r="D5" s="22" t="s">
        <v>132</v>
      </c>
      <c r="E5" s="25" t="s">
        <v>342</v>
      </c>
      <c r="F5" s="348" t="s">
        <v>147</v>
      </c>
      <c r="I5" s="348"/>
    </row>
    <row r="6" spans="1:9">
      <c r="D6" s="22" t="s">
        <v>133</v>
      </c>
      <c r="E6" s="25" t="s">
        <v>342</v>
      </c>
      <c r="F6" s="348" t="s">
        <v>147</v>
      </c>
      <c r="I6" s="348"/>
    </row>
    <row r="7" spans="1:9">
      <c r="D7" s="22" t="s">
        <v>308</v>
      </c>
      <c r="E7" s="26" t="s">
        <v>342</v>
      </c>
      <c r="F7" s="348" t="s">
        <v>147</v>
      </c>
      <c r="I7" s="348"/>
    </row>
    <row r="8" spans="1:9" ht="11.5" customHeight="1">
      <c r="F8" s="21"/>
      <c r="G8" s="21"/>
      <c r="H8" s="21"/>
    </row>
    <row r="9" spans="1:9" ht="21" customHeight="1">
      <c r="B9" s="22" t="s">
        <v>134</v>
      </c>
      <c r="C9" s="181"/>
      <c r="D9" s="22"/>
      <c r="F9" s="39"/>
      <c r="G9" s="21"/>
      <c r="H9" s="27"/>
    </row>
    <row r="10" spans="1:9" ht="21" customHeight="1">
      <c r="B10" s="22" t="s">
        <v>135</v>
      </c>
      <c r="C10" s="357"/>
      <c r="D10" s="22"/>
      <c r="E10" s="39"/>
      <c r="F10" s="39"/>
      <c r="G10" s="21"/>
      <c r="H10" s="27"/>
    </row>
    <row r="11" spans="1:9" ht="18.649999999999999" customHeight="1">
      <c r="E11" s="28"/>
      <c r="F11" s="22"/>
      <c r="H11" s="21"/>
    </row>
    <row r="12" spans="1:9" ht="18" customHeight="1">
      <c r="A12" s="34" t="s">
        <v>309</v>
      </c>
      <c r="B12" s="34"/>
      <c r="C12" s="34"/>
      <c r="D12" s="34"/>
      <c r="G12" s="29"/>
      <c r="H12" s="21"/>
    </row>
    <row r="13" spans="1:9" ht="13.5" customHeight="1">
      <c r="C13" s="29"/>
      <c r="D13" s="29"/>
      <c r="E13" s="29"/>
      <c r="F13" s="29"/>
      <c r="G13" s="29"/>
      <c r="H13" s="21"/>
    </row>
    <row r="14" spans="1:9" ht="20.149999999999999" customHeight="1">
      <c r="A14" s="24" t="s">
        <v>271</v>
      </c>
      <c r="B14" s="21" t="s">
        <v>310</v>
      </c>
      <c r="E14" s="25"/>
      <c r="F14" s="22"/>
      <c r="H14" s="21"/>
    </row>
    <row r="15" spans="1:9" ht="20.149999999999999" customHeight="1">
      <c r="B15" s="8" t="s">
        <v>311</v>
      </c>
      <c r="D15" s="8"/>
      <c r="E15" s="25"/>
      <c r="F15" s="22"/>
      <c r="H15" s="21"/>
    </row>
    <row r="16" spans="1:9" ht="24.75" customHeight="1">
      <c r="A16" s="255" t="s">
        <v>312</v>
      </c>
      <c r="B16" s="255" t="s">
        <v>275</v>
      </c>
      <c r="C16" s="255" t="s">
        <v>276</v>
      </c>
      <c r="D16" s="255" t="s">
        <v>313</v>
      </c>
      <c r="E16" s="255" t="s">
        <v>278</v>
      </c>
      <c r="H16" s="21"/>
    </row>
    <row r="17" spans="1:9" s="31" customFormat="1" ht="56.15" customHeight="1">
      <c r="A17" s="343">
        <v>1</v>
      </c>
      <c r="B17" s="258" t="s">
        <v>343</v>
      </c>
      <c r="C17" s="139" t="s">
        <v>344</v>
      </c>
      <c r="D17" s="268">
        <v>10000000</v>
      </c>
      <c r="E17" s="258" t="s">
        <v>337</v>
      </c>
    </row>
    <row r="18" spans="1:9" s="31" customFormat="1" ht="38.25" customHeight="1">
      <c r="A18" s="343">
        <v>2</v>
      </c>
      <c r="B18" s="258" t="s">
        <v>345</v>
      </c>
      <c r="C18" s="258" t="s">
        <v>346</v>
      </c>
      <c r="D18" s="268">
        <v>6000000</v>
      </c>
      <c r="E18" s="258" t="s">
        <v>337</v>
      </c>
    </row>
    <row r="19" spans="1:9" ht="23.15" customHeight="1">
      <c r="A19" s="259"/>
      <c r="B19" s="259"/>
      <c r="C19" s="260" t="s">
        <v>293</v>
      </c>
      <c r="D19" s="254">
        <f>SUM(D17:D18)</f>
        <v>16000000</v>
      </c>
      <c r="E19" s="261"/>
      <c r="I19" s="22"/>
    </row>
    <row r="22" spans="1:9" ht="20.149999999999999" customHeight="1">
      <c r="A22" s="33" t="s">
        <v>317</v>
      </c>
      <c r="B22" s="21" t="s">
        <v>318</v>
      </c>
      <c r="E22" s="25"/>
      <c r="F22" s="22"/>
      <c r="H22" s="21"/>
    </row>
    <row r="23" spans="1:9" ht="20.149999999999999" customHeight="1">
      <c r="B23" s="21" t="s">
        <v>319</v>
      </c>
      <c r="E23" s="25"/>
      <c r="F23" s="22"/>
      <c r="H23" s="21"/>
    </row>
    <row r="24" spans="1:9" ht="19.5" customHeight="1">
      <c r="B24" s="356"/>
      <c r="C24" s="255" t="s">
        <v>320</v>
      </c>
    </row>
    <row r="25" spans="1:9" ht="21" customHeight="1">
      <c r="B25" s="342" t="s">
        <v>321</v>
      </c>
      <c r="C25" s="342" t="s">
        <v>322</v>
      </c>
    </row>
    <row r="26" spans="1:9" ht="21" customHeight="1">
      <c r="B26" s="342" t="s">
        <v>323</v>
      </c>
      <c r="C26" s="342" t="s">
        <v>322</v>
      </c>
      <c r="F26" s="38"/>
    </row>
    <row r="27" spans="1:9" ht="66" customHeight="1">
      <c r="B27" s="343" t="s">
        <v>324</v>
      </c>
      <c r="C27" s="258"/>
    </row>
    <row r="28" spans="1:9" ht="25.5" customHeight="1">
      <c r="E28" s="22" t="s">
        <v>347</v>
      </c>
    </row>
    <row r="29" spans="1:9">
      <c r="A29" s="8" t="s">
        <v>326</v>
      </c>
      <c r="B29" s="8"/>
      <c r="D29" s="8"/>
      <c r="F29" s="22"/>
    </row>
    <row r="30" spans="1:9">
      <c r="A30" s="33" t="s">
        <v>271</v>
      </c>
      <c r="B30" s="21" t="s">
        <v>327</v>
      </c>
      <c r="E30" s="25"/>
      <c r="F30" s="22"/>
      <c r="H30" s="21"/>
    </row>
    <row r="31" spans="1:9" s="25" customFormat="1">
      <c r="A31" s="33" t="s">
        <v>271</v>
      </c>
      <c r="B31" s="34" t="s">
        <v>328</v>
      </c>
      <c r="D31" s="34"/>
      <c r="F31" s="22"/>
      <c r="G31" s="22"/>
      <c r="H31" s="21"/>
    </row>
    <row r="32" spans="1:9" s="25" customFormat="1">
      <c r="A32" s="33" t="s">
        <v>271</v>
      </c>
      <c r="B32" s="34" t="s">
        <v>329</v>
      </c>
      <c r="D32" s="34"/>
      <c r="F32" s="22"/>
      <c r="G32" s="22"/>
      <c r="H32" s="21"/>
    </row>
    <row r="33" spans="1:9">
      <c r="A33" s="33" t="s">
        <v>317</v>
      </c>
      <c r="B33" s="34" t="s">
        <v>333</v>
      </c>
      <c r="D33" s="34"/>
      <c r="E33" s="29"/>
    </row>
    <row r="36" spans="1:9" s="25" customFormat="1">
      <c r="A36" s="21"/>
      <c r="B36" s="21"/>
      <c r="C36" s="21"/>
      <c r="D36" s="21"/>
      <c r="E36" s="21"/>
      <c r="G36" s="22"/>
      <c r="H36" s="22"/>
      <c r="I36" s="21"/>
    </row>
    <row r="37" spans="1:9" s="25" customFormat="1">
      <c r="A37" s="21"/>
      <c r="B37" s="29"/>
      <c r="C37" s="29"/>
      <c r="D37" s="29"/>
      <c r="E37" s="21"/>
      <c r="G37" s="22"/>
      <c r="H37" s="22"/>
      <c r="I37" s="21"/>
    </row>
    <row r="38" spans="1:9" s="25" customFormat="1">
      <c r="A38" s="21"/>
      <c r="B38" s="29"/>
      <c r="C38" s="29"/>
      <c r="D38" s="29"/>
      <c r="E38" s="21"/>
      <c r="G38" s="22"/>
      <c r="H38" s="22"/>
      <c r="I38" s="21"/>
    </row>
    <row r="39" spans="1:9" s="25" customFormat="1">
      <c r="A39" s="21"/>
      <c r="B39" s="21"/>
      <c r="C39" s="21"/>
      <c r="D39" s="21"/>
      <c r="E39" s="21"/>
      <c r="G39" s="22"/>
      <c r="H39" s="22"/>
      <c r="I39" s="21"/>
    </row>
  </sheetData>
  <phoneticPr fontId="1"/>
  <dataValidations count="1">
    <dataValidation type="list" allowBlank="1" showInputMessage="1" showErrorMessage="1" sqref="A12:B12" xr:uid="{315C382A-E02E-4744-9E5E-3C87A75BF422}">
      <formula1>"監督職員と業務主任者は次の内容につき合意し、契約担当課長は速やかに契約変更手続きを行う。, 監督職員と業務主任者は次の内容につき合意した。契約変更手続きは、別途他の変更が生じたときにあわせて行う。"</formula1>
    </dataValidation>
  </dataValidations>
  <printOptions horizontalCentered="1"/>
  <pageMargins left="0.23622047244094491" right="0.23622047244094491" top="0.74803149606299213" bottom="0.74803149606299213" header="0.31496062992125984" footer="0.31496062992125984"/>
  <pageSetup paperSize="9" scale="84" orientation="portrait" horizontalDpi="300" verticalDpi="300" r:id="rId1"/>
  <extLst>
    <ext xmlns:x14="http://schemas.microsoft.com/office/spreadsheetml/2009/9/main" uri="{CCE6A557-97BC-4b89-ADB6-D9C93CAAB3DF}">
      <x14:dataValidations xmlns:xm="http://schemas.microsoft.com/office/excel/2006/main" count="1">
        <x14:dataValidation type="list" errorStyle="information" allowBlank="1" showInputMessage="1" xr:uid="{60F633A5-E686-490D-ACE1-F7F414A396D6}">
          <x14:formula1>
            <xm:f>データ用※削除不可!$J$2:$J$3</xm:f>
          </x14:formula1>
          <xm:sqref>E4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259D5-1120-4F23-A876-C99CED329E1A}">
  <sheetPr codeName="Sheet30">
    <tabColor rgb="FF92D050"/>
    <pageSetUpPr fitToPage="1"/>
  </sheetPr>
  <dimension ref="A1:I41"/>
  <sheetViews>
    <sheetView showGridLines="0" topLeftCell="A20" zoomScaleNormal="100" workbookViewId="0">
      <selection activeCell="E4" sqref="E4"/>
    </sheetView>
  </sheetViews>
  <sheetFormatPr defaultColWidth="9" defaultRowHeight="12"/>
  <cols>
    <col min="1" max="1" width="6.25" style="21" customWidth="1"/>
    <col min="2" max="2" width="19.08203125" style="21" customWidth="1"/>
    <col min="3" max="3" width="34.58203125" style="21" customWidth="1"/>
    <col min="4" max="4" width="15.08203125" style="21" customWidth="1"/>
    <col min="5" max="5" width="15.75" style="21" customWidth="1"/>
    <col min="6" max="6" width="14" style="25" customWidth="1"/>
    <col min="7" max="7" width="17.33203125" style="22" customWidth="1"/>
    <col min="8" max="8" width="4.25" style="22" bestFit="1" customWidth="1"/>
    <col min="9" max="9" width="2.58203125" style="21" bestFit="1" customWidth="1"/>
    <col min="10" max="10" width="2.58203125" style="21" customWidth="1"/>
    <col min="11" max="16384" width="9" style="21"/>
  </cols>
  <sheetData>
    <row r="1" spans="1:9">
      <c r="A1" s="21" t="s">
        <v>348</v>
      </c>
    </row>
    <row r="2" spans="1:9" ht="33.75" customHeight="1">
      <c r="A2" s="407" t="s">
        <v>307</v>
      </c>
      <c r="B2" s="407"/>
      <c r="C2" s="407"/>
      <c r="D2" s="407"/>
      <c r="E2" s="407"/>
      <c r="F2" s="36"/>
      <c r="G2" s="36"/>
      <c r="H2" s="36"/>
      <c r="I2" s="20"/>
    </row>
    <row r="3" spans="1:9" ht="12" customHeight="1">
      <c r="A3" s="116"/>
      <c r="B3" s="116"/>
      <c r="C3" s="116"/>
      <c r="D3" s="22" t="s">
        <v>130</v>
      </c>
      <c r="E3" s="348"/>
      <c r="H3" s="23"/>
      <c r="I3" s="23"/>
    </row>
    <row r="4" spans="1:9">
      <c r="D4" s="22" t="s">
        <v>131</v>
      </c>
      <c r="E4" s="359"/>
      <c r="H4" s="24"/>
      <c r="I4" s="24"/>
    </row>
    <row r="5" spans="1:9">
      <c r="D5" s="22" t="s">
        <v>132</v>
      </c>
      <c r="E5" s="25"/>
      <c r="H5" s="348"/>
      <c r="I5" s="348"/>
    </row>
    <row r="6" spans="1:9">
      <c r="D6" s="22" t="s">
        <v>133</v>
      </c>
      <c r="E6" s="25"/>
      <c r="H6" s="348"/>
      <c r="I6" s="348"/>
    </row>
    <row r="7" spans="1:9">
      <c r="D7" s="22" t="s">
        <v>308</v>
      </c>
      <c r="E7" s="26"/>
      <c r="H7" s="348"/>
      <c r="I7" s="348"/>
    </row>
    <row r="8" spans="1:9" ht="11.5" customHeight="1">
      <c r="F8" s="21"/>
      <c r="G8" s="21"/>
      <c r="H8" s="21"/>
    </row>
    <row r="9" spans="1:9" ht="21" customHeight="1">
      <c r="B9" s="22" t="s">
        <v>134</v>
      </c>
      <c r="C9" s="181"/>
      <c r="D9" s="22"/>
      <c r="F9" s="39"/>
      <c r="G9" s="21"/>
      <c r="H9" s="27"/>
    </row>
    <row r="10" spans="1:9" ht="30" customHeight="1">
      <c r="B10" s="22" t="s">
        <v>135</v>
      </c>
      <c r="C10" s="357"/>
      <c r="D10" s="408"/>
      <c r="E10" s="408"/>
      <c r="F10" s="39"/>
      <c r="G10" s="21"/>
      <c r="H10" s="27"/>
    </row>
    <row r="11" spans="1:9" ht="18.649999999999999" customHeight="1">
      <c r="E11" s="28"/>
      <c r="F11" s="22"/>
      <c r="H11" s="21"/>
    </row>
    <row r="12" spans="1:9" ht="18" customHeight="1">
      <c r="A12" s="34" t="s">
        <v>309</v>
      </c>
      <c r="B12" s="34"/>
      <c r="C12" s="34"/>
      <c r="D12" s="34"/>
      <c r="G12" s="29"/>
      <c r="H12" s="21"/>
    </row>
    <row r="13" spans="1:9" ht="13.5" customHeight="1">
      <c r="C13" s="29"/>
      <c r="D13" s="29"/>
      <c r="E13" s="29"/>
      <c r="F13" s="29"/>
      <c r="G13" s="29"/>
      <c r="H13" s="21"/>
    </row>
    <row r="14" spans="1:9" ht="20.149999999999999" customHeight="1">
      <c r="A14" s="24" t="s">
        <v>317</v>
      </c>
      <c r="B14" s="21" t="s">
        <v>310</v>
      </c>
      <c r="E14" s="25"/>
      <c r="F14" s="22"/>
      <c r="H14" s="21"/>
    </row>
    <row r="15" spans="1:9" ht="20.149999999999999" customHeight="1">
      <c r="B15" s="8" t="s">
        <v>311</v>
      </c>
      <c r="D15" s="8"/>
      <c r="E15" s="25"/>
      <c r="F15" s="22"/>
      <c r="H15" s="21"/>
    </row>
    <row r="16" spans="1:9">
      <c r="A16" s="255" t="s">
        <v>312</v>
      </c>
      <c r="B16" s="255" t="s">
        <v>275</v>
      </c>
      <c r="C16" s="255" t="s">
        <v>276</v>
      </c>
      <c r="D16" s="255" t="s">
        <v>313</v>
      </c>
      <c r="E16" s="255" t="s">
        <v>278</v>
      </c>
      <c r="H16" s="21"/>
    </row>
    <row r="17" spans="1:9" s="31" customFormat="1" ht="51.75" customHeight="1">
      <c r="A17" s="257">
        <v>1</v>
      </c>
      <c r="B17" s="257"/>
      <c r="C17" s="139" t="s">
        <v>349</v>
      </c>
      <c r="D17" s="268"/>
      <c r="E17" s="258" t="s">
        <v>337</v>
      </c>
    </row>
    <row r="18" spans="1:9" s="31" customFormat="1">
      <c r="A18" s="257">
        <v>2</v>
      </c>
      <c r="B18" s="257"/>
      <c r="C18" s="258"/>
      <c r="D18" s="268"/>
      <c r="E18" s="258"/>
    </row>
    <row r="19" spans="1:9" s="31" customFormat="1">
      <c r="A19" s="257">
        <v>3</v>
      </c>
      <c r="B19" s="257"/>
      <c r="C19" s="269"/>
      <c r="D19" s="270"/>
      <c r="E19" s="271"/>
      <c r="H19" s="32"/>
    </row>
    <row r="20" spans="1:9">
      <c r="A20" s="343">
        <v>4</v>
      </c>
      <c r="B20" s="343"/>
      <c r="C20" s="272"/>
      <c r="D20" s="270"/>
      <c r="E20" s="273"/>
    </row>
    <row r="21" spans="1:9" ht="23.15" customHeight="1">
      <c r="A21" s="259"/>
      <c r="B21" s="259"/>
      <c r="C21" s="260" t="s">
        <v>293</v>
      </c>
      <c r="D21" s="254">
        <f>SUM(D17:D20)</f>
        <v>0</v>
      </c>
      <c r="E21" s="261"/>
      <c r="I21" s="22"/>
    </row>
    <row r="22" spans="1:9">
      <c r="D22" s="25"/>
      <c r="E22" s="22"/>
    </row>
    <row r="24" spans="1:9" ht="20.149999999999999" customHeight="1">
      <c r="A24" s="33" t="s">
        <v>317</v>
      </c>
      <c r="B24" s="21" t="s">
        <v>318</v>
      </c>
      <c r="E24" s="25"/>
      <c r="F24" s="22"/>
      <c r="H24" s="21"/>
    </row>
    <row r="25" spans="1:9" ht="20.149999999999999" customHeight="1">
      <c r="B25" s="21" t="s">
        <v>319</v>
      </c>
      <c r="E25" s="25"/>
      <c r="H25" s="21"/>
    </row>
    <row r="26" spans="1:9">
      <c r="B26" s="353"/>
      <c r="C26" s="255" t="s">
        <v>350</v>
      </c>
    </row>
    <row r="27" spans="1:9" ht="22" customHeight="1">
      <c r="B27" s="342" t="s">
        <v>321</v>
      </c>
      <c r="C27" s="342"/>
    </row>
    <row r="28" spans="1:9" ht="21" customHeight="1">
      <c r="B28" s="342" t="s">
        <v>323</v>
      </c>
      <c r="C28" s="342"/>
    </row>
    <row r="29" spans="1:9" ht="69.650000000000006" customHeight="1">
      <c r="B29" s="343" t="s">
        <v>324</v>
      </c>
      <c r="C29" s="258"/>
    </row>
    <row r="30" spans="1:9" ht="25.5" customHeight="1">
      <c r="E30" s="22" t="s">
        <v>347</v>
      </c>
    </row>
    <row r="31" spans="1:9">
      <c r="A31" s="8" t="s">
        <v>326</v>
      </c>
      <c r="B31" s="8"/>
      <c r="D31" s="8"/>
      <c r="F31" s="22"/>
    </row>
    <row r="32" spans="1:9">
      <c r="A32" s="33" t="s">
        <v>317</v>
      </c>
      <c r="B32" s="21" t="s">
        <v>327</v>
      </c>
      <c r="E32" s="25"/>
      <c r="F32" s="22"/>
      <c r="H32" s="21"/>
    </row>
    <row r="33" spans="1:9" s="25" customFormat="1">
      <c r="A33" s="33" t="s">
        <v>271</v>
      </c>
      <c r="B33" s="34" t="s">
        <v>328</v>
      </c>
      <c r="D33" s="34"/>
      <c r="F33" s="22"/>
      <c r="G33" s="22"/>
      <c r="H33" s="21"/>
    </row>
    <row r="34" spans="1:9" s="25" customFormat="1">
      <c r="A34" s="33" t="s">
        <v>271</v>
      </c>
      <c r="B34" s="34" t="s">
        <v>329</v>
      </c>
      <c r="D34" s="34"/>
      <c r="F34" s="22"/>
      <c r="G34" s="22"/>
      <c r="H34" s="21"/>
    </row>
    <row r="35" spans="1:9">
      <c r="A35" s="33" t="s">
        <v>317</v>
      </c>
      <c r="B35" s="34" t="s">
        <v>333</v>
      </c>
      <c r="D35" s="34"/>
      <c r="E35" s="29"/>
    </row>
    <row r="38" spans="1:9" s="25" customFormat="1">
      <c r="A38" s="21"/>
      <c r="B38" s="21"/>
      <c r="C38" s="21"/>
      <c r="D38" s="21"/>
      <c r="E38" s="21"/>
      <c r="G38" s="22"/>
      <c r="H38" s="22"/>
      <c r="I38" s="21"/>
    </row>
    <row r="39" spans="1:9" s="25" customFormat="1">
      <c r="A39" s="21"/>
      <c r="B39" s="29"/>
      <c r="C39" s="29"/>
      <c r="D39" s="29"/>
      <c r="E39" s="21"/>
      <c r="G39" s="22"/>
      <c r="H39" s="22"/>
      <c r="I39" s="21"/>
    </row>
    <row r="40" spans="1:9" s="25" customFormat="1">
      <c r="A40" s="21"/>
      <c r="B40" s="29"/>
      <c r="C40" s="29"/>
      <c r="D40" s="29"/>
      <c r="E40" s="21"/>
      <c r="G40" s="22"/>
      <c r="H40" s="22"/>
      <c r="I40" s="21"/>
    </row>
    <row r="41" spans="1:9" s="25" customFormat="1">
      <c r="A41" s="21"/>
      <c r="B41" s="21"/>
      <c r="C41" s="21"/>
      <c r="D41" s="21"/>
      <c r="E41" s="21"/>
      <c r="G41" s="22"/>
      <c r="H41" s="22"/>
      <c r="I41" s="21"/>
    </row>
  </sheetData>
  <mergeCells count="2">
    <mergeCell ref="A2:E2"/>
    <mergeCell ref="D10:E10"/>
  </mergeCells>
  <phoneticPr fontId="1"/>
  <dataValidations count="1">
    <dataValidation type="list" allowBlank="1" showInputMessage="1" showErrorMessage="1" sqref="A12:B12" xr:uid="{2DF0B390-31EE-4623-8FF8-571DE9707E34}">
      <formula1>"監督職員と業務主任者は次の内容につき合意し、契約担当課長は速やかに契約変更手続きを行う。, 監督職員と業務主任者は次の内容につき合意した。契約変更手続きは、別途他の変更が生じたときにあわせて行う。"</formula1>
    </dataValidation>
  </dataValidations>
  <printOptions horizontalCentered="1"/>
  <pageMargins left="0.23622047244094491" right="0.23622047244094491" top="0.74803149606299213" bottom="0.74803149606299213" header="0.31496062992125984" footer="0.31496062992125984"/>
  <pageSetup paperSize="9" scale="80"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91CEC21-4ABE-4266-AFB8-22BD18E41AD8}">
          <x14:formula1>
            <xm:f>データ用※削除不可!$D$2:$D$3</xm:f>
          </x14:formula1>
          <xm:sqref>A14 A24 A32:A35</xm:sqref>
        </x14:dataValidation>
        <x14:dataValidation type="list" errorStyle="information" allowBlank="1" showInputMessage="1" xr:uid="{B04B4FE4-38E0-410D-89A6-C096A617FE0A}">
          <x14:formula1>
            <xm:f>データ用※削除不可!$J$2:$J$3</xm:f>
          </x14:formula1>
          <xm:sqref>E4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CC2C-551B-4007-8A1A-D823C48A7A12}">
  <sheetPr codeName="Sheet31">
    <tabColor rgb="FF92D050"/>
  </sheetPr>
  <dimension ref="B1:J27"/>
  <sheetViews>
    <sheetView showGridLines="0" zoomScaleNormal="100" workbookViewId="0">
      <selection activeCell="E4" sqref="E4"/>
    </sheetView>
  </sheetViews>
  <sheetFormatPr defaultColWidth="8.58203125" defaultRowHeight="12"/>
  <cols>
    <col min="1" max="1" width="8.58203125" style="45"/>
    <col min="2" max="2" width="20.75" style="45" customWidth="1"/>
    <col min="3" max="3" width="12.58203125" style="45" customWidth="1"/>
    <col min="4" max="4" width="11.58203125" style="45" customWidth="1"/>
    <col min="5" max="5" width="13.5" style="45" customWidth="1"/>
    <col min="6" max="6" width="9.58203125" style="45" bestFit="1" customWidth="1"/>
    <col min="7" max="7" width="11.75" style="45" customWidth="1"/>
    <col min="8" max="16384" width="8.58203125" style="45"/>
  </cols>
  <sheetData>
    <row r="1" spans="2:10" ht="13">
      <c r="B1" s="82" t="s">
        <v>351</v>
      </c>
      <c r="C1" s="83"/>
      <c r="D1" s="83"/>
      <c r="E1" s="83"/>
      <c r="F1" s="83"/>
      <c r="G1" s="83"/>
    </row>
    <row r="2" spans="2:10" ht="22" customHeight="1" thickBot="1"/>
    <row r="3" spans="2:10" ht="12.5" thickBot="1">
      <c r="B3" s="47" t="s">
        <v>352</v>
      </c>
      <c r="C3" s="46" t="s">
        <v>353</v>
      </c>
    </row>
    <row r="4" spans="2:10" ht="14.15" customHeight="1">
      <c r="B4" s="47"/>
      <c r="C4" s="47"/>
      <c r="D4" s="47"/>
      <c r="E4" s="44"/>
      <c r="F4" s="44"/>
      <c r="G4" s="44"/>
      <c r="H4" s="44"/>
      <c r="I4" s="44"/>
      <c r="J4" s="44"/>
    </row>
    <row r="5" spans="2:10" ht="14.15" customHeight="1">
      <c r="B5" s="47" t="s">
        <v>354</v>
      </c>
      <c r="C5" s="61" t="s">
        <v>355</v>
      </c>
      <c r="D5" s="47"/>
      <c r="E5" s="44"/>
      <c r="F5" s="44"/>
      <c r="G5" s="44"/>
      <c r="H5" s="44"/>
      <c r="I5" s="44"/>
      <c r="J5" s="44"/>
    </row>
    <row r="6" spans="2:10" ht="14.15" customHeight="1" thickBot="1">
      <c r="B6" s="47"/>
      <c r="C6" s="47"/>
      <c r="D6" s="47"/>
      <c r="E6" s="44"/>
      <c r="F6" s="44"/>
      <c r="G6" s="44"/>
      <c r="H6" s="44"/>
      <c r="I6" s="44"/>
      <c r="J6" s="44"/>
    </row>
    <row r="7" spans="2:10" ht="12.5" thickBot="1">
      <c r="B7" s="47" t="s">
        <v>356</v>
      </c>
      <c r="C7" s="48">
        <v>100000</v>
      </c>
      <c r="D7" s="49" t="s">
        <v>357</v>
      </c>
    </row>
    <row r="8" spans="2:10" ht="12.5" thickBot="1">
      <c r="B8" s="47"/>
      <c r="C8" s="47"/>
      <c r="D8" s="47"/>
      <c r="E8" s="45" t="s">
        <v>358</v>
      </c>
      <c r="G8" s="49"/>
      <c r="H8" s="50"/>
      <c r="I8" s="51"/>
      <c r="J8" s="44"/>
    </row>
    <row r="9" spans="2:10" ht="24.5" thickBot="1">
      <c r="B9" s="47" t="s">
        <v>359</v>
      </c>
      <c r="C9" s="48">
        <f>C7*E9</f>
        <v>12000000</v>
      </c>
      <c r="D9" s="45" t="s">
        <v>360</v>
      </c>
      <c r="E9" s="45">
        <v>120</v>
      </c>
      <c r="F9" s="45" t="s">
        <v>361</v>
      </c>
    </row>
    <row r="10" spans="2:10" ht="12.5" thickBot="1">
      <c r="B10" s="47"/>
      <c r="E10" s="49"/>
      <c r="F10" s="49"/>
      <c r="G10" s="49"/>
      <c r="J10" s="51"/>
    </row>
    <row r="11" spans="2:10" ht="24.5" thickBot="1">
      <c r="B11" s="47" t="s">
        <v>362</v>
      </c>
      <c r="C11" s="52">
        <v>13000000</v>
      </c>
      <c r="D11" s="45" t="s">
        <v>360</v>
      </c>
    </row>
    <row r="12" spans="2:10" ht="12.5" thickBot="1">
      <c r="B12" s="47"/>
      <c r="G12" s="49"/>
      <c r="H12" s="44"/>
      <c r="I12" s="51"/>
      <c r="J12" s="51"/>
    </row>
    <row r="13" spans="2:10" ht="24.5" thickBot="1">
      <c r="B13" s="47" t="s">
        <v>363</v>
      </c>
      <c r="C13" s="53">
        <f>E19</f>
        <v>14210000</v>
      </c>
      <c r="D13" s="45" t="s">
        <v>360</v>
      </c>
    </row>
    <row r="14" spans="2:10">
      <c r="B14" s="44"/>
      <c r="C14" s="44"/>
      <c r="D14" s="44"/>
      <c r="E14" s="44"/>
      <c r="F14" s="44"/>
      <c r="G14" s="44"/>
      <c r="H14" s="44"/>
      <c r="I14" s="49"/>
      <c r="J14" s="44"/>
    </row>
    <row r="15" spans="2:10" ht="26.5" customHeight="1">
      <c r="B15" s="55"/>
      <c r="C15" s="60" t="s">
        <v>364</v>
      </c>
      <c r="D15" s="60" t="s">
        <v>365</v>
      </c>
      <c r="E15" s="60" t="s">
        <v>366</v>
      </c>
      <c r="F15" s="60" t="s">
        <v>367</v>
      </c>
      <c r="G15" s="49"/>
      <c r="H15" s="44"/>
      <c r="I15" s="49"/>
      <c r="J15" s="44"/>
    </row>
    <row r="16" spans="2:10">
      <c r="B16" s="62" t="s">
        <v>368</v>
      </c>
      <c r="C16" s="61" t="s">
        <v>355</v>
      </c>
      <c r="D16" s="54">
        <v>40000</v>
      </c>
      <c r="E16" s="54">
        <f>D16*F16</f>
        <v>5600000</v>
      </c>
      <c r="F16" s="54">
        <v>140</v>
      </c>
      <c r="G16" s="44" t="s">
        <v>361</v>
      </c>
      <c r="H16" s="44"/>
      <c r="I16" s="49"/>
      <c r="J16" s="44"/>
    </row>
    <row r="17" spans="2:10">
      <c r="B17" s="62" t="s">
        <v>369</v>
      </c>
      <c r="C17" s="61" t="s">
        <v>355</v>
      </c>
      <c r="D17" s="54">
        <v>30000</v>
      </c>
      <c r="E17" s="54">
        <f t="shared" ref="E17:E18" si="0">D17*F17</f>
        <v>4260000</v>
      </c>
      <c r="F17" s="54">
        <v>142</v>
      </c>
      <c r="G17" s="44" t="s">
        <v>361</v>
      </c>
      <c r="H17" s="44"/>
      <c r="I17" s="49"/>
      <c r="J17" s="44"/>
    </row>
    <row r="18" spans="2:10">
      <c r="B18" s="62" t="s">
        <v>370</v>
      </c>
      <c r="C18" s="61" t="s">
        <v>355</v>
      </c>
      <c r="D18" s="54">
        <v>30000</v>
      </c>
      <c r="E18" s="54">
        <f t="shared" si="0"/>
        <v>4350000</v>
      </c>
      <c r="F18" s="54">
        <v>145</v>
      </c>
      <c r="G18" s="44" t="s">
        <v>361</v>
      </c>
      <c r="H18" s="44"/>
      <c r="I18" s="49"/>
      <c r="J18" s="44"/>
    </row>
    <row r="19" spans="2:10">
      <c r="B19" s="62" t="s">
        <v>371</v>
      </c>
      <c r="C19" s="55"/>
      <c r="D19" s="56">
        <f>SUM(D16:D18)</f>
        <v>100000</v>
      </c>
      <c r="E19" s="57">
        <f>SUM(E16:E18)</f>
        <v>14210000</v>
      </c>
      <c r="F19" s="55"/>
      <c r="G19" s="44"/>
      <c r="H19" s="44"/>
      <c r="I19" s="49"/>
      <c r="J19" s="44"/>
    </row>
    <row r="20" spans="2:10" ht="38">
      <c r="B20" s="63" t="s">
        <v>372</v>
      </c>
      <c r="C20" s="49"/>
      <c r="D20" s="49"/>
      <c r="E20" s="49"/>
      <c r="F20" s="49"/>
      <c r="G20" s="49"/>
      <c r="H20" s="49"/>
      <c r="I20" s="49"/>
      <c r="J20" s="44"/>
    </row>
    <row r="21" spans="2:10" ht="12.5" thickBot="1">
      <c r="B21" s="44"/>
      <c r="C21" s="49"/>
      <c r="D21" s="49"/>
      <c r="E21" s="49"/>
      <c r="F21" s="49"/>
      <c r="G21" s="49"/>
      <c r="H21" s="49"/>
      <c r="I21" s="49"/>
      <c r="J21" s="44"/>
    </row>
    <row r="22" spans="2:10" ht="12.5" thickBot="1">
      <c r="B22" s="47" t="s">
        <v>373</v>
      </c>
      <c r="C22" s="58">
        <v>500000</v>
      </c>
      <c r="D22" s="45" t="s">
        <v>360</v>
      </c>
    </row>
    <row r="23" spans="2:10" ht="12.5" thickBot="1">
      <c r="B23" s="47"/>
      <c r="C23" s="59"/>
    </row>
    <row r="24" spans="2:10" ht="12.5" thickBot="1">
      <c r="B24" s="47" t="s">
        <v>374</v>
      </c>
      <c r="C24" s="58">
        <f>C13-C11-C22</f>
        <v>710000</v>
      </c>
      <c r="D24" s="45" t="s">
        <v>360</v>
      </c>
    </row>
    <row r="25" spans="2:10">
      <c r="H25" s="49"/>
      <c r="I25" s="50"/>
      <c r="J25" s="44"/>
    </row>
    <row r="26" spans="2:10">
      <c r="B26" s="47"/>
      <c r="C26" s="47"/>
      <c r="D26" s="47"/>
      <c r="E26" s="47"/>
      <c r="F26" s="47"/>
      <c r="G26" s="47"/>
      <c r="H26" s="47"/>
      <c r="I26" s="47"/>
      <c r="J26" s="47"/>
    </row>
    <row r="27" spans="2:10" ht="21.75" customHeight="1">
      <c r="B27" s="45" t="s">
        <v>375</v>
      </c>
      <c r="C27" s="47"/>
      <c r="D27" s="47"/>
      <c r="E27" s="47"/>
      <c r="F27" s="47"/>
      <c r="G27" s="47"/>
      <c r="H27" s="47"/>
    </row>
  </sheetData>
  <phoneticPr fontId="1"/>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970A0-100D-4F26-BE18-1DF08F05AE51}">
  <sheetPr codeName="Sheet32">
    <tabColor rgb="FF92D050"/>
    <pageSetUpPr fitToPage="1"/>
  </sheetPr>
  <dimension ref="A1:N16"/>
  <sheetViews>
    <sheetView showGridLines="0" zoomScaleNormal="100" workbookViewId="0">
      <selection activeCell="E4" sqref="E4"/>
    </sheetView>
  </sheetViews>
  <sheetFormatPr defaultColWidth="9" defaultRowHeight="14"/>
  <cols>
    <col min="1" max="1" width="6.25" style="35" customWidth="1"/>
    <col min="2" max="2" width="17.83203125" style="35" customWidth="1"/>
    <col min="3" max="3" width="41.08203125" style="37" customWidth="1"/>
    <col min="4" max="4" width="13.25" style="92" customWidth="1"/>
    <col min="5" max="5" width="17.25" style="93" customWidth="1"/>
    <col min="6" max="6" width="4.25" style="35" bestFit="1" customWidth="1"/>
    <col min="7" max="7" width="9" style="35" customWidth="1"/>
    <col min="8" max="9" width="0" style="35" hidden="1" customWidth="1"/>
    <col min="10" max="16384" width="9" style="35"/>
  </cols>
  <sheetData>
    <row r="1" spans="1:14">
      <c r="A1" s="21" t="s">
        <v>376</v>
      </c>
      <c r="H1" s="93">
        <f>COUNTIF(テーブル3345672[内容区分],"*★*")</f>
        <v>0</v>
      </c>
      <c r="I1" s="35" t="s">
        <v>128</v>
      </c>
    </row>
    <row r="2" spans="1:14" ht="39" customHeight="1">
      <c r="A2" s="263" t="s">
        <v>171</v>
      </c>
      <c r="B2" s="135"/>
      <c r="C2" s="135"/>
      <c r="D2" s="135"/>
      <c r="E2" s="135"/>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208"/>
      <c r="D7" s="24"/>
      <c r="E7" s="21"/>
      <c r="F7" s="24" t="str">
        <f>IF(H1=0,"","印")</f>
        <v/>
      </c>
    </row>
    <row r="8" spans="1:14" s="95" customFormat="1" ht="40.5"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133" t="s">
        <v>377</v>
      </c>
      <c r="E12" s="133" t="s">
        <v>141</v>
      </c>
      <c r="F12" s="21"/>
    </row>
    <row r="13" spans="1:14" s="95" customFormat="1" ht="51.75" customHeight="1">
      <c r="A13" s="99">
        <v>1</v>
      </c>
      <c r="B13" s="100" t="s">
        <v>378</v>
      </c>
      <c r="C13" s="182" t="s">
        <v>379</v>
      </c>
      <c r="D13" s="183">
        <v>1500000</v>
      </c>
      <c r="E13" s="286" t="s">
        <v>380</v>
      </c>
      <c r="F13" s="21"/>
    </row>
    <row r="14" spans="1:14" s="95" customFormat="1" ht="44.15" customHeight="1">
      <c r="A14" s="103">
        <v>2</v>
      </c>
      <c r="B14" s="100" t="s">
        <v>381</v>
      </c>
      <c r="C14" s="182" t="s">
        <v>382</v>
      </c>
      <c r="D14" s="184">
        <v>500000</v>
      </c>
      <c r="E14" s="139"/>
      <c r="F14" s="21"/>
    </row>
    <row r="15" spans="1:14" s="95" customFormat="1" ht="16.5">
      <c r="A15" s="128"/>
      <c r="B15" s="129"/>
      <c r="C15" s="128"/>
      <c r="D15" s="108"/>
      <c r="E15" s="109"/>
      <c r="N15" s="95" t="s">
        <v>155</v>
      </c>
    </row>
    <row r="16" spans="1:14" ht="16.5">
      <c r="A16" s="95"/>
      <c r="B16" s="95"/>
      <c r="C16" s="110"/>
      <c r="D16" s="341"/>
      <c r="E16"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35B7D5D-025C-481D-9ECD-6687AB9D5D0C}">
          <x14:formula1>
            <xm:f>データ用※削除不可!$A$3:$A$18</xm:f>
          </x14:formula1>
          <xm:sqref>B15:B1048576</xm:sqref>
        </x14:dataValidation>
        <x14:dataValidation type="list" allowBlank="1" showInputMessage="1" showErrorMessage="1" xr:uid="{F0471195-6725-4B17-BC5F-50C0A7C78E1C}">
          <x14:formula1>
            <xm:f>データ用※削除不可!$A$3:$A$19</xm:f>
          </x14:formula1>
          <xm:sqref>B13:B14</xm:sqref>
        </x14:dataValidation>
        <x14:dataValidation type="list" errorStyle="information" allowBlank="1" showInputMessage="1" xr:uid="{920AE665-E2C8-4D73-AC0E-3BBE06029A19}">
          <x14:formula1>
            <xm:f>データ用※削除不可!$J$2:$J$3</xm:f>
          </x14:formula1>
          <xm:sqref>E4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14902-CEA7-4FD9-B5EB-EEA77ED50E83}">
  <sheetPr codeName="Sheet33">
    <tabColor rgb="FF92D050"/>
    <pageSetUpPr fitToPage="1"/>
  </sheetPr>
  <dimension ref="A1:N15"/>
  <sheetViews>
    <sheetView showGridLines="0" topLeftCell="A25" zoomScaleNormal="100" zoomScaleSheetLayoutView="85" workbookViewId="0">
      <selection activeCell="E4" sqref="E4"/>
    </sheetView>
  </sheetViews>
  <sheetFormatPr defaultColWidth="9" defaultRowHeight="14"/>
  <cols>
    <col min="1" max="1" width="6.25" style="35" customWidth="1"/>
    <col min="2" max="2" width="11.75" style="35" customWidth="1"/>
    <col min="3" max="3" width="43.33203125" style="37" customWidth="1"/>
    <col min="4" max="4" width="13.08203125" style="92" customWidth="1"/>
    <col min="5" max="5" width="19.33203125" style="93" customWidth="1"/>
    <col min="6" max="6" width="4.25" style="35" bestFit="1" customWidth="1"/>
    <col min="7" max="7" width="9" style="35" customWidth="1"/>
    <col min="8" max="9" width="0" style="35" hidden="1" customWidth="1"/>
    <col min="10" max="16384" width="9" style="35"/>
  </cols>
  <sheetData>
    <row r="1" spans="1:14">
      <c r="A1" s="21" t="s">
        <v>383</v>
      </c>
      <c r="H1" s="93">
        <f>COUNTIF(テーブル334567233[内容区分],"*★*")</f>
        <v>0</v>
      </c>
      <c r="I1" s="35" t="s">
        <v>128</v>
      </c>
    </row>
    <row r="2" spans="1:14" ht="39" customHeight="1">
      <c r="A2" s="263" t="s">
        <v>171</v>
      </c>
      <c r="B2" s="135"/>
      <c r="C2" s="135"/>
      <c r="D2" s="135"/>
      <c r="E2" s="135"/>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208"/>
      <c r="D7" s="24"/>
      <c r="E7" s="21"/>
      <c r="F7" s="24" t="str">
        <f>IF(H1=0,"","印")</f>
        <v/>
      </c>
    </row>
    <row r="8" spans="1:14" s="95" customFormat="1" ht="42"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133" t="s">
        <v>377</v>
      </c>
      <c r="E12" s="133" t="s">
        <v>141</v>
      </c>
      <c r="F12" s="21"/>
    </row>
    <row r="13" spans="1:14" s="95" customFormat="1" ht="56.25" customHeight="1">
      <c r="A13" s="99">
        <v>1</v>
      </c>
      <c r="B13" s="100" t="s">
        <v>82</v>
      </c>
      <c r="C13" s="182" t="s">
        <v>384</v>
      </c>
      <c r="D13" s="183">
        <v>125000</v>
      </c>
      <c r="E13" s="101" t="s">
        <v>385</v>
      </c>
      <c r="F13" s="21"/>
    </row>
    <row r="14" spans="1:14" s="95" customFormat="1" ht="16.5">
      <c r="A14" s="128"/>
      <c r="B14" s="129"/>
      <c r="C14" s="128"/>
      <c r="D14" s="108"/>
      <c r="E14" s="109"/>
      <c r="N14" s="95" t="s">
        <v>155</v>
      </c>
    </row>
    <row r="15" spans="1:14" ht="16.5">
      <c r="A15" s="95"/>
      <c r="B15" s="95"/>
      <c r="C15" s="110"/>
      <c r="D15" s="341"/>
      <c r="E15"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4B83640F-990C-4941-B317-0A439F543BFB}">
          <x14:formula1>
            <xm:f>データ用※削除不可!$A$3:$A$18</xm:f>
          </x14:formula1>
          <xm:sqref>B14:B1048576</xm:sqref>
        </x14:dataValidation>
        <x14:dataValidation type="list" allowBlank="1" showInputMessage="1" showErrorMessage="1" xr:uid="{7DEAB01C-30AC-49C2-945D-23D55D46410A}">
          <x14:formula1>
            <xm:f>データ用※削除不可!$A$3:$A$19</xm:f>
          </x14:formula1>
          <xm:sqref>B13</xm:sqref>
        </x14:dataValidation>
        <x14:dataValidation type="list" errorStyle="information" allowBlank="1" showInputMessage="1" xr:uid="{815D4E3C-81C1-4B83-96BB-363F86DA81A2}">
          <x14:formula1>
            <xm:f>データ用※削除不可!$J$2:$J$3</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AB056-292D-4361-8A3F-45462967FC79}">
  <sheetPr>
    <tabColor rgb="FFFFFFCC"/>
    <pageSetUpPr fitToPage="1"/>
  </sheetPr>
  <dimension ref="A1:N31"/>
  <sheetViews>
    <sheetView showGridLines="0" zoomScale="74" zoomScaleNormal="115" workbookViewId="0">
      <selection activeCell="E4" sqref="E4"/>
    </sheetView>
  </sheetViews>
  <sheetFormatPr defaultColWidth="9" defaultRowHeight="14"/>
  <cols>
    <col min="1" max="1" width="4.33203125" style="35" customWidth="1"/>
    <col min="2" max="2" width="12.08203125" style="35" customWidth="1"/>
    <col min="3" max="3" width="40.58203125" style="37" customWidth="1"/>
    <col min="4" max="4" width="14.08203125" style="92" customWidth="1"/>
    <col min="5" max="5" width="15.25" style="93" customWidth="1"/>
    <col min="6" max="6" width="4.25" style="35" bestFit="1" customWidth="1"/>
    <col min="7" max="7" width="9" style="35" customWidth="1"/>
    <col min="8" max="9" width="0" style="35" hidden="1" customWidth="1"/>
    <col min="10" max="16384" width="9" style="35"/>
  </cols>
  <sheetData>
    <row r="1" spans="1:9">
      <c r="A1" s="21" t="s">
        <v>145</v>
      </c>
      <c r="H1" s="93">
        <f>COUNTIF(テーブル33456127[内容区分],"*★*")</f>
        <v>1</v>
      </c>
      <c r="I1" s="35" t="s">
        <v>128</v>
      </c>
    </row>
    <row r="2" spans="1:9" ht="39" customHeight="1">
      <c r="A2" s="378" t="s">
        <v>146</v>
      </c>
      <c r="B2" s="378"/>
      <c r="C2" s="378"/>
      <c r="D2" s="378"/>
      <c r="E2" s="378"/>
      <c r="F2" s="130"/>
    </row>
    <row r="3" spans="1:9" s="95" customFormat="1" ht="16.5">
      <c r="A3" s="21"/>
      <c r="B3" s="24"/>
      <c r="C3" s="24"/>
      <c r="D3" s="22" t="s">
        <v>130</v>
      </c>
      <c r="E3" s="376"/>
      <c r="F3" s="376"/>
    </row>
    <row r="4" spans="1:9" s="95" customFormat="1" ht="16.5">
      <c r="A4" s="21"/>
      <c r="B4" s="21"/>
      <c r="C4" s="24"/>
      <c r="D4" s="22" t="s">
        <v>131</v>
      </c>
      <c r="E4" s="359" t="s">
        <v>521</v>
      </c>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208"/>
      <c r="D7" s="22" t="str">
        <f>IF(H1=0,"","契約担当課長★")</f>
        <v>契約担当課長★</v>
      </c>
      <c r="E7" s="21"/>
      <c r="F7" s="24" t="str">
        <f>IF(H1=0,"","印")</f>
        <v>印</v>
      </c>
    </row>
    <row r="8" spans="1:9" s="95" customFormat="1" ht="39"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98" t="s">
        <v>140</v>
      </c>
      <c r="E12" s="133" t="s">
        <v>141</v>
      </c>
      <c r="F12" s="21"/>
    </row>
    <row r="13" spans="1:9" s="95" customFormat="1" ht="44.15" customHeight="1">
      <c r="A13" s="99">
        <v>1</v>
      </c>
      <c r="B13" s="100" t="s">
        <v>148</v>
      </c>
      <c r="C13" s="101" t="s">
        <v>149</v>
      </c>
      <c r="D13" s="102"/>
      <c r="E13" s="101" t="s">
        <v>150</v>
      </c>
      <c r="F13" s="21"/>
    </row>
    <row r="14" spans="1:9" s="95" customFormat="1" ht="51" customHeight="1">
      <c r="A14" s="99">
        <v>2</v>
      </c>
      <c r="B14" s="100" t="s">
        <v>151</v>
      </c>
      <c r="C14" s="134" t="s">
        <v>152</v>
      </c>
      <c r="D14" s="102"/>
      <c r="E14" s="101"/>
      <c r="F14" s="21"/>
    </row>
    <row r="15" spans="1:9" s="95" customFormat="1" ht="51.75" customHeight="1">
      <c r="A15" s="99">
        <v>3</v>
      </c>
      <c r="B15" s="100" t="s">
        <v>153</v>
      </c>
      <c r="C15" s="134" t="s">
        <v>154</v>
      </c>
      <c r="D15" s="102"/>
      <c r="E15" s="101"/>
      <c r="F15" s="21"/>
    </row>
    <row r="16" spans="1:9" s="95" customFormat="1" ht="60" customHeight="1">
      <c r="A16" s="128"/>
      <c r="B16" s="129"/>
      <c r="C16" s="128"/>
      <c r="D16" s="108"/>
      <c r="E16" s="109"/>
      <c r="F16" s="21"/>
    </row>
    <row r="17" spans="3:14" s="95" customFormat="1" ht="16.5">
      <c r="C17" s="110"/>
      <c r="D17" s="341"/>
      <c r="E17" s="111"/>
      <c r="N17" s="95" t="s">
        <v>155</v>
      </c>
    </row>
    <row r="31" spans="3:14">
      <c r="C31" s="37" t="s">
        <v>156</v>
      </c>
    </row>
  </sheetData>
  <sheetProtection formatCells="0" formatColumns="0" formatRows="0" insertColumns="0" insertRows="0" insertHyperlinks="0" deleteColumns="0" deleteRows="0" sort="0" autoFilter="0" pivotTables="0"/>
  <mergeCells count="4">
    <mergeCell ref="E3:F3"/>
    <mergeCell ref="B10:E10"/>
    <mergeCell ref="A2:E2"/>
    <mergeCell ref="C8:D8"/>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E0FE135A-B7B4-4157-8193-E16A635745B6}">
          <x14:formula1>
            <xm:f>データ用※削除不可!$J$2:$J$3</xm:f>
          </x14:formula1>
          <xm:sqref>E4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E265-67AA-4415-B75C-721463E59AAD}">
  <sheetPr codeName="Sheet34">
    <tabColor rgb="FF92D050"/>
    <pageSetUpPr fitToPage="1"/>
  </sheetPr>
  <dimension ref="A1:P14"/>
  <sheetViews>
    <sheetView showGridLines="0" topLeftCell="B12" zoomScaleNormal="100" zoomScaleSheetLayoutView="85" workbookViewId="0">
      <selection activeCell="E4" sqref="E4"/>
    </sheetView>
  </sheetViews>
  <sheetFormatPr defaultColWidth="9" defaultRowHeight="14"/>
  <cols>
    <col min="1" max="1" width="6.25" style="35" customWidth="1"/>
    <col min="2" max="2" width="17.83203125" style="35" customWidth="1"/>
    <col min="3" max="3" width="39.58203125" style="37" customWidth="1"/>
    <col min="4" max="4" width="13.75" style="92" customWidth="1"/>
    <col min="5" max="5" width="19.58203125" style="92" customWidth="1"/>
    <col min="6" max="6" width="5.08203125" style="93" customWidth="1"/>
    <col min="7" max="7" width="21.33203125" style="93" customWidth="1"/>
    <col min="8" max="8" width="4.25" style="35" bestFit="1" customWidth="1"/>
    <col min="9" max="9" width="9" style="35" customWidth="1"/>
    <col min="10" max="11" width="0" style="35" hidden="1" customWidth="1"/>
    <col min="12" max="16384" width="9" style="35"/>
  </cols>
  <sheetData>
    <row r="1" spans="1:16">
      <c r="A1" s="21" t="s">
        <v>386</v>
      </c>
      <c r="J1" s="93" t="e">
        <f>COUNTIF(#REF!,"*★*")</f>
        <v>#REF!</v>
      </c>
      <c r="K1" s="35" t="s">
        <v>128</v>
      </c>
    </row>
    <row r="2" spans="1:16" customFormat="1" ht="39" customHeight="1">
      <c r="A2" s="263" t="s">
        <v>171</v>
      </c>
      <c r="B2" s="135"/>
      <c r="C2" s="135"/>
      <c r="D2" s="135"/>
      <c r="E2" s="135"/>
      <c r="F2" s="135"/>
    </row>
    <row r="3" spans="1:16" customFormat="1">
      <c r="A3" s="21"/>
      <c r="B3" s="24"/>
      <c r="C3" s="24"/>
      <c r="D3" s="22" t="s">
        <v>130</v>
      </c>
      <c r="E3" s="376"/>
      <c r="F3" s="376"/>
    </row>
    <row r="4" spans="1:16" customFormat="1">
      <c r="A4" s="21"/>
      <c r="B4" s="21"/>
      <c r="C4" s="24"/>
      <c r="D4" s="22" t="s">
        <v>131</v>
      </c>
      <c r="E4" s="359"/>
      <c r="F4" s="21"/>
    </row>
    <row r="5" spans="1:16" customFormat="1">
      <c r="A5" s="21"/>
      <c r="B5" s="21"/>
      <c r="C5" s="21"/>
      <c r="D5" s="22" t="s">
        <v>132</v>
      </c>
      <c r="E5" s="21"/>
      <c r="F5" s="24" t="s">
        <v>147</v>
      </c>
    </row>
    <row r="6" spans="1:16" customFormat="1" ht="16.5">
      <c r="A6" s="21"/>
      <c r="B6" s="95"/>
      <c r="C6" s="95"/>
      <c r="D6" s="22" t="s">
        <v>133</v>
      </c>
      <c r="E6" s="21"/>
      <c r="F6" s="24" t="s">
        <v>147</v>
      </c>
    </row>
    <row r="7" spans="1:16" customFormat="1" ht="21" customHeight="1">
      <c r="A7" s="21"/>
      <c r="B7" s="22" t="s">
        <v>134</v>
      </c>
      <c r="C7" s="208"/>
      <c r="D7" s="24"/>
      <c r="E7" s="21"/>
      <c r="F7" s="24" t="str">
        <f>IF(H1=0,"","印")</f>
        <v/>
      </c>
    </row>
    <row r="8" spans="1:16" customFormat="1" ht="30" customHeight="1">
      <c r="A8" s="21"/>
      <c r="B8" s="22" t="s">
        <v>135</v>
      </c>
      <c r="C8" s="379"/>
      <c r="D8" s="379"/>
      <c r="E8" s="21"/>
      <c r="F8" s="24"/>
    </row>
    <row r="9" spans="1:16" customFormat="1" ht="18" customHeight="1">
      <c r="A9" s="21"/>
      <c r="B9" s="21"/>
      <c r="C9" s="28"/>
      <c r="D9" s="24"/>
      <c r="E9" s="22"/>
      <c r="F9" s="21"/>
    </row>
    <row r="10" spans="1:16" customFormat="1" ht="18" customHeight="1">
      <c r="A10" s="21"/>
      <c r="B10" s="376" t="s">
        <v>136</v>
      </c>
      <c r="C10" s="376"/>
      <c r="D10" s="376"/>
      <c r="E10" s="376"/>
      <c r="F10" s="21"/>
    </row>
    <row r="11" spans="1:16" customFormat="1" ht="38.15" customHeight="1">
      <c r="A11" s="21"/>
      <c r="B11" s="21"/>
      <c r="C11" s="25"/>
      <c r="D11" s="24"/>
      <c r="E11" s="22"/>
      <c r="F11" s="21"/>
    </row>
    <row r="12" spans="1:16" customFormat="1" ht="44.15" customHeight="1">
      <c r="A12" s="131" t="s">
        <v>137</v>
      </c>
      <c r="B12" s="132" t="s">
        <v>138</v>
      </c>
      <c r="C12" s="131" t="s">
        <v>139</v>
      </c>
      <c r="D12" s="133" t="s">
        <v>377</v>
      </c>
      <c r="E12" s="133" t="s">
        <v>141</v>
      </c>
      <c r="F12" s="21"/>
    </row>
    <row r="13" spans="1:16" s="95" customFormat="1" ht="36">
      <c r="A13" s="99">
        <v>1</v>
      </c>
      <c r="B13" s="100" t="s">
        <v>387</v>
      </c>
      <c r="C13" s="182" t="s">
        <v>388</v>
      </c>
      <c r="D13" s="183">
        <v>125000</v>
      </c>
      <c r="E13" s="101" t="s">
        <v>385</v>
      </c>
      <c r="F13" s="21"/>
      <c r="G13" s="109"/>
      <c r="P13" s="95" t="s">
        <v>155</v>
      </c>
    </row>
    <row r="14" spans="1:16" ht="16.5">
      <c r="A14" s="95"/>
      <c r="B14" s="95"/>
      <c r="C14" s="110"/>
      <c r="D14" s="341"/>
      <c r="E14" s="341"/>
      <c r="F14" s="111"/>
      <c r="G14" s="111"/>
    </row>
  </sheetData>
  <sheetProtection formatCells="0" formatColumns="0" formatRows="0" insertColumns="0" insertRows="0" insertHyperlinks="0" deleteColumns="0" deleteRows="0" sort="0" autoFilter="0" pivotTables="0"/>
  <mergeCells count="3">
    <mergeCell ref="E3:F3"/>
    <mergeCell ref="C8:D8"/>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46CF77F6-D1B4-48D4-9E6B-B37BEBFE7851}">
          <x14:formula1>
            <xm:f>データ用※削除不可!$A$3:$A$19</xm:f>
          </x14:formula1>
          <xm:sqref>B13</xm:sqref>
        </x14:dataValidation>
        <x14:dataValidation type="list" errorStyle="information" allowBlank="1" showInputMessage="1" xr:uid="{31D53ED1-8643-4A2E-8D1E-2DB4AB53C2F0}">
          <x14:formula1>
            <xm:f>データ用※削除不可!$J$2:$J$3</xm:f>
          </x14:formula1>
          <xm:sqref>E4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36DE7-9D78-43FD-BA33-FAD752A733DD}">
  <sheetPr codeName="Sheet35">
    <tabColor rgb="FF92D050"/>
    <pageSetUpPr fitToPage="1"/>
  </sheetPr>
  <dimension ref="A1:N15"/>
  <sheetViews>
    <sheetView showGridLines="0" topLeftCell="A10" zoomScale="65" zoomScaleNormal="100" workbookViewId="0">
      <selection activeCell="E4" sqref="E4"/>
    </sheetView>
  </sheetViews>
  <sheetFormatPr defaultColWidth="9" defaultRowHeight="14"/>
  <cols>
    <col min="1" max="1" width="6.25" style="35" customWidth="1"/>
    <col min="2" max="2" width="16.58203125" style="35" customWidth="1"/>
    <col min="3" max="3" width="42.5" style="37" customWidth="1"/>
    <col min="4" max="4" width="13.33203125" style="92" customWidth="1"/>
    <col min="5" max="5" width="15.08203125" style="93" customWidth="1"/>
    <col min="6" max="6" width="4.25" style="35" bestFit="1" customWidth="1"/>
    <col min="7" max="7" width="9" style="35" customWidth="1"/>
    <col min="8" max="9" width="0" style="35" hidden="1" customWidth="1"/>
    <col min="10" max="16384" width="9" style="35"/>
  </cols>
  <sheetData>
    <row r="1" spans="1:14">
      <c r="A1" s="21" t="s">
        <v>389</v>
      </c>
      <c r="H1" s="93">
        <f>COUNTIF(テーブル3345672333435[内容区分],"*★*")</f>
        <v>1</v>
      </c>
      <c r="I1" s="35" t="s">
        <v>128</v>
      </c>
    </row>
    <row r="2" spans="1:14" ht="39" customHeight="1">
      <c r="A2" s="277" t="s">
        <v>171</v>
      </c>
      <c r="B2" s="135"/>
      <c r="C2" s="135"/>
      <c r="D2" s="135"/>
      <c r="E2" s="135"/>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336"/>
      <c r="D7" s="22" t="str">
        <f>IF(H1=0,"","契約担当課長★")</f>
        <v>契約担当課長★</v>
      </c>
      <c r="E7" s="21"/>
      <c r="F7" s="24" t="str">
        <f>IF(H1=0,"","印")</f>
        <v>印</v>
      </c>
    </row>
    <row r="8" spans="1:14" s="95" customFormat="1" ht="33.75" customHeight="1">
      <c r="A8" s="21"/>
      <c r="B8" s="22" t="s">
        <v>135</v>
      </c>
      <c r="C8" s="409"/>
      <c r="D8" s="40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133" t="s">
        <v>377</v>
      </c>
      <c r="E12" s="133" t="s">
        <v>141</v>
      </c>
      <c r="F12" s="21"/>
    </row>
    <row r="13" spans="1:14" s="95" customFormat="1" ht="64.5" customHeight="1">
      <c r="A13" s="99">
        <v>1</v>
      </c>
      <c r="B13" s="100" t="s">
        <v>390</v>
      </c>
      <c r="C13" s="182" t="s">
        <v>391</v>
      </c>
      <c r="D13" s="183"/>
      <c r="E13" s="101" t="s">
        <v>392</v>
      </c>
      <c r="F13" s="21"/>
    </row>
    <row r="14" spans="1:14" s="95" customFormat="1" ht="16.5">
      <c r="A14" s="128"/>
      <c r="B14" s="129"/>
      <c r="C14" s="128"/>
      <c r="D14" s="108"/>
      <c r="E14" s="109"/>
      <c r="N14" s="95" t="s">
        <v>155</v>
      </c>
    </row>
    <row r="15" spans="1:14" ht="16.5">
      <c r="A15" s="95"/>
      <c r="B15" s="95"/>
      <c r="C15" s="110"/>
      <c r="D15" s="341"/>
      <c r="E15"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82"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4815CA8B-B293-403F-BD1D-664A5F695655}">
          <x14:formula1>
            <xm:f>データ用※削除不可!$A$3:$A$19</xm:f>
          </x14:formula1>
          <xm:sqref>B13</xm:sqref>
        </x14:dataValidation>
        <x14:dataValidation type="list" errorStyle="information" allowBlank="1" showInputMessage="1" xr:uid="{80290AB6-DA2A-43DB-81A5-2320B05F97D4}">
          <x14:formula1>
            <xm:f>データ用※削除不可!$J$2:$J$3</xm:f>
          </x14:formula1>
          <xm:sqref>E4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28930-CE9B-49A3-85A2-E68FAC580259}">
  <sheetPr codeName="Sheet36">
    <tabColor rgb="FF92D050"/>
    <pageSetUpPr fitToPage="1"/>
  </sheetPr>
  <dimension ref="A1:I15"/>
  <sheetViews>
    <sheetView showGridLines="0" topLeftCell="A11" zoomScaleNormal="100" workbookViewId="0">
      <selection activeCell="E4" sqref="E4"/>
    </sheetView>
  </sheetViews>
  <sheetFormatPr defaultColWidth="9" defaultRowHeight="14"/>
  <cols>
    <col min="1" max="1" width="6.25" style="35" customWidth="1"/>
    <col min="2" max="2" width="18" style="35" customWidth="1"/>
    <col min="3" max="3" width="49.58203125" style="37" customWidth="1"/>
    <col min="4" max="4" width="14.58203125" style="92" customWidth="1"/>
    <col min="5" max="5" width="18.5" style="93" customWidth="1"/>
    <col min="6" max="6" width="4.25" style="35" bestFit="1" customWidth="1"/>
    <col min="7" max="7" width="9" style="35" customWidth="1"/>
    <col min="8" max="9" width="0" style="35" hidden="1" customWidth="1"/>
    <col min="10" max="16384" width="9" style="35"/>
  </cols>
  <sheetData>
    <row r="1" spans="1:9">
      <c r="A1" s="21" t="s">
        <v>393</v>
      </c>
      <c r="H1" s="93">
        <f>COUNTIF(テーブル334567233343536[内容区分],"*★*")</f>
        <v>2</v>
      </c>
      <c r="I1" s="35" t="s">
        <v>128</v>
      </c>
    </row>
    <row r="2" spans="1:9" ht="39" customHeight="1">
      <c r="A2" s="263" t="s">
        <v>171</v>
      </c>
      <c r="B2" s="135"/>
      <c r="C2" s="135"/>
      <c r="D2" s="135"/>
      <c r="E2" s="135"/>
      <c r="F2" s="135"/>
    </row>
    <row r="3" spans="1:9" s="95" customFormat="1" ht="16.5">
      <c r="A3" s="21"/>
      <c r="B3" s="24"/>
      <c r="C3" s="24"/>
      <c r="D3" s="22" t="s">
        <v>130</v>
      </c>
      <c r="E3" s="376"/>
      <c r="F3" s="376"/>
    </row>
    <row r="4" spans="1:9" s="95" customFormat="1" ht="16.5">
      <c r="A4" s="21"/>
      <c r="B4" s="21"/>
      <c r="C4" s="24"/>
      <c r="D4" s="22" t="s">
        <v>131</v>
      </c>
      <c r="E4" s="359"/>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336"/>
      <c r="D7" s="22" t="str">
        <f>IF(H1=0,"","契約担当課長★")</f>
        <v>契約担当課長★</v>
      </c>
      <c r="E7" s="21"/>
      <c r="F7" s="24" t="str">
        <f>IF(H1=0,"","印")</f>
        <v>印</v>
      </c>
    </row>
    <row r="8" spans="1:9" s="95" customFormat="1" ht="28.5"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133" t="s">
        <v>377</v>
      </c>
      <c r="E12" s="133" t="s">
        <v>141</v>
      </c>
      <c r="F12" s="21"/>
    </row>
    <row r="13" spans="1:9" s="95" customFormat="1" ht="44.15" customHeight="1">
      <c r="A13" s="99">
        <v>1</v>
      </c>
      <c r="B13" s="100" t="s">
        <v>394</v>
      </c>
      <c r="C13" s="182" t="s">
        <v>395</v>
      </c>
      <c r="D13" s="183"/>
      <c r="E13" s="101"/>
      <c r="F13" s="21"/>
    </row>
    <row r="14" spans="1:9" s="95" customFormat="1" ht="72.75" customHeight="1">
      <c r="A14" s="99">
        <v>2</v>
      </c>
      <c r="B14" s="100" t="s">
        <v>396</v>
      </c>
      <c r="C14" s="185" t="s">
        <v>143</v>
      </c>
      <c r="D14" s="183"/>
      <c r="E14" s="101" t="s">
        <v>397</v>
      </c>
      <c r="F14" s="21"/>
    </row>
    <row r="15" spans="1:9" ht="16.5">
      <c r="A15" s="95"/>
      <c r="B15" s="95"/>
      <c r="C15" s="110"/>
      <c r="D15" s="341"/>
      <c r="E15"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72"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C1F35F7F-CB0C-4375-8D9D-8864080B5992}">
          <x14:formula1>
            <xm:f>データ用※削除不可!$A$3:$A$18</xm:f>
          </x14:formula1>
          <xm:sqref>B15:B1048576</xm:sqref>
        </x14:dataValidation>
        <x14:dataValidation type="list" allowBlank="1" showInputMessage="1" showErrorMessage="1" xr:uid="{373BEA91-3013-49B4-AB7D-00B655F3A8B1}">
          <x14:formula1>
            <xm:f>データ用※削除不可!$A$3:$A$19</xm:f>
          </x14:formula1>
          <xm:sqref>B13:B14</xm:sqref>
        </x14:dataValidation>
        <x14:dataValidation type="list" errorStyle="information" allowBlank="1" showInputMessage="1" xr:uid="{A6B519C1-60DA-4B94-AB51-FBCDB3B11AE2}">
          <x14:formula1>
            <xm:f>データ用※削除不可!$J$2:$J$3</xm:f>
          </x14:formula1>
          <xm:sqref>E4</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2E40-AF26-4006-A730-925E0F335C43}">
  <sheetPr codeName="Sheet37">
    <tabColor rgb="FF92D050"/>
    <pageSetUpPr fitToPage="1"/>
  </sheetPr>
  <dimension ref="A1:N15"/>
  <sheetViews>
    <sheetView showGridLines="0" topLeftCell="A12" zoomScaleNormal="100" workbookViewId="0">
      <selection activeCell="E13" sqref="E13"/>
    </sheetView>
  </sheetViews>
  <sheetFormatPr defaultColWidth="9" defaultRowHeight="14"/>
  <cols>
    <col min="1" max="1" width="6.25" style="140" customWidth="1"/>
    <col min="2" max="2" width="18.08203125" style="140" customWidth="1"/>
    <col min="3" max="3" width="47.25" style="141" customWidth="1"/>
    <col min="4" max="4" width="10.83203125" style="142" customWidth="1"/>
    <col min="5" max="5" width="17.58203125" style="143" customWidth="1"/>
    <col min="6" max="6" width="4.25" style="140" bestFit="1" customWidth="1"/>
    <col min="7" max="7" width="9" style="140" customWidth="1"/>
    <col min="8" max="9" width="0" style="140" hidden="1" customWidth="1"/>
    <col min="10" max="16384" width="9" style="140"/>
  </cols>
  <sheetData>
    <row r="1" spans="1:14">
      <c r="A1" s="21" t="s">
        <v>398</v>
      </c>
      <c r="H1" s="144">
        <f>COUNTIF(テーブル3345[内容区分],"*★*")</f>
        <v>1</v>
      </c>
      <c r="I1" s="6" t="s">
        <v>128</v>
      </c>
    </row>
    <row r="2" spans="1:14" ht="39" customHeight="1">
      <c r="A2" s="410" t="s">
        <v>171</v>
      </c>
      <c r="B2" s="410"/>
      <c r="C2" s="410"/>
      <c r="D2" s="410"/>
      <c r="E2" s="410"/>
      <c r="F2" s="410"/>
    </row>
    <row r="3" spans="1:14" s="149" customFormat="1" ht="16">
      <c r="A3" s="146"/>
      <c r="B3" s="147"/>
      <c r="C3" s="147"/>
      <c r="D3" s="148" t="s">
        <v>130</v>
      </c>
      <c r="E3" s="387"/>
      <c r="F3" s="387"/>
    </row>
    <row r="4" spans="1:14" s="149" customFormat="1" ht="16">
      <c r="A4" s="146"/>
      <c r="B4" s="146"/>
      <c r="C4" s="147"/>
      <c r="D4" s="148" t="s">
        <v>131</v>
      </c>
      <c r="E4" s="359"/>
      <c r="F4" s="146"/>
    </row>
    <row r="5" spans="1:14" s="149" customFormat="1" ht="16">
      <c r="A5" s="146"/>
      <c r="B5" s="146"/>
      <c r="C5" s="146"/>
      <c r="D5" s="148" t="s">
        <v>132</v>
      </c>
      <c r="E5" s="146"/>
      <c r="F5" s="147" t="s">
        <v>147</v>
      </c>
    </row>
    <row r="6" spans="1:14" s="149" customFormat="1" ht="16">
      <c r="A6" s="146"/>
      <c r="D6" s="148" t="s">
        <v>133</v>
      </c>
      <c r="E6" s="146"/>
      <c r="F6" s="147" t="s">
        <v>147</v>
      </c>
    </row>
    <row r="7" spans="1:14" s="149" customFormat="1" ht="21" customHeight="1">
      <c r="A7" s="146"/>
      <c r="B7" s="148" t="s">
        <v>134</v>
      </c>
      <c r="C7" s="346"/>
      <c r="D7" s="148" t="str">
        <f>IF(H1=0,"","契約担当課長★")</f>
        <v>契約担当課長★</v>
      </c>
      <c r="E7" s="146"/>
      <c r="F7" s="147" t="str">
        <f>IF(H1=0,"","印")</f>
        <v>印</v>
      </c>
    </row>
    <row r="8" spans="1:14" s="149" customFormat="1" ht="37.5" customHeight="1">
      <c r="A8" s="146"/>
      <c r="B8" s="148" t="s">
        <v>135</v>
      </c>
      <c r="C8" s="411"/>
      <c r="D8" s="411"/>
      <c r="E8" s="146"/>
      <c r="F8" s="147"/>
    </row>
    <row r="9" spans="1:14" s="149" customFormat="1" ht="18.649999999999999" customHeight="1">
      <c r="A9" s="146"/>
      <c r="B9" s="146"/>
      <c r="C9" s="150"/>
      <c r="D9" s="147"/>
      <c r="E9" s="148"/>
      <c r="F9" s="146"/>
    </row>
    <row r="10" spans="1:14" s="149" customFormat="1" ht="18" customHeight="1">
      <c r="A10" s="146"/>
      <c r="B10" s="387" t="s">
        <v>136</v>
      </c>
      <c r="C10" s="387"/>
      <c r="D10" s="387"/>
      <c r="E10" s="387"/>
      <c r="F10" s="146"/>
    </row>
    <row r="11" spans="1:14" s="149" customFormat="1" ht="18" customHeight="1">
      <c r="A11" s="146"/>
      <c r="B11" s="146"/>
      <c r="C11" s="339"/>
      <c r="D11" s="147"/>
      <c r="E11" s="148"/>
      <c r="F11" s="146"/>
    </row>
    <row r="12" spans="1:14" s="149" customFormat="1" ht="38.15" customHeight="1">
      <c r="A12" s="151" t="s">
        <v>137</v>
      </c>
      <c r="B12" s="152" t="s">
        <v>138</v>
      </c>
      <c r="C12" s="151" t="s">
        <v>139</v>
      </c>
      <c r="D12" s="133" t="s">
        <v>377</v>
      </c>
      <c r="E12" s="153" t="s">
        <v>141</v>
      </c>
      <c r="F12" s="146"/>
    </row>
    <row r="13" spans="1:14" s="149" customFormat="1" ht="66" customHeight="1">
      <c r="A13" s="154">
        <v>1</v>
      </c>
      <c r="B13" s="100" t="s">
        <v>396</v>
      </c>
      <c r="C13" s="155" t="s">
        <v>143</v>
      </c>
      <c r="D13" s="183"/>
      <c r="E13" s="155" t="s">
        <v>399</v>
      </c>
      <c r="F13" s="146"/>
    </row>
    <row r="14" spans="1:14" s="149" customFormat="1" ht="16">
      <c r="A14" s="186"/>
      <c r="B14" s="187"/>
      <c r="C14" s="186"/>
      <c r="D14" s="188"/>
      <c r="E14" s="189"/>
      <c r="N14" s="149" t="s">
        <v>155</v>
      </c>
    </row>
    <row r="15" spans="1:14" ht="16">
      <c r="A15" s="149"/>
      <c r="B15" s="149"/>
      <c r="C15" s="156"/>
      <c r="D15" s="157"/>
      <c r="E15" s="7"/>
    </row>
  </sheetData>
  <sheetProtection formatCells="0" formatColumns="0" formatRows="0" insertColumns="0" insertRows="0" insertHyperlinks="0" deleteColumns="0" deleteRows="0" sort="0" autoFilter="0" pivotTables="0"/>
  <mergeCells count="4">
    <mergeCell ref="A2:F2"/>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75" orientation="portrait" horizontalDpi="300" verticalDpi="30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3A320AE4-D85B-418D-830D-9F7C80F020D9}">
          <x14:formula1>
            <xm:f>データ用※削除不可!$A$3:$A$18</xm:f>
          </x14:formula1>
          <xm:sqref>B14:B1048576</xm:sqref>
        </x14:dataValidation>
        <x14:dataValidation type="list" allowBlank="1" showInputMessage="1" showErrorMessage="1" xr:uid="{78D28C32-6F6E-4320-B121-0648E07B9C0E}">
          <x14:formula1>
            <xm:f>データ用※削除不可!$A$3:$A$19</xm:f>
          </x14:formula1>
          <xm:sqref>B13</xm:sqref>
        </x14:dataValidation>
        <x14:dataValidation type="list" errorStyle="information" allowBlank="1" showInputMessage="1" xr:uid="{A9EB8FE2-4A07-4A29-8276-94D1857EEF21}">
          <x14:formula1>
            <xm:f>データ用※削除不可!$J$2:$J$3</xm:f>
          </x14:formula1>
          <xm:sqref>E4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6728-62EE-4305-86A5-0948C7220AB1}">
  <sheetPr codeName="Sheet38">
    <tabColor rgb="FF92D050"/>
  </sheetPr>
  <dimension ref="B1:F27"/>
  <sheetViews>
    <sheetView showGridLines="0" zoomScaleNormal="100" workbookViewId="0"/>
  </sheetViews>
  <sheetFormatPr defaultColWidth="8.58203125" defaultRowHeight="13"/>
  <cols>
    <col min="1" max="1" width="3.08203125" style="1" customWidth="1"/>
    <col min="2" max="2" width="25.75" style="1" bestFit="1" customWidth="1"/>
    <col min="3" max="5" width="16.83203125" style="1" customWidth="1"/>
    <col min="6" max="6" width="2.08203125" style="1" customWidth="1"/>
    <col min="7" max="16384" width="8.58203125" style="1"/>
  </cols>
  <sheetData>
    <row r="1" spans="2:5">
      <c r="E1" s="190" t="s">
        <v>400</v>
      </c>
    </row>
    <row r="2" spans="2:5" ht="19">
      <c r="B2" s="412" t="s">
        <v>401</v>
      </c>
      <c r="C2" s="412"/>
      <c r="D2" s="412"/>
      <c r="E2" s="412"/>
    </row>
    <row r="3" spans="2:5" ht="19.5" thickBot="1">
      <c r="B3" s="347"/>
      <c r="C3" s="347"/>
      <c r="D3" s="347"/>
      <c r="E3" s="347"/>
    </row>
    <row r="4" spans="2:5" ht="19" customHeight="1" thickTop="1" thickBot="1">
      <c r="B4" s="191" t="s">
        <v>402</v>
      </c>
      <c r="C4" s="413" t="s">
        <v>403</v>
      </c>
      <c r="D4" s="413"/>
      <c r="E4" s="413"/>
    </row>
    <row r="5" spans="2:5" ht="19.5" customHeight="1" thickTop="1" thickBot="1">
      <c r="B5" s="191" t="s">
        <v>404</v>
      </c>
      <c r="C5" s="413" t="s">
        <v>405</v>
      </c>
      <c r="D5" s="413"/>
      <c r="E5" s="413"/>
    </row>
    <row r="6" spans="2:5" ht="19.5" customHeight="1" thickTop="1" thickBot="1">
      <c r="B6" s="191" t="s">
        <v>406</v>
      </c>
      <c r="C6" s="192">
        <v>2022</v>
      </c>
    </row>
    <row r="7" spans="2:5" ht="19.5" customHeight="1" thickTop="1" thickBot="1">
      <c r="B7" s="191" t="s">
        <v>407</v>
      </c>
      <c r="C7" s="193">
        <v>3</v>
      </c>
    </row>
    <row r="8" spans="2:5" ht="13.5" thickTop="1"/>
    <row r="9" spans="2:5">
      <c r="B9" s="194"/>
      <c r="C9" s="195" t="s">
        <v>408</v>
      </c>
      <c r="D9" s="195" t="s">
        <v>409</v>
      </c>
      <c r="E9" s="195" t="s">
        <v>410</v>
      </c>
    </row>
    <row r="10" spans="2:5" ht="46" customHeight="1">
      <c r="B10" s="196" t="s">
        <v>411</v>
      </c>
      <c r="C10" s="197">
        <v>800000</v>
      </c>
      <c r="D10" s="197">
        <v>800000</v>
      </c>
      <c r="E10" s="197">
        <v>800000</v>
      </c>
    </row>
    <row r="11" spans="2:5" ht="46" customHeight="1">
      <c r="B11" s="196" t="s">
        <v>412</v>
      </c>
      <c r="C11" s="197">
        <f>15000+20000+100000+5000+6800</f>
        <v>146800</v>
      </c>
      <c r="D11" s="197">
        <f>15000+20000+100000+5000+6800</f>
        <v>146800</v>
      </c>
      <c r="E11" s="197">
        <f>15000+20000+100000+5000+6800</f>
        <v>146800</v>
      </c>
    </row>
    <row r="12" spans="2:5" ht="46" customHeight="1">
      <c r="B12" s="196" t="s">
        <v>413</v>
      </c>
      <c r="C12" s="197">
        <f>4631+29205+53985+1520+6420+20100</f>
        <v>115861</v>
      </c>
      <c r="D12" s="197">
        <f>4631+29205+53985+1520+6420+20100</f>
        <v>115861</v>
      </c>
      <c r="E12" s="197">
        <f>4631+29205+53985+1520+6420+20100</f>
        <v>115861</v>
      </c>
    </row>
    <row r="13" spans="2:5" ht="24.75" customHeight="1">
      <c r="B13" s="196" t="s">
        <v>414</v>
      </c>
      <c r="C13" s="197">
        <v>0</v>
      </c>
      <c r="D13" s="197">
        <v>0</v>
      </c>
      <c r="E13" s="197">
        <v>0</v>
      </c>
    </row>
    <row r="14" spans="2:5" ht="31" customHeight="1">
      <c r="B14" s="198" t="s">
        <v>415</v>
      </c>
      <c r="C14" s="199">
        <f>SUM(C10:C13)</f>
        <v>1062661</v>
      </c>
      <c r="D14" s="199">
        <f>SUM(D10:D13)</f>
        <v>1062661</v>
      </c>
      <c r="E14" s="199">
        <f t="shared" ref="E14" si="0">SUM(E10:E13)</f>
        <v>1062661</v>
      </c>
    </row>
    <row r="16" spans="2:5" ht="20.149999999999999" customHeight="1">
      <c r="B16" s="200" t="s">
        <v>416</v>
      </c>
      <c r="C16" s="201">
        <f>MIN(C14,D14,E14)</f>
        <v>1062661</v>
      </c>
    </row>
    <row r="17" spans="2:6" ht="20.149999999999999" customHeight="1" thickBot="1">
      <c r="B17" s="200" t="s">
        <v>417</v>
      </c>
      <c r="C17" s="202">
        <v>1024000</v>
      </c>
    </row>
    <row r="18" spans="2:6" ht="20.149999999999999" customHeight="1" thickTop="1" thickBot="1">
      <c r="B18" s="203" t="s">
        <v>418</v>
      </c>
      <c r="C18" s="204" t="str">
        <f>IF(C16&gt;=C17,"認定可","認定不可")</f>
        <v>認定可</v>
      </c>
    </row>
    <row r="19" spans="2:6" ht="20.149999999999999" customHeight="1" thickTop="1">
      <c r="C19" s="249"/>
    </row>
    <row r="20" spans="2:6" ht="20.149999999999999" customHeight="1">
      <c r="B20" s="416" t="s">
        <v>419</v>
      </c>
      <c r="C20" s="416"/>
      <c r="D20" s="416"/>
      <c r="E20" s="416"/>
    </row>
    <row r="21" spans="2:6" ht="20.149999999999999" customHeight="1">
      <c r="C21" s="205"/>
    </row>
    <row r="22" spans="2:6" ht="20.149999999999999" customHeight="1">
      <c r="B22" s="45" t="s">
        <v>420</v>
      </c>
      <c r="C22" s="206"/>
      <c r="D22" s="45"/>
      <c r="E22" s="45"/>
    </row>
    <row r="23" spans="2:6" ht="20.149999999999999" customHeight="1">
      <c r="B23" s="45" t="s">
        <v>421</v>
      </c>
      <c r="C23" s="206"/>
      <c r="D23" s="45"/>
      <c r="E23" s="45"/>
    </row>
    <row r="24" spans="2:6" ht="27" customHeight="1">
      <c r="B24" s="414" t="s">
        <v>422</v>
      </c>
      <c r="C24" s="414"/>
      <c r="D24" s="414"/>
      <c r="E24" s="414"/>
      <c r="F24" s="207"/>
    </row>
    <row r="25" spans="2:6" ht="20.149999999999999" customHeight="1">
      <c r="B25" s="45" t="s">
        <v>423</v>
      </c>
      <c r="C25" s="206"/>
      <c r="D25" s="45"/>
      <c r="E25" s="45"/>
    </row>
    <row r="26" spans="2:6" ht="78" customHeight="1">
      <c r="B26" s="415" t="s">
        <v>424</v>
      </c>
      <c r="C26" s="415"/>
      <c r="D26" s="415"/>
      <c r="E26" s="415"/>
    </row>
    <row r="27" spans="2:6">
      <c r="B27" s="45" t="s">
        <v>425</v>
      </c>
    </row>
  </sheetData>
  <mergeCells count="6">
    <mergeCell ref="B2:E2"/>
    <mergeCell ref="C4:E4"/>
    <mergeCell ref="C5:E5"/>
    <mergeCell ref="B24:E24"/>
    <mergeCell ref="B26:E26"/>
    <mergeCell ref="B20:E20"/>
  </mergeCells>
  <phoneticPr fontId="1"/>
  <pageMargins left="0.7" right="0.7" top="0.75" bottom="0.75" header="0.3" footer="0.3"/>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BD5DA-F97D-4164-BD5C-7DFE3805CB0D}">
  <sheetPr codeName="Sheet39">
    <tabColor rgb="FF92D050"/>
    <pageSetUpPr fitToPage="1"/>
  </sheetPr>
  <dimension ref="A1:I14"/>
  <sheetViews>
    <sheetView showGridLines="0" topLeftCell="A17" zoomScale="81" zoomScaleNormal="115" workbookViewId="0">
      <selection activeCell="E4" sqref="E4"/>
    </sheetView>
  </sheetViews>
  <sheetFormatPr defaultColWidth="9" defaultRowHeight="14"/>
  <cols>
    <col min="1" max="1" width="4.83203125" style="35" customWidth="1"/>
    <col min="2" max="2" width="11" style="35" customWidth="1"/>
    <col min="3" max="3" width="44.83203125" style="37" customWidth="1"/>
    <col min="4" max="4" width="12.75" style="92" customWidth="1"/>
    <col min="5" max="5" width="21.58203125" style="93" customWidth="1"/>
    <col min="6" max="6" width="4.25" style="35" bestFit="1" customWidth="1"/>
    <col min="7" max="7" width="9" style="35" customWidth="1"/>
    <col min="8" max="9" width="0" style="35" hidden="1" customWidth="1"/>
    <col min="10" max="16384" width="9" style="35"/>
  </cols>
  <sheetData>
    <row r="1" spans="1:9">
      <c r="A1" s="21" t="s">
        <v>426</v>
      </c>
      <c r="H1" s="93">
        <f>COUNTIF(テーブル33456723334353637[内容区分],"*★*")</f>
        <v>1</v>
      </c>
      <c r="I1" s="35" t="s">
        <v>128</v>
      </c>
    </row>
    <row r="2" spans="1:9" ht="39" customHeight="1">
      <c r="A2" s="263" t="s">
        <v>171</v>
      </c>
      <c r="B2" s="135"/>
      <c r="C2" s="135"/>
      <c r="D2" s="135"/>
      <c r="E2" s="135"/>
      <c r="F2" s="135"/>
    </row>
    <row r="3" spans="1:9" s="95" customFormat="1" ht="16.5">
      <c r="A3" s="21"/>
      <c r="B3" s="24"/>
      <c r="C3" s="24"/>
      <c r="D3" s="22" t="s">
        <v>130</v>
      </c>
      <c r="E3" s="376"/>
      <c r="F3" s="376"/>
    </row>
    <row r="4" spans="1:9" s="95" customFormat="1" ht="16.5">
      <c r="A4" s="21"/>
      <c r="B4" s="21"/>
      <c r="C4" s="24"/>
      <c r="D4" s="22" t="s">
        <v>131</v>
      </c>
      <c r="E4" s="359"/>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208"/>
      <c r="D7" s="22" t="str">
        <f>IF(H1=0,"","契約担当課長★")</f>
        <v>契約担当課長★</v>
      </c>
      <c r="E7" s="21"/>
      <c r="F7" s="24" t="str">
        <f>IF(H1=0,"","印")</f>
        <v>印</v>
      </c>
    </row>
    <row r="8" spans="1:9" s="95" customFormat="1" ht="33.75"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133" t="s">
        <v>377</v>
      </c>
      <c r="E12" s="133" t="s">
        <v>141</v>
      </c>
      <c r="F12" s="21"/>
    </row>
    <row r="13" spans="1:9" s="95" customFormat="1" ht="168.75" customHeight="1">
      <c r="A13" s="99">
        <v>1</v>
      </c>
      <c r="B13" s="100" t="s">
        <v>427</v>
      </c>
      <c r="C13" s="182" t="s">
        <v>428</v>
      </c>
      <c r="D13" s="102">
        <v>1171000</v>
      </c>
      <c r="E13" s="101" t="s">
        <v>429</v>
      </c>
      <c r="F13" s="21"/>
    </row>
    <row r="14" spans="1:9" ht="16.5">
      <c r="A14" s="95"/>
      <c r="B14" s="95"/>
      <c r="C14" s="110"/>
      <c r="D14" s="341"/>
      <c r="E14"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79"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7C6ABDBC-C3A9-4112-805B-DCC5798FFBA1}">
          <x14:formula1>
            <xm:f>データ用※削除不可!$A$3:$A$18</xm:f>
          </x14:formula1>
          <xm:sqref>B14:B1048576</xm:sqref>
        </x14:dataValidation>
        <x14:dataValidation type="list" allowBlank="1" showInputMessage="1" showErrorMessage="1" xr:uid="{D4235584-E44C-4AB9-B12A-EFF54B3659C2}">
          <x14:formula1>
            <xm:f>データ用※削除不可!$A$3:$A$19</xm:f>
          </x14:formula1>
          <xm:sqref>B13</xm:sqref>
        </x14:dataValidation>
        <x14:dataValidation type="list" errorStyle="information" allowBlank="1" showInputMessage="1" xr:uid="{9ED70548-ED81-4910-8541-88CDC887926D}">
          <x14:formula1>
            <xm:f>データ用※削除不可!$J$2:$J$3</xm:f>
          </x14:formula1>
          <xm:sqref>E4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6DE2E-A055-42C2-925B-C0C232551168}">
  <sheetPr codeName="Sheet40">
    <tabColor rgb="FF92D050"/>
    <pageSetUpPr fitToPage="1"/>
  </sheetPr>
  <dimension ref="A1:N15"/>
  <sheetViews>
    <sheetView showGridLines="0" topLeftCell="A28" zoomScale="75" zoomScaleNormal="115" workbookViewId="0">
      <selection activeCell="E4" sqref="E4"/>
    </sheetView>
  </sheetViews>
  <sheetFormatPr defaultColWidth="9" defaultRowHeight="14"/>
  <cols>
    <col min="1" max="1" width="6.25" style="140" customWidth="1"/>
    <col min="2" max="2" width="12.58203125" style="140" customWidth="1"/>
    <col min="3" max="3" width="40.25" style="141" customWidth="1"/>
    <col min="4" max="4" width="12.25" style="142" customWidth="1"/>
    <col min="5" max="5" width="12.58203125" style="143" customWidth="1"/>
    <col min="6" max="6" width="4.25" style="140" bestFit="1" customWidth="1"/>
    <col min="7" max="7" width="9" style="140" customWidth="1"/>
    <col min="8" max="9" width="0" style="140" hidden="1" customWidth="1"/>
    <col min="10" max="16384" width="9" style="140"/>
  </cols>
  <sheetData>
    <row r="1" spans="1:14">
      <c r="A1" s="21" t="s">
        <v>430</v>
      </c>
      <c r="H1" s="144">
        <f>COUNTIF(テーブル3345672891011121617181920[内容区分],"*★*")</f>
        <v>1</v>
      </c>
      <c r="I1" s="6" t="s">
        <v>128</v>
      </c>
    </row>
    <row r="2" spans="1:14" ht="39" customHeight="1">
      <c r="A2" s="209" t="s">
        <v>171</v>
      </c>
      <c r="B2" s="209"/>
      <c r="C2" s="209"/>
      <c r="D2" s="209"/>
      <c r="E2" s="209"/>
      <c r="F2" s="209"/>
    </row>
    <row r="3" spans="1:14" s="149" customFormat="1" ht="16">
      <c r="A3" s="146"/>
      <c r="B3" s="210"/>
      <c r="C3" s="210"/>
      <c r="D3" s="148" t="s">
        <v>130</v>
      </c>
      <c r="E3" s="417"/>
      <c r="F3" s="417"/>
    </row>
    <row r="4" spans="1:14" s="149" customFormat="1" ht="16">
      <c r="A4" s="146"/>
      <c r="B4" s="146"/>
      <c r="C4" s="210"/>
      <c r="D4" s="148" t="s">
        <v>131</v>
      </c>
      <c r="E4" s="359"/>
      <c r="F4" s="146"/>
    </row>
    <row r="5" spans="1:14" s="149" customFormat="1" ht="16">
      <c r="A5" s="146"/>
      <c r="B5" s="146"/>
      <c r="C5" s="146"/>
      <c r="D5" s="148" t="s">
        <v>132</v>
      </c>
      <c r="E5" s="146"/>
      <c r="F5" s="210" t="s">
        <v>147</v>
      </c>
    </row>
    <row r="6" spans="1:14" s="149" customFormat="1" ht="16">
      <c r="A6" s="146"/>
      <c r="D6" s="148" t="s">
        <v>133</v>
      </c>
      <c r="E6" s="146"/>
      <c r="F6" s="210" t="s">
        <v>147</v>
      </c>
    </row>
    <row r="7" spans="1:14" s="149" customFormat="1" ht="21" customHeight="1">
      <c r="A7" s="146"/>
      <c r="B7" s="148" t="s">
        <v>134</v>
      </c>
      <c r="C7" s="346"/>
      <c r="D7" s="148" t="str">
        <f>IF(H1=0,"","契約担当課長★")</f>
        <v>契約担当課長★</v>
      </c>
      <c r="E7" s="146"/>
      <c r="F7" s="210" t="str">
        <f>IF(H1=0,"","印")</f>
        <v>印</v>
      </c>
    </row>
    <row r="8" spans="1:14" s="149" customFormat="1" ht="21" customHeight="1">
      <c r="A8" s="146"/>
      <c r="B8" s="148" t="s">
        <v>135</v>
      </c>
      <c r="C8" s="346"/>
      <c r="D8" s="147"/>
      <c r="E8" s="146"/>
      <c r="F8" s="210"/>
    </row>
    <row r="9" spans="1:14" s="149" customFormat="1" ht="18.649999999999999" customHeight="1">
      <c r="A9" s="146"/>
      <c r="B9" s="146"/>
      <c r="C9" s="150"/>
      <c r="D9" s="147"/>
      <c r="E9" s="148"/>
      <c r="F9" s="146"/>
    </row>
    <row r="10" spans="1:14" s="149" customFormat="1" ht="18" customHeight="1">
      <c r="A10" s="146"/>
      <c r="B10" s="387" t="s">
        <v>136</v>
      </c>
      <c r="C10" s="387"/>
      <c r="D10" s="387"/>
      <c r="E10" s="387"/>
      <c r="F10" s="146"/>
    </row>
    <row r="11" spans="1:14" s="149" customFormat="1" ht="18" customHeight="1">
      <c r="A11" s="146"/>
      <c r="B11" s="146"/>
      <c r="C11" s="339"/>
      <c r="D11" s="147"/>
      <c r="E11" s="148"/>
      <c r="F11" s="146"/>
    </row>
    <row r="12" spans="1:14" s="149" customFormat="1" ht="38.15" customHeight="1">
      <c r="A12" s="211" t="s">
        <v>137</v>
      </c>
      <c r="B12" s="212" t="s">
        <v>138</v>
      </c>
      <c r="C12" s="211" t="s">
        <v>139</v>
      </c>
      <c r="D12" s="133" t="s">
        <v>377</v>
      </c>
      <c r="E12" s="213" t="s">
        <v>141</v>
      </c>
      <c r="F12" s="146"/>
    </row>
    <row r="13" spans="1:14" s="149" customFormat="1" ht="49" customHeight="1">
      <c r="A13" s="214">
        <v>1</v>
      </c>
      <c r="B13" s="100" t="s">
        <v>427</v>
      </c>
      <c r="C13" s="215" t="s">
        <v>431</v>
      </c>
      <c r="D13" s="102"/>
      <c r="E13" s="155" t="s">
        <v>432</v>
      </c>
      <c r="F13" s="146"/>
    </row>
    <row r="14" spans="1:14" s="149" customFormat="1" ht="16">
      <c r="A14" s="216"/>
      <c r="B14" s="187"/>
      <c r="C14" s="216"/>
      <c r="D14" s="188"/>
      <c r="E14" s="189"/>
      <c r="N14" s="149" t="s">
        <v>155</v>
      </c>
    </row>
    <row r="15" spans="1:14" ht="16">
      <c r="A15" s="149"/>
      <c r="B15" s="149"/>
      <c r="C15" s="156"/>
      <c r="D15" s="157"/>
      <c r="E15" s="7"/>
    </row>
  </sheetData>
  <sheetProtection formatCells="0" formatColumns="0" formatRows="0" insertColumns="0" insertRows="0" insertHyperlinks="0" deleteColumns="0" deleteRows="0" sort="0" autoFilter="0" pivotTables="0"/>
  <mergeCells count="2">
    <mergeCell ref="E3:F3"/>
    <mergeCell ref="B10:E10"/>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5C376768-C222-426E-8C38-57970F7A50DF}">
          <x14:formula1>
            <xm:f>データ用※削除不可!$A$3:$A$18</xm:f>
          </x14:formula1>
          <xm:sqref>B14:B1048576</xm:sqref>
        </x14:dataValidation>
        <x14:dataValidation type="list" allowBlank="1" showInputMessage="1" showErrorMessage="1" xr:uid="{3C13D136-E76B-4FBC-A9E1-054341E2F2F7}">
          <x14:formula1>
            <xm:f>データ用※削除不可!$A$3:$A$19</xm:f>
          </x14:formula1>
          <xm:sqref>B13</xm:sqref>
        </x14:dataValidation>
        <x14:dataValidation type="list" errorStyle="information" allowBlank="1" showInputMessage="1" xr:uid="{60E23B13-33AB-4E49-87DD-1154E6B60E8F}">
          <x14:formula1>
            <xm:f>データ用※削除不可!$J$2:$J$3</xm:f>
          </x14:formula1>
          <xm:sqref>E4</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E872-9343-410C-8B44-59FB173EBE44}">
  <sheetPr codeName="Sheet41">
    <tabColor rgb="FF92D050"/>
    <pageSetUpPr fitToPage="1"/>
  </sheetPr>
  <dimension ref="A1:I40"/>
  <sheetViews>
    <sheetView showGridLines="0" topLeftCell="A25" zoomScale="102" zoomScaleNormal="115" workbookViewId="0">
      <selection activeCell="E4" sqref="E4"/>
    </sheetView>
  </sheetViews>
  <sheetFormatPr defaultColWidth="9" defaultRowHeight="12"/>
  <cols>
    <col min="1" max="1" width="6.25" style="21" customWidth="1"/>
    <col min="2" max="2" width="19.08203125" style="21" customWidth="1"/>
    <col min="3" max="3" width="34.58203125" style="21" customWidth="1"/>
    <col min="4" max="4" width="15.08203125" style="21" customWidth="1"/>
    <col min="5" max="5" width="15.83203125" style="21" customWidth="1"/>
    <col min="6" max="6" width="12.08203125" style="25" customWidth="1"/>
    <col min="7" max="7" width="16.83203125" style="22" customWidth="1"/>
    <col min="8" max="8" width="4.25" style="22" bestFit="1" customWidth="1"/>
    <col min="9" max="9" width="2.58203125" style="21" bestFit="1" customWidth="1"/>
    <col min="10" max="10" width="2.58203125" style="21" customWidth="1"/>
    <col min="11" max="16384" width="9" style="21"/>
  </cols>
  <sheetData>
    <row r="1" spans="1:9">
      <c r="A1" s="21" t="s">
        <v>433</v>
      </c>
    </row>
    <row r="2" spans="1:9" ht="33.75" customHeight="1">
      <c r="A2" s="281" t="s">
        <v>307</v>
      </c>
      <c r="B2" s="36"/>
      <c r="C2" s="36"/>
      <c r="D2" s="36"/>
      <c r="E2" s="36"/>
      <c r="F2" s="36"/>
      <c r="G2" s="36"/>
      <c r="H2" s="36"/>
      <c r="I2" s="20"/>
    </row>
    <row r="3" spans="1:9">
      <c r="D3" s="22" t="s">
        <v>130</v>
      </c>
      <c r="E3" s="348"/>
      <c r="F3" s="23"/>
      <c r="I3" s="23"/>
    </row>
    <row r="4" spans="1:9">
      <c r="D4" s="22" t="s">
        <v>131</v>
      </c>
      <c r="E4" s="359"/>
      <c r="F4" s="24"/>
      <c r="I4" s="24"/>
    </row>
    <row r="5" spans="1:9">
      <c r="D5" s="22" t="s">
        <v>132</v>
      </c>
      <c r="E5" s="25"/>
      <c r="F5" s="348"/>
      <c r="I5" s="348"/>
    </row>
    <row r="6" spans="1:9">
      <c r="D6" s="22" t="s">
        <v>133</v>
      </c>
      <c r="E6" s="25"/>
      <c r="F6" s="348"/>
      <c r="I6" s="348"/>
    </row>
    <row r="7" spans="1:9">
      <c r="D7" s="22" t="s">
        <v>308</v>
      </c>
      <c r="E7" s="26"/>
      <c r="F7" s="348"/>
      <c r="I7" s="348"/>
    </row>
    <row r="8" spans="1:9" ht="18" customHeight="1">
      <c r="B8" s="22" t="s">
        <v>134</v>
      </c>
      <c r="C8" s="181"/>
      <c r="D8" s="22"/>
      <c r="E8"/>
      <c r="F8" s="21"/>
      <c r="G8" s="21"/>
      <c r="H8" s="21"/>
    </row>
    <row r="9" spans="1:9" ht="24" customHeight="1">
      <c r="B9" s="22" t="s">
        <v>135</v>
      </c>
      <c r="C9" s="181"/>
      <c r="D9" s="376"/>
      <c r="E9" s="376"/>
      <c r="F9" s="345"/>
      <c r="G9" s="21"/>
      <c r="H9" s="27"/>
    </row>
    <row r="10" spans="1:9" ht="18.649999999999999" customHeight="1">
      <c r="E10" s="28"/>
      <c r="F10" s="22"/>
      <c r="H10" s="21"/>
    </row>
    <row r="11" spans="1:9" ht="18" customHeight="1">
      <c r="A11" s="34" t="s">
        <v>309</v>
      </c>
      <c r="B11" s="34"/>
      <c r="C11" s="34"/>
      <c r="D11" s="34"/>
      <c r="G11" s="29"/>
      <c r="H11" s="21"/>
    </row>
    <row r="12" spans="1:9" ht="13.5" customHeight="1">
      <c r="C12" s="418"/>
      <c r="D12" s="418"/>
      <c r="E12" s="418"/>
      <c r="F12" s="418"/>
      <c r="G12" s="418"/>
      <c r="H12" s="21"/>
    </row>
    <row r="13" spans="1:9" ht="20.149999999999999" customHeight="1">
      <c r="A13" s="24" t="s">
        <v>271</v>
      </c>
      <c r="B13" s="21" t="s">
        <v>310</v>
      </c>
      <c r="E13" s="25"/>
      <c r="F13" s="22"/>
      <c r="H13" s="21"/>
    </row>
    <row r="14" spans="1:9" ht="27" customHeight="1">
      <c r="B14" s="8" t="s">
        <v>311</v>
      </c>
      <c r="D14" s="8"/>
      <c r="E14" s="25"/>
      <c r="F14" s="22"/>
      <c r="H14" s="21"/>
    </row>
    <row r="15" spans="1:9">
      <c r="A15" s="255" t="s">
        <v>312</v>
      </c>
      <c r="B15" s="255" t="s">
        <v>275</v>
      </c>
      <c r="C15" s="255" t="s">
        <v>276</v>
      </c>
      <c r="D15" s="255" t="s">
        <v>313</v>
      </c>
      <c r="E15" s="255" t="s">
        <v>278</v>
      </c>
      <c r="H15" s="21"/>
    </row>
    <row r="16" spans="1:9" s="31" customFormat="1" ht="35.15" customHeight="1">
      <c r="A16" s="257">
        <v>1</v>
      </c>
      <c r="B16" s="262" t="s">
        <v>434</v>
      </c>
      <c r="C16" s="278" t="s">
        <v>435</v>
      </c>
      <c r="D16" s="268">
        <v>1053100</v>
      </c>
      <c r="E16" s="258"/>
    </row>
    <row r="17" spans="1:9" s="31" customFormat="1" ht="26.15" customHeight="1">
      <c r="A17" s="257">
        <v>2</v>
      </c>
      <c r="B17" s="262" t="s">
        <v>436</v>
      </c>
      <c r="C17" s="262" t="s">
        <v>437</v>
      </c>
      <c r="D17" s="268">
        <v>500000</v>
      </c>
      <c r="E17" s="258"/>
    </row>
    <row r="18" spans="1:9" s="31" customFormat="1" ht="34" customHeight="1">
      <c r="A18" s="257">
        <v>3</v>
      </c>
      <c r="B18" s="258" t="s">
        <v>438</v>
      </c>
      <c r="C18" s="279" t="s">
        <v>439</v>
      </c>
      <c r="D18" s="270">
        <v>300000</v>
      </c>
      <c r="E18" s="271"/>
      <c r="H18" s="32"/>
    </row>
    <row r="19" spans="1:9" ht="33" customHeight="1">
      <c r="A19" s="343">
        <v>4</v>
      </c>
      <c r="B19" s="258"/>
      <c r="C19" s="279"/>
      <c r="D19" s="270"/>
      <c r="E19" s="273"/>
    </row>
    <row r="20" spans="1:9" ht="23.15" customHeight="1">
      <c r="A20" s="259"/>
      <c r="B20" s="259"/>
      <c r="C20" s="260" t="s">
        <v>293</v>
      </c>
      <c r="D20" s="254">
        <f>SUM(D16:D19)</f>
        <v>1853100</v>
      </c>
      <c r="E20" s="261"/>
      <c r="I20" s="22"/>
    </row>
    <row r="23" spans="1:9" ht="20.149999999999999" customHeight="1">
      <c r="A23" s="33" t="s">
        <v>271</v>
      </c>
      <c r="B23" s="21" t="s">
        <v>318</v>
      </c>
      <c r="E23" s="25"/>
      <c r="F23" s="22"/>
      <c r="H23" s="21"/>
    </row>
    <row r="24" spans="1:9" ht="20.149999999999999" customHeight="1">
      <c r="B24" s="21" t="s">
        <v>319</v>
      </c>
      <c r="E24" s="25"/>
      <c r="F24" s="22"/>
      <c r="H24" s="21"/>
    </row>
    <row r="25" spans="1:9" ht="15" customHeight="1">
      <c r="B25" s="353"/>
      <c r="C25" s="255" t="s">
        <v>440</v>
      </c>
      <c r="F25" s="38"/>
    </row>
    <row r="26" spans="1:9" ht="28.5" customHeight="1">
      <c r="B26" s="342" t="s">
        <v>321</v>
      </c>
      <c r="C26" s="274" t="s">
        <v>441</v>
      </c>
      <c r="F26" s="38"/>
    </row>
    <row r="27" spans="1:9" ht="21" customHeight="1">
      <c r="B27" s="342" t="s">
        <v>323</v>
      </c>
      <c r="C27" s="274" t="s">
        <v>441</v>
      </c>
      <c r="F27" s="38"/>
    </row>
    <row r="28" spans="1:9" ht="52.5" customHeight="1">
      <c r="B28" s="343" t="s">
        <v>324</v>
      </c>
      <c r="C28" s="280" t="s">
        <v>442</v>
      </c>
    </row>
    <row r="29" spans="1:9" ht="25.5" customHeight="1">
      <c r="E29" s="22" t="s">
        <v>347</v>
      </c>
    </row>
    <row r="30" spans="1:9">
      <c r="A30" s="8" t="s">
        <v>326</v>
      </c>
      <c r="B30" s="8"/>
      <c r="D30" s="8"/>
      <c r="F30" s="22"/>
    </row>
    <row r="31" spans="1:9">
      <c r="A31" s="33" t="s">
        <v>271</v>
      </c>
      <c r="B31" s="21" t="s">
        <v>327</v>
      </c>
      <c r="E31" s="25"/>
      <c r="F31" s="22"/>
      <c r="H31" s="21"/>
    </row>
    <row r="32" spans="1:9" s="25" customFormat="1">
      <c r="A32" s="33" t="s">
        <v>271</v>
      </c>
      <c r="B32" s="34" t="s">
        <v>328</v>
      </c>
      <c r="D32" s="34"/>
      <c r="F32" s="22"/>
      <c r="G32" s="22"/>
      <c r="H32" s="21"/>
    </row>
    <row r="33" spans="1:9" s="25" customFormat="1">
      <c r="A33" s="33" t="s">
        <v>271</v>
      </c>
      <c r="B33" s="34" t="s">
        <v>329</v>
      </c>
      <c r="D33" s="34"/>
      <c r="F33" s="22"/>
      <c r="G33" s="22"/>
      <c r="H33" s="21"/>
    </row>
    <row r="34" spans="1:9">
      <c r="A34" s="33" t="s">
        <v>317</v>
      </c>
      <c r="B34" s="34" t="s">
        <v>333</v>
      </c>
      <c r="D34" s="34"/>
      <c r="E34" s="29"/>
    </row>
    <row r="37" spans="1:9" s="25" customFormat="1">
      <c r="A37" s="21"/>
      <c r="B37" s="21"/>
      <c r="C37" s="21"/>
      <c r="D37" s="21"/>
      <c r="E37" s="21"/>
      <c r="G37" s="22"/>
      <c r="H37" s="22"/>
      <c r="I37" s="21"/>
    </row>
    <row r="38" spans="1:9" s="25" customFormat="1">
      <c r="A38" s="21"/>
      <c r="B38" s="29"/>
      <c r="C38" s="29"/>
      <c r="D38" s="29"/>
      <c r="E38" s="21"/>
      <c r="G38" s="22"/>
      <c r="H38" s="22"/>
      <c r="I38" s="21"/>
    </row>
    <row r="39" spans="1:9" s="25" customFormat="1">
      <c r="A39" s="21"/>
      <c r="B39" s="29"/>
      <c r="C39" s="29"/>
      <c r="D39" s="29"/>
      <c r="E39" s="21"/>
      <c r="G39" s="22"/>
      <c r="H39" s="22"/>
      <c r="I39" s="21"/>
    </row>
    <row r="40" spans="1:9" s="25" customFormat="1">
      <c r="A40" s="21"/>
      <c r="B40" s="21"/>
      <c r="C40" s="21"/>
      <c r="D40" s="21"/>
      <c r="E40" s="21"/>
      <c r="G40" s="22"/>
      <c r="H40" s="22"/>
      <c r="I40" s="21"/>
    </row>
  </sheetData>
  <sheetProtection formatCells="0" formatColumns="0" formatRows="0" insertColumns="0" insertRows="0" insertHyperlinks="0" deleteColumns="0" deleteRows="0" sort="0" autoFilter="0" pivotTables="0"/>
  <mergeCells count="2">
    <mergeCell ref="C12:G12"/>
    <mergeCell ref="D9:E9"/>
  </mergeCells>
  <phoneticPr fontId="1"/>
  <dataValidations count="1">
    <dataValidation type="list" allowBlank="1" showInputMessage="1" showErrorMessage="1" sqref="A11:D11" xr:uid="{F95B7853-F0BD-4CD7-AB45-8A4FFD44E394}">
      <formula1>"監督職員と業務主任者は次の内容につき合意し、契約担当課長は速やかに契約変更手続きを行う。, 監督職員と業務主任者は次の内容につき合意した。契約変更手続きは、別途他の変更が生じたときにあわせて行う。"</formula1>
    </dataValidation>
  </dataValidations>
  <printOptions horizontalCentered="1"/>
  <pageMargins left="0.23622047244094491" right="0.23622047244094491" top="0.74803149606299213" bottom="0.74803149606299213" header="0.31496062992125984" footer="0.31496062992125984"/>
  <pageSetup paperSize="9" scale="82"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CAF9B80-9E1F-4C51-9CA3-22C626A4417D}">
          <x14:formula1>
            <xm:f>データ用※削除不可!$D$2:$D$3</xm:f>
          </x14:formula1>
          <xm:sqref>A13 A23 A31:A34</xm:sqref>
        </x14:dataValidation>
        <x14:dataValidation type="list" errorStyle="information" allowBlank="1" showInputMessage="1" xr:uid="{3ACF2168-DEDD-41A0-A61D-2EED887AC17F}">
          <x14:formula1>
            <xm:f>データ用※削除不可!$J$2:$J$3</xm:f>
          </x14:formula1>
          <xm:sqref>E4</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1F4BF-9A34-4F20-8E75-BC88217AAAE7}">
  <sheetPr codeName="Sheet42">
    <tabColor rgb="FF92D050"/>
    <pageSetUpPr fitToPage="1"/>
  </sheetPr>
  <dimension ref="A1:N14"/>
  <sheetViews>
    <sheetView showGridLines="0" topLeftCell="A10" zoomScale="92" zoomScaleNormal="100" workbookViewId="0">
      <selection activeCell="E4" sqref="E4"/>
    </sheetView>
  </sheetViews>
  <sheetFormatPr defaultColWidth="9" defaultRowHeight="14"/>
  <cols>
    <col min="1" max="1" width="6.25" style="35" customWidth="1"/>
    <col min="2" max="2" width="13.5" style="35" customWidth="1"/>
    <col min="3" max="3" width="42" style="37" customWidth="1"/>
    <col min="4" max="4" width="13.25" style="92" customWidth="1"/>
    <col min="5" max="5" width="16" style="93" customWidth="1"/>
    <col min="6" max="6" width="4.25" style="35" bestFit="1" customWidth="1"/>
    <col min="7" max="7" width="9" style="35" customWidth="1"/>
    <col min="8" max="9" width="0" style="35" hidden="1" customWidth="1"/>
    <col min="10" max="16384" width="9" style="35"/>
  </cols>
  <sheetData>
    <row r="1" spans="1:14">
      <c r="A1" s="21" t="s">
        <v>443</v>
      </c>
      <c r="H1" s="93">
        <f>COUNTIF(テーブル33456728910111216171819209[内容区分],"*★*")</f>
        <v>0</v>
      </c>
      <c r="I1" s="35" t="s">
        <v>128</v>
      </c>
    </row>
    <row r="2" spans="1:14" ht="39" customHeight="1">
      <c r="A2" s="94" t="s">
        <v>171</v>
      </c>
      <c r="B2" s="94"/>
      <c r="C2" s="94"/>
      <c r="D2" s="94"/>
      <c r="E2" s="94"/>
      <c r="F2" s="94"/>
    </row>
    <row r="3" spans="1:14" s="95" customFormat="1" ht="16.5">
      <c r="A3" s="21"/>
      <c r="B3" s="27"/>
      <c r="C3" s="27"/>
      <c r="D3" s="22" t="s">
        <v>130</v>
      </c>
      <c r="E3" s="419"/>
      <c r="F3" s="419"/>
    </row>
    <row r="4" spans="1:14" s="95" customFormat="1" ht="16.5">
      <c r="A4" s="21"/>
      <c r="B4" s="21"/>
      <c r="C4" s="27"/>
      <c r="D4" s="22" t="s">
        <v>131</v>
      </c>
      <c r="E4" s="359"/>
      <c r="F4" s="21"/>
    </row>
    <row r="5" spans="1:14" s="95" customFormat="1" ht="16.5">
      <c r="A5" s="21"/>
      <c r="B5" s="21"/>
      <c r="C5" s="21"/>
      <c r="D5" s="22" t="s">
        <v>132</v>
      </c>
      <c r="E5" s="21"/>
      <c r="F5" s="27" t="s">
        <v>147</v>
      </c>
    </row>
    <row r="6" spans="1:14" s="95" customFormat="1" ht="16.5">
      <c r="A6" s="21"/>
      <c r="B6" s="22" t="s">
        <v>134</v>
      </c>
      <c r="C6" s="336"/>
      <c r="D6" s="22" t="s">
        <v>133</v>
      </c>
      <c r="E6" s="21"/>
      <c r="F6" s="27" t="s">
        <v>147</v>
      </c>
    </row>
    <row r="7" spans="1:14" s="95" customFormat="1" ht="42" customHeight="1">
      <c r="A7" s="21"/>
      <c r="B7" s="22" t="s">
        <v>135</v>
      </c>
      <c r="C7" s="379"/>
      <c r="D7" s="379"/>
      <c r="E7" s="21"/>
      <c r="F7" s="27" t="str">
        <f>IF(H1=0,"","印")</f>
        <v/>
      </c>
    </row>
    <row r="8" spans="1:14" s="95" customFormat="1" ht="18.649999999999999" customHeight="1">
      <c r="A8" s="21"/>
      <c r="B8" s="21"/>
      <c r="C8" s="28"/>
      <c r="D8" s="24"/>
      <c r="E8" s="22"/>
      <c r="F8" s="21"/>
    </row>
    <row r="9" spans="1:14" s="95" customFormat="1" ht="18" customHeight="1">
      <c r="A9" s="21"/>
      <c r="B9" s="376" t="s">
        <v>136</v>
      </c>
      <c r="C9" s="376"/>
      <c r="D9" s="376"/>
      <c r="E9" s="376"/>
      <c r="F9" s="21"/>
    </row>
    <row r="10" spans="1:14" s="95" customFormat="1" ht="18" customHeight="1">
      <c r="A10" s="21"/>
      <c r="B10" s="21"/>
      <c r="C10" s="25"/>
      <c r="D10" s="24"/>
      <c r="E10" s="22"/>
      <c r="F10" s="21"/>
    </row>
    <row r="11" spans="1:14" s="95" customFormat="1" ht="38.15" customHeight="1">
      <c r="A11" s="96" t="s">
        <v>137</v>
      </c>
      <c r="B11" s="97" t="s">
        <v>138</v>
      </c>
      <c r="C11" s="96" t="s">
        <v>139</v>
      </c>
      <c r="D11" s="133" t="s">
        <v>377</v>
      </c>
      <c r="E11" s="98" t="s">
        <v>141</v>
      </c>
      <c r="F11" s="21"/>
    </row>
    <row r="12" spans="1:14" s="95" customFormat="1" ht="49" customHeight="1">
      <c r="A12" s="104">
        <v>1</v>
      </c>
      <c r="B12" s="100" t="s">
        <v>444</v>
      </c>
      <c r="C12" s="217" t="s">
        <v>143</v>
      </c>
      <c r="D12" s="102"/>
      <c r="E12" s="101" t="s">
        <v>445</v>
      </c>
      <c r="F12" s="21"/>
    </row>
    <row r="13" spans="1:14" s="95" customFormat="1" ht="16.5">
      <c r="A13" s="107"/>
      <c r="B13" s="129"/>
      <c r="C13" s="107"/>
      <c r="D13" s="108"/>
      <c r="E13" s="109"/>
      <c r="N13" s="95" t="s">
        <v>155</v>
      </c>
    </row>
    <row r="14" spans="1:14" ht="16.5">
      <c r="A14" s="95"/>
      <c r="B14" s="95"/>
      <c r="C14" s="110"/>
      <c r="D14" s="341"/>
      <c r="E14" s="111"/>
    </row>
  </sheetData>
  <sheetProtection formatCells="0" formatColumns="0" formatRows="0" insertColumns="0" insertRows="0" insertHyperlinks="0" deleteColumns="0" deleteRows="0" sort="0" autoFilter="0" pivotTables="0"/>
  <mergeCells count="3">
    <mergeCell ref="E3:F3"/>
    <mergeCell ref="B9:E9"/>
    <mergeCell ref="C7:D7"/>
  </mergeCells>
  <phoneticPr fontId="1"/>
  <printOptions horizontalCentered="1"/>
  <pageMargins left="0.70866141732283472" right="0.70866141732283472" top="0.74803149606299213" bottom="0.74803149606299213" header="0.31496062992125984" footer="0.31496062992125984"/>
  <pageSetup paperSize="9" scale="84"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DED9B4C4-568D-4A7E-900C-45220A608518}">
          <x14:formula1>
            <xm:f>データ用※削除不可!$A$3:$A$18</xm:f>
          </x14:formula1>
          <xm:sqref>B13:B1048576</xm:sqref>
        </x14:dataValidation>
        <x14:dataValidation type="list" allowBlank="1" showInputMessage="1" showErrorMessage="1" xr:uid="{0F020071-5DBC-47F1-9F9C-E9740C6D3593}">
          <x14:formula1>
            <xm:f>データ用※削除不可!$A$3:$A$19</xm:f>
          </x14:formula1>
          <xm:sqref>B12</xm:sqref>
        </x14:dataValidation>
        <x14:dataValidation type="list" errorStyle="information" allowBlank="1" showInputMessage="1" xr:uid="{8D39759D-C189-473B-880D-0B46175FE4CE}">
          <x14:formula1>
            <xm:f>データ用※削除不可!$J$2:$J$3</xm:f>
          </x14:formula1>
          <xm:sqref>E4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463C8-11C2-4EEB-AB17-C1677D634538}">
  <sheetPr codeName="Sheet43">
    <tabColor rgb="FF92D050"/>
    <pageSetUpPr fitToPage="1"/>
  </sheetPr>
  <dimension ref="A1:N18"/>
  <sheetViews>
    <sheetView showGridLines="0" zoomScale="72" zoomScaleNormal="100" workbookViewId="0">
      <selection activeCell="E4" sqref="E4"/>
    </sheetView>
  </sheetViews>
  <sheetFormatPr defaultColWidth="9" defaultRowHeight="14"/>
  <cols>
    <col min="1" max="1" width="6.25" style="35" customWidth="1"/>
    <col min="2" max="2" width="10.83203125" style="35" customWidth="1"/>
    <col min="3" max="3" width="21.08203125" style="37" customWidth="1"/>
    <col min="4" max="4" width="29.58203125" style="92" customWidth="1"/>
    <col min="5" max="5" width="17.83203125" style="93" customWidth="1"/>
    <col min="6" max="6" width="6.33203125" style="37" customWidth="1"/>
    <col min="7" max="7" width="9" style="35" customWidth="1"/>
    <col min="8" max="16384" width="9" style="35"/>
  </cols>
  <sheetData>
    <row r="1" spans="1:8">
      <c r="A1" s="21" t="s">
        <v>446</v>
      </c>
      <c r="H1" s="37"/>
    </row>
    <row r="2" spans="1:8" ht="39" customHeight="1">
      <c r="A2" s="263" t="s">
        <v>447</v>
      </c>
      <c r="B2" s="135"/>
      <c r="C2" s="135"/>
      <c r="D2" s="135"/>
      <c r="E2" s="135"/>
      <c r="F2" s="135"/>
    </row>
    <row r="3" spans="1:8" s="95" customFormat="1" ht="16.5">
      <c r="A3" s="21"/>
      <c r="B3" s="21"/>
      <c r="C3" s="27"/>
    </row>
    <row r="4" spans="1:8" s="95" customFormat="1" ht="16.5">
      <c r="A4" s="21"/>
      <c r="B4" s="21"/>
      <c r="C4" s="21"/>
      <c r="D4" s="22" t="s">
        <v>448</v>
      </c>
      <c r="E4" s="359"/>
      <c r="F4" s="25"/>
    </row>
    <row r="5" spans="1:8" s="95" customFormat="1" ht="16.5">
      <c r="A5" s="21"/>
      <c r="D5" s="22" t="s">
        <v>449</v>
      </c>
      <c r="E5" s="40"/>
      <c r="F5" s="348" t="s">
        <v>147</v>
      </c>
    </row>
    <row r="6" spans="1:8" s="95" customFormat="1" ht="21" customHeight="1">
      <c r="A6" s="21"/>
      <c r="B6" s="22" t="s">
        <v>134</v>
      </c>
      <c r="C6" s="349"/>
      <c r="D6" s="22" t="s">
        <v>450</v>
      </c>
      <c r="E6" s="40"/>
      <c r="F6" s="348" t="s">
        <v>147</v>
      </c>
    </row>
    <row r="7" spans="1:8" s="95" customFormat="1" ht="18.649999999999999" customHeight="1">
      <c r="A7" s="21"/>
      <c r="B7" s="22" t="s">
        <v>135</v>
      </c>
      <c r="C7" s="349"/>
      <c r="D7" s="352"/>
      <c r="E7" s="22"/>
      <c r="F7" s="25"/>
    </row>
    <row r="8" spans="1:8" s="95" customFormat="1" ht="18" customHeight="1" thickBot="1">
      <c r="A8" s="218"/>
      <c r="B8" s="420" t="s">
        <v>451</v>
      </c>
      <c r="C8" s="420"/>
      <c r="D8" s="420"/>
      <c r="E8" s="420"/>
      <c r="F8" s="420"/>
    </row>
    <row r="9" spans="1:8" s="95" customFormat="1" ht="18" customHeight="1">
      <c r="A9" s="21"/>
      <c r="B9" s="25"/>
      <c r="C9" s="25"/>
      <c r="D9" s="25"/>
      <c r="E9" s="25"/>
      <c r="F9" s="25"/>
    </row>
    <row r="10" spans="1:8" s="95" customFormat="1" ht="18" customHeight="1">
      <c r="A10" s="21"/>
      <c r="B10" s="25" t="s">
        <v>452</v>
      </c>
      <c r="C10" s="350" t="s">
        <v>453</v>
      </c>
      <c r="D10" s="25"/>
      <c r="E10" s="25"/>
      <c r="F10" s="25"/>
    </row>
    <row r="11" spans="1:8" s="95" customFormat="1" ht="18" customHeight="1">
      <c r="A11" s="21"/>
      <c r="B11" s="25"/>
      <c r="C11" s="25"/>
      <c r="D11" s="25"/>
      <c r="E11" s="25"/>
      <c r="F11" s="25"/>
    </row>
    <row r="12" spans="1:8" s="95" customFormat="1" ht="18" customHeight="1">
      <c r="A12" s="67" t="s">
        <v>312</v>
      </c>
      <c r="B12" s="67" t="s">
        <v>454</v>
      </c>
      <c r="C12" s="67" t="s">
        <v>455</v>
      </c>
      <c r="D12" s="67" t="s">
        <v>456</v>
      </c>
      <c r="E12" s="67" t="s">
        <v>457</v>
      </c>
      <c r="F12" s="25"/>
    </row>
    <row r="13" spans="1:8" s="95" customFormat="1" ht="31.5" customHeight="1">
      <c r="A13" s="68">
        <v>1</v>
      </c>
      <c r="B13" s="69" t="s">
        <v>458</v>
      </c>
      <c r="C13" s="68" t="s">
        <v>459</v>
      </c>
      <c r="D13" s="69" t="s">
        <v>460</v>
      </c>
      <c r="E13" s="42" t="s">
        <v>461</v>
      </c>
      <c r="F13" s="25"/>
    </row>
    <row r="14" spans="1:8" s="95" customFormat="1" ht="31.5" customHeight="1">
      <c r="A14" s="68">
        <v>2</v>
      </c>
      <c r="B14" s="69" t="s">
        <v>462</v>
      </c>
      <c r="C14" s="70" t="s">
        <v>463</v>
      </c>
      <c r="D14" s="69" t="s">
        <v>460</v>
      </c>
      <c r="E14" s="42" t="s">
        <v>464</v>
      </c>
      <c r="F14" s="25"/>
    </row>
    <row r="15" spans="1:8" s="95" customFormat="1" ht="31.5" customHeight="1">
      <c r="A15" s="68">
        <v>3</v>
      </c>
      <c r="B15" s="69"/>
      <c r="C15" s="68"/>
      <c r="D15" s="69"/>
      <c r="E15" s="42"/>
      <c r="F15" s="25"/>
    </row>
    <row r="16" spans="1:8" s="95" customFormat="1" ht="31.5" customHeight="1">
      <c r="A16" s="68">
        <v>4</v>
      </c>
      <c r="B16" s="68"/>
      <c r="C16" s="68"/>
      <c r="D16" s="69"/>
      <c r="E16" s="43"/>
      <c r="F16" s="25"/>
    </row>
    <row r="17" spans="1:14" s="95" customFormat="1" ht="16.5">
      <c r="A17" s="107"/>
      <c r="B17" s="129"/>
      <c r="C17" s="107"/>
      <c r="D17" s="92"/>
      <c r="E17" s="108"/>
      <c r="F17" s="129"/>
      <c r="N17" s="95" t="s">
        <v>155</v>
      </c>
    </row>
    <row r="18" spans="1:14" ht="16.5">
      <c r="A18" s="95"/>
      <c r="B18" s="95"/>
      <c r="C18" s="110"/>
      <c r="D18" s="341"/>
      <c r="E18" s="111"/>
      <c r="F18" s="110"/>
    </row>
  </sheetData>
  <sheetProtection formatCells="0" formatColumns="0" formatRows="0" insertColumns="0" insertRows="0" insertHyperlinks="0" deleteColumns="0" deleteRows="0" sort="0" autoFilter="0" pivotTables="0"/>
  <mergeCells count="1">
    <mergeCell ref="B8:F8"/>
  </mergeCells>
  <phoneticPr fontId="1"/>
  <dataValidations count="1">
    <dataValidation type="list" allowBlank="1" showInputMessage="1" showErrorMessage="1" sqref="C17:C1048576" xr:uid="{83C31C59-D2A0-4F1F-8398-1956591E2918}">
      <formula1>$I$2:$I$5</formula1>
    </dataValidation>
  </dataValidations>
  <printOptions horizontalCentered="1"/>
  <pageMargins left="0.70866141732283472" right="0.70866141732283472" top="0.74803149606299213" bottom="0.74803149606299213" header="0.31496062992125984" footer="0.31496062992125984"/>
  <pageSetup paperSize="9" scale="86"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50B4651-01D6-4713-9973-76A67164E9EA}">
          <x14:formula1>
            <xm:f>データ用※削除不可!$E$3:$E$6</xm:f>
          </x14:formula1>
          <xm:sqref>B13:B16</xm:sqref>
        </x14:dataValidation>
        <x14:dataValidation type="list" allowBlank="1" showInputMessage="1" showErrorMessage="1" xr:uid="{83538DA4-9A8F-4C59-9303-E32019CED3B7}">
          <x14:formula1>
            <xm:f>データ用※削除不可!$F$3:$F$6</xm:f>
          </x14:formula1>
          <xm:sqref>D13:D16</xm:sqref>
        </x14:dataValidation>
        <x14:dataValidation type="list" errorStyle="information" allowBlank="1" showInputMessage="1" xr:uid="{D11773AB-AE13-48A2-932B-EBFFE286C77C}">
          <x14:formula1>
            <xm:f>データ用※削除不可!$J$2:$J$3</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10AB-4C5B-4C95-BC12-FE51FB29A514}">
  <sheetPr>
    <tabColor rgb="FFFFFFCC"/>
    <pageSetUpPr fitToPage="1"/>
  </sheetPr>
  <dimension ref="A1:I16"/>
  <sheetViews>
    <sheetView showGridLines="0" zoomScale="67" zoomScaleNormal="115" workbookViewId="0">
      <selection activeCell="E4" sqref="E4"/>
    </sheetView>
  </sheetViews>
  <sheetFormatPr defaultColWidth="9" defaultRowHeight="14"/>
  <cols>
    <col min="1" max="1" width="4.75" style="35" customWidth="1"/>
    <col min="2" max="2" width="16.83203125" style="35" customWidth="1"/>
    <col min="3" max="3" width="37.58203125" style="37" customWidth="1"/>
    <col min="4" max="4" width="13.83203125" style="92" customWidth="1"/>
    <col min="5" max="5" width="14.08203125" style="93" customWidth="1"/>
    <col min="6" max="6" width="4.25" style="35" bestFit="1" customWidth="1"/>
    <col min="7" max="7" width="9" style="35" customWidth="1"/>
    <col min="8" max="9" width="0" style="35" hidden="1" customWidth="1"/>
    <col min="10" max="16384" width="9" style="35"/>
  </cols>
  <sheetData>
    <row r="1" spans="1:9">
      <c r="A1" s="21" t="s">
        <v>157</v>
      </c>
      <c r="H1" s="93">
        <f>COUNTIF(テーブル3345625138[内容区分],"*★*")</f>
        <v>1</v>
      </c>
      <c r="I1" s="35" t="s">
        <v>128</v>
      </c>
    </row>
    <row r="2" spans="1:9" ht="39" customHeight="1">
      <c r="A2" s="380" t="s">
        <v>158</v>
      </c>
      <c r="B2" s="380"/>
      <c r="C2" s="380"/>
      <c r="D2" s="380"/>
      <c r="E2" s="380"/>
      <c r="F2" s="135"/>
    </row>
    <row r="3" spans="1:9" s="95" customFormat="1" ht="16.5">
      <c r="A3" s="21"/>
      <c r="B3" s="24"/>
      <c r="C3" s="24"/>
      <c r="D3" s="22" t="s">
        <v>130</v>
      </c>
      <c r="E3" s="376"/>
      <c r="F3" s="376"/>
    </row>
    <row r="4" spans="1:9" s="95" customFormat="1" ht="16.5">
      <c r="A4" s="21"/>
      <c r="B4" s="21"/>
      <c r="C4" s="24"/>
      <c r="D4" s="22" t="s">
        <v>131</v>
      </c>
      <c r="E4" s="359" t="s">
        <v>521</v>
      </c>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B7" s="22" t="s">
        <v>134</v>
      </c>
      <c r="C7" s="208"/>
      <c r="D7" s="22" t="str">
        <f>IF(H1=0,"","契約担当課長★")</f>
        <v>契約担当課長★</v>
      </c>
      <c r="E7" s="21"/>
      <c r="F7" s="24" t="str">
        <f>IF(H1=0,"","印")</f>
        <v>印</v>
      </c>
    </row>
    <row r="8" spans="1:9" s="95" customFormat="1" ht="39" customHeight="1">
      <c r="A8" s="21"/>
      <c r="B8" s="22" t="s">
        <v>135</v>
      </c>
      <c r="C8" s="379"/>
      <c r="D8" s="379"/>
      <c r="E8" s="21"/>
      <c r="F8" s="24"/>
    </row>
    <row r="9" spans="1:9" s="95" customFormat="1" ht="18.649999999999999" customHeight="1">
      <c r="A9" s="21"/>
      <c r="B9" s="21"/>
      <c r="C9" s="28"/>
      <c r="D9" s="24"/>
      <c r="E9" s="22"/>
      <c r="F9" s="21"/>
    </row>
    <row r="10" spans="1:9" s="95" customFormat="1" ht="18" customHeight="1">
      <c r="A10" s="21"/>
      <c r="B10" s="376" t="s">
        <v>136</v>
      </c>
      <c r="C10" s="376"/>
      <c r="D10" s="376"/>
      <c r="E10" s="376"/>
      <c r="F10" s="21"/>
    </row>
    <row r="11" spans="1:9" s="95" customFormat="1" ht="18" customHeight="1">
      <c r="A11" s="21"/>
      <c r="B11" s="21"/>
      <c r="C11" s="25"/>
      <c r="D11" s="24"/>
      <c r="E11" s="22"/>
      <c r="F11" s="21"/>
    </row>
    <row r="12" spans="1:9" s="95" customFormat="1" ht="38.15" customHeight="1">
      <c r="A12" s="131" t="s">
        <v>137</v>
      </c>
      <c r="B12" s="132" t="s">
        <v>138</v>
      </c>
      <c r="C12" s="131" t="s">
        <v>139</v>
      </c>
      <c r="D12" s="98" t="s">
        <v>140</v>
      </c>
      <c r="E12" s="133" t="s">
        <v>141</v>
      </c>
      <c r="F12" s="21"/>
    </row>
    <row r="13" spans="1:9" s="95" customFormat="1" ht="44.15" customHeight="1">
      <c r="A13" s="99">
        <v>1</v>
      </c>
      <c r="B13" s="100" t="s">
        <v>148</v>
      </c>
      <c r="C13" s="101" t="s">
        <v>159</v>
      </c>
      <c r="D13" s="102"/>
      <c r="E13" s="101" t="s">
        <v>160</v>
      </c>
      <c r="F13" s="21"/>
    </row>
    <row r="14" spans="1:9" s="95" customFormat="1" ht="57.75" customHeight="1">
      <c r="A14" s="99">
        <v>2</v>
      </c>
      <c r="B14" s="100" t="s">
        <v>151</v>
      </c>
      <c r="C14" s="134" t="s">
        <v>161</v>
      </c>
      <c r="D14" s="102"/>
      <c r="E14" s="101" t="s">
        <v>162</v>
      </c>
      <c r="F14" s="21"/>
    </row>
    <row r="15" spans="1:9" s="95" customFormat="1" ht="48" customHeight="1">
      <c r="A15" s="99">
        <v>3</v>
      </c>
      <c r="B15" s="100" t="s">
        <v>153</v>
      </c>
      <c r="C15" s="134" t="s">
        <v>163</v>
      </c>
      <c r="D15" s="102"/>
      <c r="E15" s="101" t="s">
        <v>162</v>
      </c>
      <c r="F15" s="21"/>
    </row>
    <row r="16" spans="1:9" ht="16.5">
      <c r="A16" s="95"/>
      <c r="B16" s="95"/>
      <c r="C16" s="110"/>
      <c r="D16" s="341"/>
      <c r="E16" s="111"/>
    </row>
  </sheetData>
  <sheetProtection formatCells="0" formatColumns="0" formatRows="0" insertColumns="0" insertRows="0" insertHyperlinks="0" deleteColumns="0" deleteRows="0" sort="0" autoFilter="0" pivotTables="0"/>
  <mergeCells count="4">
    <mergeCell ref="E3:F3"/>
    <mergeCell ref="B10:E10"/>
    <mergeCell ref="C8:D8"/>
    <mergeCell ref="A2:E2"/>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B575AFE6-6147-4504-BC74-04396D2244E2}">
          <x14:formula1>
            <xm:f>データ用※削除不可!$J$2:$J$3</xm:f>
          </x14:formula1>
          <xm:sqref>E4</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E01E3-782D-413A-A0F4-5809B9F9D0B8}">
  <sheetPr codeName="Sheet44">
    <tabColor rgb="FF92D050"/>
    <pageSetUpPr fitToPage="1"/>
  </sheetPr>
  <dimension ref="A1:N24"/>
  <sheetViews>
    <sheetView showGridLines="0" zoomScale="53" zoomScaleNormal="100" workbookViewId="0">
      <selection activeCell="E4" sqref="E4"/>
    </sheetView>
  </sheetViews>
  <sheetFormatPr defaultColWidth="9" defaultRowHeight="16.5"/>
  <cols>
    <col min="1" max="1" width="6.25" style="35" customWidth="1"/>
    <col min="2" max="2" width="9.08203125" style="35" customWidth="1"/>
    <col min="3" max="3" width="22.25" style="37" customWidth="1"/>
    <col min="4" max="4" width="24.25" style="92" customWidth="1"/>
    <col min="5" max="5" width="21.25" style="95" customWidth="1"/>
    <col min="6" max="6" width="6.33203125" style="37" customWidth="1"/>
    <col min="7" max="7" width="9" style="35" customWidth="1"/>
    <col min="8" max="16384" width="9" style="35"/>
  </cols>
  <sheetData>
    <row r="1" spans="1:7" ht="14">
      <c r="A1" s="21" t="s">
        <v>465</v>
      </c>
      <c r="E1" s="93"/>
    </row>
    <row r="2" spans="1:7" ht="39" customHeight="1">
      <c r="A2" s="263" t="s">
        <v>447</v>
      </c>
      <c r="B2" s="135"/>
      <c r="C2" s="135"/>
      <c r="D2" s="135"/>
      <c r="E2" s="135"/>
      <c r="F2" s="135"/>
      <c r="G2" s="85"/>
    </row>
    <row r="3" spans="1:7" s="95" customFormat="1">
      <c r="A3" s="21"/>
      <c r="B3" s="21"/>
      <c r="C3" s="27"/>
    </row>
    <row r="4" spans="1:7" s="95" customFormat="1">
      <c r="A4" s="21"/>
      <c r="B4" s="21"/>
      <c r="C4" s="21"/>
      <c r="D4" s="22" t="s">
        <v>448</v>
      </c>
      <c r="E4" s="359"/>
      <c r="F4" s="25"/>
    </row>
    <row r="5" spans="1:7" s="95" customFormat="1">
      <c r="D5" s="22" t="s">
        <v>449</v>
      </c>
      <c r="E5" s="40"/>
      <c r="F5" s="348" t="s">
        <v>147</v>
      </c>
    </row>
    <row r="6" spans="1:7" s="95" customFormat="1">
      <c r="D6" s="22" t="s">
        <v>450</v>
      </c>
      <c r="E6" s="40"/>
      <c r="F6" s="348" t="s">
        <v>147</v>
      </c>
    </row>
    <row r="7" spans="1:7" s="95" customFormat="1" ht="16" customHeight="1">
      <c r="A7" s="21"/>
      <c r="B7" s="22" t="s">
        <v>134</v>
      </c>
      <c r="C7" s="349"/>
      <c r="E7" s="40"/>
      <c r="F7" s="348" t="str">
        <f>IF(H1=0,"","印")</f>
        <v/>
      </c>
    </row>
    <row r="8" spans="1:7" s="95" customFormat="1" ht="37.5" customHeight="1">
      <c r="A8" s="21"/>
      <c r="B8" s="22" t="s">
        <v>135</v>
      </c>
      <c r="C8" s="349"/>
      <c r="D8" s="349"/>
      <c r="E8" s="22"/>
      <c r="F8" s="25"/>
    </row>
    <row r="9" spans="1:7" s="95" customFormat="1" ht="18" customHeight="1" thickBot="1">
      <c r="A9" s="218"/>
      <c r="B9" s="420" t="s">
        <v>451</v>
      </c>
      <c r="C9" s="420"/>
      <c r="D9" s="420"/>
      <c r="E9" s="420"/>
      <c r="F9" s="420"/>
    </row>
    <row r="10" spans="1:7" s="95" customFormat="1" ht="18" customHeight="1">
      <c r="A10" s="21"/>
      <c r="B10" s="25"/>
      <c r="C10" s="25"/>
      <c r="D10" s="25"/>
      <c r="E10" s="25"/>
      <c r="F10" s="25"/>
    </row>
    <row r="11" spans="1:7" s="95" customFormat="1" ht="18" customHeight="1">
      <c r="A11" s="21"/>
      <c r="B11" s="25" t="s">
        <v>452</v>
      </c>
      <c r="C11" s="350" t="s">
        <v>453</v>
      </c>
      <c r="D11" s="25"/>
      <c r="E11" s="25"/>
      <c r="F11" s="25"/>
    </row>
    <row r="12" spans="1:7" s="95" customFormat="1" ht="18" customHeight="1">
      <c r="A12" s="21"/>
      <c r="B12" s="25"/>
      <c r="C12" s="25"/>
      <c r="D12" s="25"/>
      <c r="E12" s="25"/>
      <c r="F12" s="25"/>
    </row>
    <row r="13" spans="1:7" s="95" customFormat="1" ht="18" customHeight="1">
      <c r="A13" s="67" t="s">
        <v>312</v>
      </c>
      <c r="B13" s="67" t="s">
        <v>454</v>
      </c>
      <c r="C13" s="67" t="s">
        <v>455</v>
      </c>
      <c r="D13" s="67" t="s">
        <v>456</v>
      </c>
      <c r="E13" s="67" t="s">
        <v>457</v>
      </c>
      <c r="F13" s="25"/>
    </row>
    <row r="14" spans="1:7" s="95" customFormat="1" ht="33" customHeight="1">
      <c r="A14" s="68">
        <v>1</v>
      </c>
      <c r="B14" s="69" t="s">
        <v>458</v>
      </c>
      <c r="C14" s="68" t="s">
        <v>459</v>
      </c>
      <c r="D14" s="42" t="s">
        <v>466</v>
      </c>
      <c r="E14" s="42" t="s">
        <v>467</v>
      </c>
      <c r="F14" s="25"/>
    </row>
    <row r="15" spans="1:7" s="95" customFormat="1" ht="33" customHeight="1">
      <c r="A15" s="68">
        <v>2</v>
      </c>
      <c r="B15" s="69" t="s">
        <v>462</v>
      </c>
      <c r="C15" s="70" t="s">
        <v>463</v>
      </c>
      <c r="D15" s="42" t="s">
        <v>466</v>
      </c>
      <c r="E15" s="42" t="s">
        <v>467</v>
      </c>
      <c r="F15" s="25"/>
    </row>
    <row r="16" spans="1:7" s="95" customFormat="1" ht="33" customHeight="1">
      <c r="A16" s="68">
        <v>3</v>
      </c>
      <c r="B16" s="69"/>
      <c r="C16" s="68"/>
      <c r="D16" s="69"/>
      <c r="E16" s="42"/>
      <c r="F16" s="25"/>
    </row>
    <row r="17" spans="1:14" s="95" customFormat="1" ht="33" customHeight="1">
      <c r="A17" s="68">
        <v>4</v>
      </c>
      <c r="B17" s="68"/>
      <c r="C17" s="68"/>
      <c r="D17" s="69"/>
      <c r="E17" s="43"/>
      <c r="F17" s="25"/>
    </row>
    <row r="18" spans="1:14" s="95" customFormat="1">
      <c r="A18" s="107"/>
      <c r="B18" s="129"/>
      <c r="C18" s="107"/>
      <c r="D18" s="108"/>
      <c r="N18" s="95" t="s">
        <v>155</v>
      </c>
    </row>
    <row r="19" spans="1:14">
      <c r="A19" s="95"/>
      <c r="B19" s="95"/>
      <c r="C19" s="110"/>
      <c r="D19" s="341"/>
      <c r="F19" s="110"/>
    </row>
    <row r="22" spans="1:14" ht="14">
      <c r="D22"/>
      <c r="E22"/>
    </row>
    <row r="23" spans="1:14" ht="14">
      <c r="D23"/>
      <c r="E23"/>
    </row>
    <row r="24" spans="1:14" ht="14">
      <c r="D24"/>
      <c r="E24"/>
    </row>
  </sheetData>
  <sheetProtection formatCells="0" formatColumns="0" formatRows="0" insertColumns="0" insertRows="0" insertHyperlinks="0" deleteColumns="0" deleteRows="0" sort="0" autoFilter="0" pivotTables="0"/>
  <mergeCells count="1">
    <mergeCell ref="B9:F9"/>
  </mergeCells>
  <phoneticPr fontId="1"/>
  <printOptions horizontalCentered="1"/>
  <pageMargins left="0.70866141732283472" right="0.70866141732283472" top="0.74803149606299213" bottom="0.74803149606299213" header="0.31496062992125984" footer="0.31496062992125984"/>
  <pageSetup paperSize="9" scale="84" orientation="landscape"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0A76A0-767C-4669-870E-220EEA9EE349}">
          <x14:formula1>
            <xm:f>データ用※削除不可!$F$3:$F$6</xm:f>
          </x14:formula1>
          <xm:sqref>C18:C1048576 D14:D21 D25:D1048576</xm:sqref>
        </x14:dataValidation>
        <x14:dataValidation type="list" allowBlank="1" showInputMessage="1" showErrorMessage="1" xr:uid="{73A0067C-35C0-4951-AA6F-D8730EF99713}">
          <x14:formula1>
            <xm:f>データ用※削除不可!$E$3:$E$6</xm:f>
          </x14:formula1>
          <xm:sqref>B14:B1048576</xm:sqref>
        </x14:dataValidation>
        <x14:dataValidation type="list" errorStyle="information" allowBlank="1" showInputMessage="1" xr:uid="{D3E9C4C3-08A4-4445-8CA8-C268B749680E}">
          <x14:formula1>
            <xm:f>データ用※削除不可!$J$2:$J$3</xm:f>
          </x14:formula1>
          <xm:sqref>E4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B2A01-2EC7-4B40-A726-9E7B2603E971}">
  <sheetPr codeName="Sheet45">
    <tabColor rgb="FF92D050"/>
    <pageSetUpPr fitToPage="1"/>
  </sheetPr>
  <dimension ref="A1:N28"/>
  <sheetViews>
    <sheetView showGridLines="0" topLeftCell="A3" zoomScale="57" zoomScaleNormal="100" zoomScaleSheetLayoutView="48" workbookViewId="0">
      <selection activeCell="E4" sqref="E4"/>
    </sheetView>
  </sheetViews>
  <sheetFormatPr defaultColWidth="9" defaultRowHeight="16.5"/>
  <cols>
    <col min="1" max="1" width="6.25" style="35" customWidth="1"/>
    <col min="2" max="2" width="9.75" style="35" customWidth="1"/>
    <col min="3" max="3" width="17.83203125" style="37" customWidth="1"/>
    <col min="4" max="4" width="32.5" style="129" customWidth="1"/>
    <col min="5" max="5" width="26.5" style="129" customWidth="1"/>
    <col min="6" max="6" width="6.33203125" style="37" customWidth="1"/>
    <col min="7" max="7" width="9" style="35" customWidth="1"/>
    <col min="8" max="16384" width="9" style="35"/>
  </cols>
  <sheetData>
    <row r="1" spans="1:8" ht="14">
      <c r="A1" s="21" t="s">
        <v>468</v>
      </c>
      <c r="D1" s="92"/>
      <c r="E1" s="93"/>
      <c r="H1" s="37"/>
    </row>
    <row r="2" spans="1:8" customFormat="1" ht="39" customHeight="1">
      <c r="A2" s="263" t="s">
        <v>447</v>
      </c>
      <c r="B2" s="135"/>
      <c r="C2" s="135"/>
      <c r="D2" s="135"/>
      <c r="E2" s="135"/>
      <c r="F2" s="135"/>
    </row>
    <row r="3" spans="1:8" customFormat="1">
      <c r="A3" s="21"/>
      <c r="B3" s="21"/>
      <c r="C3" s="27"/>
      <c r="D3" s="129"/>
      <c r="E3" s="129"/>
      <c r="F3" s="37"/>
    </row>
    <row r="4" spans="1:8" customFormat="1" ht="14">
      <c r="A4" s="21"/>
      <c r="B4" s="21"/>
      <c r="C4" s="21"/>
      <c r="D4" s="22" t="s">
        <v>448</v>
      </c>
      <c r="E4" s="359" t="s">
        <v>469</v>
      </c>
      <c r="F4" s="25"/>
    </row>
    <row r="5" spans="1:8" customFormat="1" ht="14">
      <c r="A5" s="21"/>
      <c r="B5" s="21"/>
      <c r="C5" s="21"/>
      <c r="D5" s="22" t="s">
        <v>449</v>
      </c>
      <c r="E5" s="40"/>
      <c r="F5" s="348" t="s">
        <v>147</v>
      </c>
    </row>
    <row r="6" spans="1:8" customFormat="1" ht="14">
      <c r="A6" s="21"/>
      <c r="B6" s="21"/>
      <c r="C6" s="21"/>
      <c r="D6" s="22" t="s">
        <v>450</v>
      </c>
      <c r="E6" s="40"/>
      <c r="F6" s="348" t="s">
        <v>147</v>
      </c>
    </row>
    <row r="7" spans="1:8" customFormat="1">
      <c r="A7" s="21"/>
      <c r="B7" s="22" t="s">
        <v>134</v>
      </c>
      <c r="C7" s="349"/>
      <c r="D7" s="129"/>
      <c r="E7" s="40"/>
      <c r="F7" s="37"/>
    </row>
    <row r="8" spans="1:8" customFormat="1" ht="28.5" customHeight="1">
      <c r="A8" s="21"/>
      <c r="B8" s="22" t="s">
        <v>135</v>
      </c>
      <c r="C8" s="421"/>
      <c r="D8" s="421"/>
      <c r="E8" s="40"/>
      <c r="F8" s="348" t="str">
        <f>IF(H1=0,"","印")</f>
        <v/>
      </c>
    </row>
    <row r="9" spans="1:8" customFormat="1" ht="18.649999999999999" customHeight="1">
      <c r="A9" s="21"/>
      <c r="B9" s="21"/>
      <c r="C9" s="28"/>
      <c r="D9" s="24"/>
      <c r="E9" s="22"/>
      <c r="F9" s="25"/>
    </row>
    <row r="10" spans="1:8" customFormat="1" ht="18" customHeight="1" thickBot="1">
      <c r="A10" s="218"/>
      <c r="B10" s="420" t="s">
        <v>451</v>
      </c>
      <c r="C10" s="420"/>
      <c r="D10" s="420"/>
      <c r="E10" s="420"/>
      <c r="F10" s="420"/>
    </row>
    <row r="11" spans="1:8" customFormat="1" ht="18" customHeight="1">
      <c r="A11" s="21"/>
      <c r="B11" s="25"/>
      <c r="C11" s="25"/>
      <c r="D11" s="25"/>
      <c r="E11" s="25"/>
      <c r="F11" s="25"/>
    </row>
    <row r="12" spans="1:8" customFormat="1" ht="18" customHeight="1">
      <c r="A12" s="21"/>
      <c r="B12" s="25" t="s">
        <v>452</v>
      </c>
      <c r="C12" s="350" t="s">
        <v>453</v>
      </c>
      <c r="D12" s="25"/>
      <c r="E12" s="25"/>
      <c r="F12" s="25"/>
    </row>
    <row r="13" spans="1:8" customFormat="1" ht="18" customHeight="1">
      <c r="A13" s="21"/>
      <c r="B13" s="25"/>
      <c r="C13" s="25"/>
      <c r="D13" s="25"/>
      <c r="E13" s="25"/>
      <c r="F13" s="25"/>
    </row>
    <row r="14" spans="1:8" customFormat="1" ht="18" customHeight="1">
      <c r="A14" s="67" t="s">
        <v>312</v>
      </c>
      <c r="B14" s="67" t="s">
        <v>454</v>
      </c>
      <c r="C14" s="67" t="s">
        <v>455</v>
      </c>
      <c r="D14" s="67" t="s">
        <v>456</v>
      </c>
      <c r="E14" s="67" t="s">
        <v>457</v>
      </c>
      <c r="F14" s="25"/>
    </row>
    <row r="15" spans="1:8" customFormat="1" ht="31.5" customHeight="1">
      <c r="A15" s="68">
        <v>1</v>
      </c>
      <c r="B15" s="69" t="s">
        <v>458</v>
      </c>
      <c r="C15" s="68" t="s">
        <v>459</v>
      </c>
      <c r="D15" s="42" t="s">
        <v>460</v>
      </c>
      <c r="E15" s="42" t="s">
        <v>464</v>
      </c>
      <c r="F15" s="25"/>
    </row>
    <row r="16" spans="1:8" customFormat="1" ht="31.5" customHeight="1">
      <c r="A16" s="68">
        <v>2</v>
      </c>
      <c r="B16" s="69" t="s">
        <v>462</v>
      </c>
      <c r="C16" s="70" t="s">
        <v>463</v>
      </c>
      <c r="D16" s="42" t="s">
        <v>470</v>
      </c>
      <c r="E16" s="42" t="s">
        <v>471</v>
      </c>
      <c r="F16" s="25"/>
    </row>
    <row r="17" spans="1:14" customFormat="1" ht="31.5" customHeight="1">
      <c r="A17" s="68">
        <v>3</v>
      </c>
      <c r="B17" s="69" t="s">
        <v>472</v>
      </c>
      <c r="C17" s="70" t="s">
        <v>473</v>
      </c>
      <c r="D17" s="69" t="s">
        <v>460</v>
      </c>
      <c r="E17" s="42" t="s">
        <v>474</v>
      </c>
      <c r="F17" s="25"/>
    </row>
    <row r="18" spans="1:14" s="95" customFormat="1" ht="31.5" customHeight="1">
      <c r="A18" s="68">
        <v>4</v>
      </c>
      <c r="B18" s="68"/>
      <c r="C18" s="68"/>
      <c r="D18" s="69"/>
      <c r="E18" s="43"/>
      <c r="F18" s="25"/>
      <c r="N18" s="95" t="s">
        <v>155</v>
      </c>
    </row>
    <row r="19" spans="1:14">
      <c r="A19" s="95"/>
      <c r="B19" s="95"/>
      <c r="C19" s="110"/>
      <c r="F19" s="110"/>
    </row>
    <row r="23" spans="1:14" ht="14">
      <c r="D23"/>
      <c r="E23"/>
    </row>
    <row r="24" spans="1:14" ht="14">
      <c r="D24"/>
      <c r="E24"/>
    </row>
    <row r="25" spans="1:14" ht="14">
      <c r="D25"/>
      <c r="E25"/>
    </row>
    <row r="26" spans="1:14" ht="14">
      <c r="D26"/>
      <c r="E26"/>
    </row>
    <row r="27" spans="1:14" ht="14">
      <c r="D27"/>
      <c r="E27"/>
    </row>
    <row r="28" spans="1:14" ht="14">
      <c r="D28"/>
      <c r="E28"/>
    </row>
  </sheetData>
  <sheetProtection formatCells="0" formatColumns="0" formatRows="0" insertColumns="0" insertRows="0" insertHyperlinks="0" deleteColumns="0" deleteRows="0" sort="0" autoFilter="0" pivotTables="0"/>
  <mergeCells count="2">
    <mergeCell ref="B10:F10"/>
    <mergeCell ref="C8:D8"/>
  </mergeCells>
  <phoneticPr fontId="1"/>
  <dataValidations count="1">
    <dataValidation type="list" allowBlank="1" showInputMessage="1" showErrorMessage="1" sqref="C19:C1048576" xr:uid="{9D7A5425-5C00-4796-89D0-E0A5A8D0502C}">
      <formula1>$I$2:$I$7</formula1>
    </dataValidation>
  </dataValidations>
  <printOptions horizontalCentered="1"/>
  <pageMargins left="0.70866141732283472" right="0.70866141732283472" top="0.74803149606299213" bottom="0.74803149606299213" header="0.31496062992125984" footer="0.31496062992125984"/>
  <pageSetup paperSize="9" scale="80" orientation="landscape"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DF2FC04-9CF7-431B-AEF8-CC8F781C9BFA}">
          <x14:formula1>
            <xm:f>データ用※削除不可!$F$3:$F$6</xm:f>
          </x14:formula1>
          <xm:sqref>D15:D18</xm:sqref>
        </x14:dataValidation>
        <x14:dataValidation type="list" allowBlank="1" showInputMessage="1" showErrorMessage="1" xr:uid="{6C505E69-5ED5-4C56-903A-5CA612CD524C}">
          <x14:formula1>
            <xm:f>データ用※削除不可!$E$3:$E$6</xm:f>
          </x14:formula1>
          <xm:sqref>B15:B1048576</xm:sqref>
        </x14:dataValidation>
        <x14:dataValidation type="list" errorStyle="information" allowBlank="1" showInputMessage="1" xr:uid="{CFE99C03-8F85-42FD-9F37-EEFB4081B5BB}">
          <x14:formula1>
            <xm:f>データ用※削除不可!$J$2:$J$3</xm:f>
          </x14:formula1>
          <xm:sqref>E4</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1E35-D8A2-4EE0-8648-6049D6537024}">
  <sheetPr codeName="Sheet46">
    <tabColor rgb="FF92D050"/>
    <pageSetUpPr fitToPage="1"/>
  </sheetPr>
  <dimension ref="A1:N20"/>
  <sheetViews>
    <sheetView showGridLines="0" topLeftCell="A3" zoomScaleNormal="100" workbookViewId="0">
      <selection activeCell="E4" sqref="E4"/>
    </sheetView>
  </sheetViews>
  <sheetFormatPr defaultColWidth="9" defaultRowHeight="14"/>
  <cols>
    <col min="1" max="1" width="6.25" style="35" customWidth="1"/>
    <col min="2" max="2" width="20.08203125" style="35" customWidth="1"/>
    <col min="3" max="3" width="36" style="37" customWidth="1"/>
    <col min="4" max="4" width="34.5" style="92" customWidth="1"/>
    <col min="5" max="5" width="10.83203125" style="93" customWidth="1"/>
    <col min="6" max="6" width="6.33203125" style="37" customWidth="1"/>
    <col min="7" max="7" width="9" style="35" customWidth="1"/>
    <col min="8" max="16384" width="9" style="35"/>
  </cols>
  <sheetData>
    <row r="1" spans="1:8">
      <c r="A1" s="21" t="s">
        <v>475</v>
      </c>
      <c r="H1" s="37"/>
    </row>
    <row r="2" spans="1:8" ht="39" customHeight="1">
      <c r="A2" s="263" t="s">
        <v>476</v>
      </c>
      <c r="B2" s="135"/>
      <c r="C2" s="135"/>
      <c r="D2" s="135"/>
      <c r="E2" s="135"/>
      <c r="F2" s="135"/>
    </row>
    <row r="3" spans="1:8" s="95" customFormat="1" ht="16.5">
      <c r="A3" s="21"/>
      <c r="B3" s="21"/>
      <c r="C3" s="27"/>
      <c r="E3" s="41"/>
      <c r="F3" s="25"/>
    </row>
    <row r="4" spans="1:8" s="95" customFormat="1" ht="16.5">
      <c r="A4" s="21"/>
      <c r="B4" s="21"/>
      <c r="C4" s="27"/>
      <c r="D4" s="22" t="s">
        <v>477</v>
      </c>
      <c r="E4" s="41"/>
      <c r="F4" s="25"/>
    </row>
    <row r="5" spans="1:8" s="95" customFormat="1" ht="16.5">
      <c r="A5" s="21"/>
      <c r="B5" s="22" t="s">
        <v>134</v>
      </c>
      <c r="C5" s="349"/>
      <c r="D5" s="22" t="s">
        <v>450</v>
      </c>
      <c r="E5" s="40"/>
      <c r="F5" s="348" t="s">
        <v>147</v>
      </c>
    </row>
    <row r="6" spans="1:8" s="95" customFormat="1" ht="33" customHeight="1">
      <c r="A6" s="21"/>
      <c r="B6" s="22" t="s">
        <v>135</v>
      </c>
      <c r="C6" s="421" t="s">
        <v>478</v>
      </c>
      <c r="D6" s="421"/>
      <c r="E6" s="40"/>
      <c r="F6" s="348"/>
    </row>
    <row r="7" spans="1:8" s="95" customFormat="1" ht="18.649999999999999" customHeight="1">
      <c r="A7" s="21"/>
      <c r="B7" s="21"/>
      <c r="C7" s="28"/>
      <c r="D7" s="24"/>
      <c r="E7" s="22"/>
      <c r="F7" s="25"/>
    </row>
    <row r="8" spans="1:8" s="95" customFormat="1" ht="18" customHeight="1" thickBot="1">
      <c r="A8" s="218"/>
      <c r="B8" s="420" t="s">
        <v>479</v>
      </c>
      <c r="C8" s="420"/>
      <c r="D8" s="420"/>
      <c r="E8" s="420"/>
      <c r="F8" s="420"/>
    </row>
    <row r="9" spans="1:8" s="95" customFormat="1" ht="18" customHeight="1" thickBot="1">
      <c r="A9" s="21"/>
      <c r="B9" s="25"/>
      <c r="C9" s="25"/>
      <c r="D9" s="25"/>
      <c r="E9" s="25"/>
      <c r="F9" s="25"/>
    </row>
    <row r="10" spans="1:8" s="95" customFormat="1" ht="18" customHeight="1" thickBot="1">
      <c r="A10" s="21">
        <v>1</v>
      </c>
      <c r="B10" s="25" t="s">
        <v>480</v>
      </c>
      <c r="C10" s="71" t="s">
        <v>481</v>
      </c>
      <c r="D10" s="25"/>
      <c r="E10" s="25"/>
      <c r="F10" s="25"/>
    </row>
    <row r="11" spans="1:8" s="95" customFormat="1" ht="18" customHeight="1">
      <c r="A11" s="21">
        <v>2</v>
      </c>
      <c r="B11" s="25" t="s">
        <v>482</v>
      </c>
      <c r="C11" s="422" t="s">
        <v>483</v>
      </c>
      <c r="D11" s="422"/>
      <c r="E11" s="25"/>
      <c r="F11" s="25"/>
    </row>
    <row r="12" spans="1:8" s="95" customFormat="1" ht="18" customHeight="1">
      <c r="A12" s="21">
        <v>3</v>
      </c>
      <c r="B12" s="25" t="s">
        <v>484</v>
      </c>
      <c r="C12" s="25"/>
      <c r="D12" s="25"/>
      <c r="E12" s="25"/>
      <c r="F12" s="25"/>
    </row>
    <row r="13" spans="1:8" s="95" customFormat="1" ht="18" customHeight="1">
      <c r="A13" s="21"/>
      <c r="B13" s="221" t="s">
        <v>485</v>
      </c>
      <c r="C13" s="294" t="s">
        <v>486</v>
      </c>
      <c r="D13" s="219" t="s">
        <v>487</v>
      </c>
      <c r="E13" s="25"/>
      <c r="F13" s="25"/>
    </row>
    <row r="14" spans="1:8" s="95" customFormat="1" ht="18" customHeight="1">
      <c r="A14" s="21"/>
      <c r="B14" s="220" t="s">
        <v>488</v>
      </c>
      <c r="C14" s="222" t="s">
        <v>489</v>
      </c>
      <c r="D14" s="222" t="s">
        <v>490</v>
      </c>
      <c r="E14" s="25"/>
      <c r="F14" s="25"/>
    </row>
    <row r="15" spans="1:8" s="95" customFormat="1" ht="18" customHeight="1">
      <c r="A15" s="21"/>
      <c r="B15" s="220" t="s">
        <v>491</v>
      </c>
      <c r="C15" s="222" t="s">
        <v>492</v>
      </c>
      <c r="D15" s="223" t="s">
        <v>493</v>
      </c>
      <c r="E15" s="25"/>
      <c r="F15" s="25"/>
    </row>
    <row r="16" spans="1:8" s="95" customFormat="1" ht="18" customHeight="1">
      <c r="A16" s="21"/>
      <c r="B16" s="220" t="s">
        <v>494</v>
      </c>
      <c r="C16" s="222" t="s">
        <v>495</v>
      </c>
      <c r="D16" s="222" t="s">
        <v>496</v>
      </c>
      <c r="E16" s="25"/>
      <c r="F16" s="25"/>
    </row>
    <row r="17" spans="1:14" s="95" customFormat="1" ht="18" customHeight="1">
      <c r="A17" s="21"/>
      <c r="B17" s="220" t="s">
        <v>497</v>
      </c>
      <c r="C17" s="222" t="s">
        <v>492</v>
      </c>
      <c r="D17" s="223" t="s">
        <v>493</v>
      </c>
      <c r="E17" s="25"/>
      <c r="F17" s="25"/>
    </row>
    <row r="18" spans="1:14" s="95" customFormat="1" ht="18" customHeight="1">
      <c r="A18" s="21"/>
      <c r="B18" s="220" t="s">
        <v>498</v>
      </c>
      <c r="C18" s="224" t="s">
        <v>499</v>
      </c>
      <c r="D18" s="225" t="s">
        <v>500</v>
      </c>
      <c r="E18" s="25"/>
      <c r="F18" s="25"/>
    </row>
    <row r="19" spans="1:14" s="95" customFormat="1" ht="18" customHeight="1">
      <c r="A19" s="21"/>
      <c r="B19" s="220" t="s">
        <v>501</v>
      </c>
      <c r="C19" s="222" t="s">
        <v>502</v>
      </c>
      <c r="D19" s="223" t="s">
        <v>503</v>
      </c>
      <c r="E19" s="25"/>
      <c r="F19" s="25"/>
    </row>
    <row r="20" spans="1:14" s="95" customFormat="1" ht="16.5">
      <c r="A20" s="107"/>
      <c r="B20" s="100" t="s">
        <v>504</v>
      </c>
      <c r="C20" s="222" t="s">
        <v>505</v>
      </c>
      <c r="D20" s="223" t="s">
        <v>505</v>
      </c>
      <c r="E20" s="108"/>
      <c r="F20" s="129"/>
      <c r="N20" s="95" t="s">
        <v>155</v>
      </c>
    </row>
  </sheetData>
  <sheetProtection formatCells="0" formatColumns="0" formatRows="0" insertColumns="0" insertRows="0" insertHyperlinks="0" deleteColumns="0" deleteRows="0" sort="0" autoFilter="0" pivotTables="0"/>
  <mergeCells count="3">
    <mergeCell ref="B8:F8"/>
    <mergeCell ref="C6:D6"/>
    <mergeCell ref="C11:D11"/>
  </mergeCells>
  <phoneticPr fontId="1"/>
  <dataValidations count="1">
    <dataValidation type="list" allowBlank="1" showInputMessage="1" showErrorMessage="1" sqref="C21:C1048576" xr:uid="{7A7705CC-E505-42CF-9EDB-7ED0453F605F}">
      <formula1>$I$2:$I$5</formula1>
    </dataValidation>
  </dataValidations>
  <printOptions horizontalCentered="1"/>
  <pageMargins left="0.70866141732283472" right="0.70866141732283472" top="0.74803149606299213" bottom="0.74803149606299213" header="0.31496062992125984" footer="0.31496062992125984"/>
  <pageSetup paperSize="9" scale="68"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ADD6B1-BFBD-4B2D-86CA-C83CA55C6C18}">
          <x14:formula1>
            <xm:f>データ用※削除不可!$C$2:$C$3</xm:f>
          </x14:formula1>
          <xm:sqref>E20:E1048576</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855A-E403-4F12-8E32-BE3AE4EF7D16}">
  <sheetPr codeName="Sheet47">
    <tabColor rgb="FF92D050"/>
    <pageSetUpPr fitToPage="1"/>
  </sheetPr>
  <dimension ref="A1:N31"/>
  <sheetViews>
    <sheetView showGridLines="0" topLeftCell="A12" zoomScaleNormal="100" workbookViewId="0">
      <selection activeCell="I20" sqref="I20"/>
    </sheetView>
  </sheetViews>
  <sheetFormatPr defaultColWidth="9" defaultRowHeight="14"/>
  <cols>
    <col min="1" max="1" width="6.25" style="35" customWidth="1"/>
    <col min="2" max="2" width="19.5" style="35" customWidth="1"/>
    <col min="3" max="3" width="35.83203125" style="37" customWidth="1"/>
    <col min="4" max="4" width="36.33203125" style="92" customWidth="1"/>
    <col min="5" max="5" width="10.33203125" style="93" customWidth="1"/>
    <col min="6" max="6" width="6.33203125" style="37" customWidth="1"/>
    <col min="7" max="7" width="9" style="35" customWidth="1"/>
    <col min="8" max="16384" width="9" style="35"/>
  </cols>
  <sheetData>
    <row r="1" spans="1:8">
      <c r="A1" s="21" t="s">
        <v>506</v>
      </c>
      <c r="H1" s="37"/>
    </row>
    <row r="2" spans="1:8" ht="39" customHeight="1">
      <c r="A2" s="135" t="s">
        <v>476</v>
      </c>
      <c r="B2" s="135"/>
      <c r="C2" s="135"/>
      <c r="D2" s="135"/>
      <c r="E2" s="135"/>
      <c r="F2" s="135"/>
    </row>
    <row r="3" spans="1:8" s="95" customFormat="1" ht="16.5">
      <c r="A3" s="21"/>
      <c r="B3" s="21"/>
      <c r="C3" s="27"/>
      <c r="E3" s="41"/>
      <c r="F3" s="25"/>
    </row>
    <row r="4" spans="1:8" s="95" customFormat="1" ht="16.5">
      <c r="A4" s="21"/>
      <c r="B4" s="21"/>
      <c r="C4" s="27"/>
      <c r="D4" s="22" t="s">
        <v>477</v>
      </c>
      <c r="E4" s="41"/>
      <c r="F4" s="25"/>
    </row>
    <row r="5" spans="1:8" s="95" customFormat="1" ht="16.5">
      <c r="A5" s="21"/>
      <c r="B5" s="22" t="s">
        <v>134</v>
      </c>
      <c r="C5" s="349"/>
      <c r="D5" s="22" t="s">
        <v>450</v>
      </c>
      <c r="E5" s="40"/>
      <c r="F5" s="348" t="s">
        <v>147</v>
      </c>
    </row>
    <row r="6" spans="1:8" s="95" customFormat="1" ht="30" customHeight="1">
      <c r="A6" s="21"/>
      <c r="B6" s="22" t="s">
        <v>135</v>
      </c>
      <c r="C6" s="421" t="s">
        <v>478</v>
      </c>
      <c r="D6" s="421"/>
      <c r="E6" s="40"/>
      <c r="F6" s="348"/>
    </row>
    <row r="7" spans="1:8" s="95" customFormat="1" ht="18.649999999999999" customHeight="1">
      <c r="A7" s="21"/>
      <c r="B7" s="21"/>
      <c r="C7" s="28"/>
      <c r="D7" s="24"/>
      <c r="E7" s="22"/>
      <c r="F7" s="25"/>
    </row>
    <row r="8" spans="1:8" s="95" customFormat="1" ht="18" customHeight="1" thickBot="1">
      <c r="A8" s="218"/>
      <c r="B8" s="420" t="s">
        <v>479</v>
      </c>
      <c r="C8" s="420"/>
      <c r="D8" s="420"/>
      <c r="E8" s="420"/>
      <c r="F8" s="420"/>
    </row>
    <row r="9" spans="1:8" s="95" customFormat="1" ht="18" customHeight="1" thickBot="1">
      <c r="A9" s="21"/>
      <c r="B9" s="25"/>
      <c r="C9" s="25"/>
      <c r="D9" s="25"/>
      <c r="E9" s="25"/>
      <c r="F9" s="25"/>
    </row>
    <row r="10" spans="1:8" s="95" customFormat="1" ht="18" customHeight="1" thickBot="1">
      <c r="A10" s="21">
        <v>1</v>
      </c>
      <c r="B10" s="25" t="s">
        <v>480</v>
      </c>
      <c r="C10" s="71" t="s">
        <v>481</v>
      </c>
      <c r="D10" s="25"/>
      <c r="E10" s="25"/>
      <c r="F10" s="25"/>
    </row>
    <row r="11" spans="1:8" s="95" customFormat="1" ht="18" customHeight="1">
      <c r="A11" s="21">
        <v>2</v>
      </c>
      <c r="B11" s="25" t="s">
        <v>482</v>
      </c>
      <c r="C11" s="422" t="s">
        <v>483</v>
      </c>
      <c r="D11" s="422"/>
      <c r="E11" s="25"/>
      <c r="F11" s="25"/>
    </row>
    <row r="12" spans="1:8" s="95" customFormat="1" ht="18" customHeight="1">
      <c r="A12" s="21">
        <v>3</v>
      </c>
      <c r="B12" s="25" t="s">
        <v>484</v>
      </c>
      <c r="C12" s="25"/>
      <c r="D12" s="25"/>
      <c r="E12" s="25"/>
      <c r="F12" s="25"/>
    </row>
    <row r="13" spans="1:8" s="95" customFormat="1" ht="18" customHeight="1">
      <c r="A13" s="21"/>
      <c r="B13" s="221" t="s">
        <v>485</v>
      </c>
      <c r="C13" s="219" t="s">
        <v>507</v>
      </c>
      <c r="D13" s="294" t="s">
        <v>508</v>
      </c>
      <c r="E13" s="25"/>
      <c r="F13" s="25"/>
    </row>
    <row r="14" spans="1:8" s="95" customFormat="1" ht="18" customHeight="1">
      <c r="A14" s="21"/>
      <c r="B14" s="220" t="s">
        <v>488</v>
      </c>
      <c r="C14" s="222" t="s">
        <v>489</v>
      </c>
      <c r="D14" s="222" t="s">
        <v>490</v>
      </c>
      <c r="E14" s="25"/>
      <c r="F14" s="25"/>
    </row>
    <row r="15" spans="1:8" s="95" customFormat="1" ht="18" customHeight="1">
      <c r="A15" s="21"/>
      <c r="B15" s="220" t="s">
        <v>491</v>
      </c>
      <c r="C15" s="223" t="s">
        <v>492</v>
      </c>
      <c r="D15" s="222" t="s">
        <v>493</v>
      </c>
      <c r="E15" s="25"/>
      <c r="F15" s="25"/>
    </row>
    <row r="16" spans="1:8" s="95" customFormat="1" ht="18" customHeight="1">
      <c r="A16" s="21"/>
      <c r="B16" s="220" t="s">
        <v>494</v>
      </c>
      <c r="C16" s="222" t="s">
        <v>495</v>
      </c>
      <c r="D16" s="222" t="s">
        <v>496</v>
      </c>
      <c r="E16" s="25"/>
      <c r="F16" s="25"/>
    </row>
    <row r="17" spans="1:14" s="95" customFormat="1" ht="18" customHeight="1">
      <c r="A17" s="21"/>
      <c r="B17" s="220" t="s">
        <v>497</v>
      </c>
      <c r="C17" s="223" t="s">
        <v>492</v>
      </c>
      <c r="D17" s="222" t="s">
        <v>493</v>
      </c>
      <c r="E17" s="25"/>
      <c r="F17" s="25"/>
    </row>
    <row r="18" spans="1:14" s="95" customFormat="1" ht="18" customHeight="1">
      <c r="A18" s="21"/>
      <c r="B18" s="220" t="s">
        <v>498</v>
      </c>
      <c r="C18" s="225" t="s">
        <v>499</v>
      </c>
      <c r="D18" s="224" t="s">
        <v>500</v>
      </c>
      <c r="E18" s="25"/>
      <c r="F18" s="25"/>
    </row>
    <row r="19" spans="1:14" s="95" customFormat="1" ht="18" customHeight="1">
      <c r="A19" s="21"/>
      <c r="B19" s="220" t="s">
        <v>501</v>
      </c>
      <c r="C19" s="223" t="s">
        <v>502</v>
      </c>
      <c r="D19" s="222" t="s">
        <v>502</v>
      </c>
      <c r="E19" s="25"/>
      <c r="F19" s="25"/>
    </row>
    <row r="20" spans="1:14" s="95" customFormat="1" ht="16.5">
      <c r="A20" s="107"/>
      <c r="B20" s="100" t="s">
        <v>504</v>
      </c>
      <c r="C20" s="223" t="s">
        <v>505</v>
      </c>
      <c r="D20" s="222" t="s">
        <v>505</v>
      </c>
      <c r="E20" s="108"/>
      <c r="F20" s="129"/>
      <c r="N20" s="95" t="s">
        <v>155</v>
      </c>
    </row>
    <row r="31" spans="1:14">
      <c r="D31" s="92" t="s">
        <v>156</v>
      </c>
    </row>
  </sheetData>
  <sheetProtection formatCells="0" formatColumns="0" formatRows="0" insertColumns="0" insertRows="0" insertHyperlinks="0" deleteColumns="0" deleteRows="0" sort="0" autoFilter="0" pivotTables="0"/>
  <mergeCells count="3">
    <mergeCell ref="B8:F8"/>
    <mergeCell ref="C6:D6"/>
    <mergeCell ref="C11:D11"/>
  </mergeCells>
  <phoneticPr fontId="1"/>
  <dataValidations count="1">
    <dataValidation type="list" allowBlank="1" showInputMessage="1" showErrorMessage="1" sqref="C21:C1048576" xr:uid="{232E4C16-45BB-4ED5-81E9-B3EF6780EBE8}">
      <formula1>$I$2:$I$5</formula1>
    </dataValidation>
  </dataValidations>
  <printOptions horizontalCentered="1"/>
  <pageMargins left="0.70866141732283472" right="0.70866141732283472" top="0.74803149606299213" bottom="0.74803149606299213" header="0.31496062992125984" footer="0.31496062992125984"/>
  <pageSetup paperSize="9" scale="68"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E0DD24-E794-4D2B-97A9-452C573E0CA9}">
          <x14:formula1>
            <xm:f>データ用※削除不可!$C$2:$C$3</xm:f>
          </x14:formula1>
          <xm:sqref>E20:E1048576</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9133E-7E7A-4707-BBE8-6610BD9778EE}">
  <sheetPr codeName="Sheet48">
    <tabColor theme="2" tint="-0.499984740745262"/>
  </sheetPr>
  <dimension ref="A2:J24"/>
  <sheetViews>
    <sheetView topLeftCell="D1" workbookViewId="0">
      <selection activeCell="L5" sqref="L5"/>
    </sheetView>
  </sheetViews>
  <sheetFormatPr defaultColWidth="8.58203125" defaultRowHeight="13"/>
  <cols>
    <col min="1" max="1" width="82.08203125" style="228" customWidth="1"/>
    <col min="2" max="4" width="8.58203125" style="228"/>
    <col min="5" max="5" width="9.08203125" style="228" bestFit="1" customWidth="1"/>
    <col min="6" max="9" width="8.58203125" style="228"/>
    <col min="10" max="10" width="25.83203125" style="228" customWidth="1"/>
    <col min="11" max="16384" width="8.58203125" style="228"/>
  </cols>
  <sheetData>
    <row r="2" spans="1:10">
      <c r="A2" s="9" t="s">
        <v>509</v>
      </c>
      <c r="C2" s="228" t="s">
        <v>510</v>
      </c>
      <c r="D2" s="228" t="s">
        <v>511</v>
      </c>
      <c r="E2" s="229" t="s">
        <v>228</v>
      </c>
      <c r="F2" s="228" t="s">
        <v>512</v>
      </c>
      <c r="J2" s="358" t="s">
        <v>521</v>
      </c>
    </row>
    <row r="3" spans="1:10">
      <c r="A3" s="10" t="s">
        <v>513</v>
      </c>
      <c r="B3" s="230"/>
      <c r="C3" s="228" t="s">
        <v>514</v>
      </c>
      <c r="D3" s="228" t="s">
        <v>515</v>
      </c>
      <c r="E3" s="231" t="s">
        <v>458</v>
      </c>
      <c r="F3" s="231" t="s">
        <v>460</v>
      </c>
      <c r="J3" s="228" t="s">
        <v>469</v>
      </c>
    </row>
    <row r="4" spans="1:10">
      <c r="A4" s="10" t="s">
        <v>378</v>
      </c>
      <c r="E4" s="231" t="s">
        <v>462</v>
      </c>
      <c r="F4" s="231" t="s">
        <v>466</v>
      </c>
    </row>
    <row r="5" spans="1:10">
      <c r="A5" s="10" t="s">
        <v>516</v>
      </c>
      <c r="E5" s="231" t="s">
        <v>472</v>
      </c>
      <c r="F5" s="231" t="s">
        <v>470</v>
      </c>
    </row>
    <row r="6" spans="1:10">
      <c r="A6" s="10" t="s">
        <v>203</v>
      </c>
      <c r="E6" s="231" t="s">
        <v>106</v>
      </c>
      <c r="F6" s="231" t="s">
        <v>106</v>
      </c>
    </row>
    <row r="7" spans="1:10">
      <c r="A7" s="10" t="s">
        <v>82</v>
      </c>
    </row>
    <row r="8" spans="1:10">
      <c r="A8" s="10" t="s">
        <v>387</v>
      </c>
    </row>
    <row r="9" spans="1:10">
      <c r="A9" s="10" t="s">
        <v>148</v>
      </c>
    </row>
    <row r="10" spans="1:10">
      <c r="A10" s="10" t="s">
        <v>181</v>
      </c>
    </row>
    <row r="11" spans="1:10">
      <c r="A11" s="10" t="s">
        <v>151</v>
      </c>
    </row>
    <row r="12" spans="1:10">
      <c r="A12" s="10" t="s">
        <v>153</v>
      </c>
    </row>
    <row r="13" spans="1:10">
      <c r="A13" s="10" t="s">
        <v>55</v>
      </c>
    </row>
    <row r="14" spans="1:10">
      <c r="A14" s="10" t="s">
        <v>59</v>
      </c>
      <c r="H14" s="232"/>
    </row>
    <row r="15" spans="1:10">
      <c r="A15" s="10" t="s">
        <v>517</v>
      </c>
      <c r="H15" s="232"/>
    </row>
    <row r="16" spans="1:10">
      <c r="A16" s="10" t="s">
        <v>518</v>
      </c>
      <c r="H16" s="232"/>
    </row>
    <row r="17" spans="1:8">
      <c r="A17" s="10" t="s">
        <v>519</v>
      </c>
      <c r="H17" s="232"/>
    </row>
    <row r="18" spans="1:8">
      <c r="A18" s="10" t="s">
        <v>520</v>
      </c>
      <c r="H18" s="232"/>
    </row>
    <row r="19" spans="1:8">
      <c r="A19" s="10" t="s">
        <v>108</v>
      </c>
      <c r="H19" s="232"/>
    </row>
    <row r="20" spans="1:8">
      <c r="A20" s="233"/>
      <c r="H20" s="232"/>
    </row>
    <row r="21" spans="1:8">
      <c r="H21" s="232"/>
    </row>
    <row r="22" spans="1:8">
      <c r="H22" s="232"/>
    </row>
    <row r="23" spans="1:8">
      <c r="H23" s="232"/>
    </row>
    <row r="24" spans="1:8">
      <c r="H24" s="232"/>
    </row>
  </sheetData>
  <phoneticPr fontId="1"/>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1DD7-B2FE-493E-84D9-7856F3261292}">
  <sheetPr codeName="Sheet49"/>
  <dimension ref="A1"/>
  <sheetViews>
    <sheetView workbookViewId="0"/>
  </sheetViews>
  <sheetFormatPr defaultRowHeight="14"/>
  <sheetData/>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F5B3-087D-4CD2-B1CF-1318A6473B74}">
  <sheetPr>
    <tabColor rgb="FFFFFFCC"/>
    <pageSetUpPr fitToPage="1"/>
  </sheetPr>
  <dimension ref="A1:N16"/>
  <sheetViews>
    <sheetView showGridLines="0" workbookViewId="0">
      <selection activeCell="E5" sqref="E5"/>
    </sheetView>
  </sheetViews>
  <sheetFormatPr defaultColWidth="9" defaultRowHeight="14"/>
  <cols>
    <col min="1" max="1" width="5.5" style="35" customWidth="1"/>
    <col min="2" max="2" width="15.83203125" style="35" customWidth="1"/>
    <col min="3" max="3" width="44" style="37" customWidth="1"/>
    <col min="4" max="4" width="12.83203125" style="92" customWidth="1"/>
    <col min="5" max="5" width="14.25" style="93" customWidth="1"/>
    <col min="6" max="6" width="4.25" style="35" bestFit="1" customWidth="1"/>
    <col min="7" max="7" width="9" style="35" customWidth="1"/>
    <col min="8" max="9" width="0" style="35" hidden="1" customWidth="1"/>
    <col min="10" max="16384" width="9" style="35"/>
  </cols>
  <sheetData>
    <row r="1" spans="1:14">
      <c r="A1" s="21" t="s">
        <v>164</v>
      </c>
      <c r="H1" s="93">
        <f>COUNTIF(テーブル334562581410[内容区分],"*★*")</f>
        <v>1</v>
      </c>
      <c r="I1" s="35" t="s">
        <v>128</v>
      </c>
    </row>
    <row r="2" spans="1:14" ht="39" customHeight="1">
      <c r="A2" s="378" t="s">
        <v>158</v>
      </c>
      <c r="B2" s="378"/>
      <c r="C2" s="378"/>
      <c r="D2" s="378"/>
      <c r="E2" s="378"/>
      <c r="F2" s="130"/>
    </row>
    <row r="3" spans="1:14" s="95" customFormat="1" ht="16.5">
      <c r="A3" s="21"/>
      <c r="B3" s="24"/>
      <c r="C3" s="24"/>
      <c r="D3" s="22" t="s">
        <v>130</v>
      </c>
      <c r="E3" s="376"/>
      <c r="F3" s="376"/>
    </row>
    <row r="4" spans="1:14" s="95" customFormat="1" ht="16.5">
      <c r="A4" s="21"/>
      <c r="B4" s="21"/>
      <c r="C4" s="24"/>
      <c r="D4" s="22" t="s">
        <v>131</v>
      </c>
      <c r="E4" s="359" t="s">
        <v>165</v>
      </c>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208"/>
      <c r="D7" s="22" t="str">
        <f>IF(H1=0,"","契約担当課長★")</f>
        <v>契約担当課長★</v>
      </c>
      <c r="E7" s="21"/>
      <c r="F7" s="24" t="str">
        <f>IF(H1=0,"","印")</f>
        <v>印</v>
      </c>
    </row>
    <row r="8" spans="1:14" s="95" customFormat="1" ht="28.5"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98" t="s">
        <v>140</v>
      </c>
      <c r="E12" s="133" t="s">
        <v>141</v>
      </c>
      <c r="F12" s="21"/>
    </row>
    <row r="13" spans="1:14" s="95" customFormat="1" ht="62.25" customHeight="1">
      <c r="A13" s="99">
        <v>1</v>
      </c>
      <c r="B13" s="100" t="s">
        <v>20</v>
      </c>
      <c r="C13" s="101" t="s">
        <v>166</v>
      </c>
      <c r="D13" s="102"/>
      <c r="E13" s="101" t="s">
        <v>167</v>
      </c>
      <c r="F13" s="21"/>
    </row>
    <row r="14" spans="1:14" s="95" customFormat="1" ht="74.25" customHeight="1">
      <c r="A14" s="99">
        <v>2</v>
      </c>
      <c r="B14" s="100" t="s">
        <v>151</v>
      </c>
      <c r="C14" s="134" t="s">
        <v>168</v>
      </c>
      <c r="D14" s="102"/>
      <c r="E14" s="101" t="s">
        <v>162</v>
      </c>
      <c r="F14" s="21"/>
    </row>
    <row r="15" spans="1:14" s="95" customFormat="1" ht="57" customHeight="1">
      <c r="A15" s="105">
        <v>3</v>
      </c>
      <c r="B15" s="100" t="s">
        <v>153</v>
      </c>
      <c r="C15" s="134" t="s">
        <v>169</v>
      </c>
      <c r="D15" s="234"/>
      <c r="E15" s="106" t="s">
        <v>162</v>
      </c>
      <c r="N15" s="95" t="s">
        <v>155</v>
      </c>
    </row>
    <row r="16" spans="1:14" ht="16.5">
      <c r="A16" s="95"/>
      <c r="B16" s="95"/>
      <c r="C16" s="110"/>
      <c r="D16" s="341"/>
      <c r="E16" s="111"/>
    </row>
  </sheetData>
  <sheetProtection formatCells="0" formatColumns="0" formatRows="0" insertColumns="0" insertRows="0" insertHyperlinks="0" deleteColumns="0" deleteRows="0" sort="0" autoFilter="0" pivotTables="0"/>
  <mergeCells count="4">
    <mergeCell ref="E3:F3"/>
    <mergeCell ref="B10:E10"/>
    <mergeCell ref="C8:D8"/>
    <mergeCell ref="A2:E2"/>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E0F86310-82EA-4207-9108-66A9818BE07A}">
          <x14:formula1>
            <xm:f>データ用※削除不可!$J$2:$J$3</xm:f>
          </x14:formula1>
          <xm:sqref>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49B3-BCDC-47D0-B441-EF963588D62B}">
  <sheetPr>
    <tabColor rgb="FFFFFFCC"/>
    <pageSetUpPr fitToPage="1"/>
  </sheetPr>
  <dimension ref="A1:N15"/>
  <sheetViews>
    <sheetView showGridLines="0" workbookViewId="0">
      <selection activeCell="E4" sqref="E4"/>
    </sheetView>
  </sheetViews>
  <sheetFormatPr defaultColWidth="9" defaultRowHeight="14"/>
  <cols>
    <col min="1" max="1" width="6.25" style="35" customWidth="1"/>
    <col min="2" max="2" width="16.58203125" style="35" customWidth="1"/>
    <col min="3" max="3" width="40.33203125" style="37" customWidth="1"/>
    <col min="4" max="4" width="13.5" style="92" customWidth="1"/>
    <col min="5" max="5" width="19.33203125" style="93" customWidth="1"/>
    <col min="6" max="6" width="4.25" style="35" bestFit="1" customWidth="1"/>
    <col min="7" max="7" width="9" style="35" customWidth="1"/>
    <col min="8" max="9" width="0" style="35" hidden="1" customWidth="1"/>
    <col min="10" max="16384" width="9" style="35"/>
  </cols>
  <sheetData>
    <row r="1" spans="1:14">
      <c r="A1" s="21" t="s">
        <v>170</v>
      </c>
      <c r="H1" s="93">
        <f>COUNTIF(テーブル33456121511[内容区分],"*★*")</f>
        <v>0</v>
      </c>
      <c r="I1" s="35" t="s">
        <v>128</v>
      </c>
    </row>
    <row r="2" spans="1:14" ht="39" customHeight="1">
      <c r="A2" s="135" t="s">
        <v>171</v>
      </c>
      <c r="B2" s="135"/>
      <c r="C2" s="135"/>
      <c r="D2" s="135"/>
      <c r="E2" s="135"/>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208"/>
      <c r="D7" s="24"/>
      <c r="E7" s="21"/>
      <c r="F7" s="24" t="str">
        <f>IF(H1=0,"","印")</f>
        <v/>
      </c>
    </row>
    <row r="8" spans="1:14" s="95" customFormat="1" ht="38.25"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98" t="s">
        <v>140</v>
      </c>
      <c r="E12" s="133" t="s">
        <v>141</v>
      </c>
      <c r="F12" s="21"/>
    </row>
    <row r="13" spans="1:14" s="95" customFormat="1" ht="69.75" customHeight="1">
      <c r="A13" s="99">
        <v>1</v>
      </c>
      <c r="B13" s="100" t="s">
        <v>148</v>
      </c>
      <c r="C13" s="101" t="s">
        <v>172</v>
      </c>
      <c r="D13" s="102"/>
      <c r="E13" s="101" t="s">
        <v>150</v>
      </c>
      <c r="F13" s="21"/>
    </row>
    <row r="14" spans="1:14" s="95" customFormat="1" ht="16.5">
      <c r="A14" s="128"/>
      <c r="B14" s="129"/>
      <c r="C14" s="128"/>
      <c r="D14" s="108"/>
      <c r="E14" s="109"/>
      <c r="N14" s="95" t="s">
        <v>155</v>
      </c>
    </row>
    <row r="15" spans="1:14" ht="16.5">
      <c r="A15" s="95"/>
      <c r="B15" s="95"/>
      <c r="C15" s="110"/>
      <c r="D15" s="341"/>
      <c r="E15" s="111"/>
    </row>
  </sheetData>
  <sheetProtection formatCells="0" formatColumns="0" formatRows="0" insertColumns="0" insertRows="0" insertHyperlinks="0" deleteColumns="0" deleteRows="0" sort="0" autoFilter="0" pivotTables="0"/>
  <mergeCells count="3">
    <mergeCell ref="E3:F3"/>
    <mergeCell ref="B10:E10"/>
    <mergeCell ref="C8:D8"/>
  </mergeCells>
  <phoneticPr fontId="1"/>
  <printOptions horizontalCentered="1"/>
  <pageMargins left="0.70866141732283472" right="0.70866141732283472" top="0.74803149606299213" bottom="0.74803149606299213" header="0.31496062992125984" footer="0.31496062992125984"/>
  <pageSetup paperSize="9" scale="84"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CFEF4FE3-50D2-4618-BC53-204029D14E8D}">
          <x14:formula1>
            <xm:f>データ用※削除不可!$J$2:$J$3</xm:f>
          </x14:formula1>
          <xm:sqref>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0C5B-B57C-45E9-B0CD-B586501430D7}">
  <sheetPr>
    <tabColor rgb="FFFFFFCC"/>
    <pageSetUpPr fitToPage="1"/>
  </sheetPr>
  <dimension ref="A1:I16"/>
  <sheetViews>
    <sheetView showGridLines="0" zoomScale="89" workbookViewId="0">
      <selection activeCell="E4" sqref="E4"/>
    </sheetView>
  </sheetViews>
  <sheetFormatPr defaultColWidth="9" defaultRowHeight="14"/>
  <cols>
    <col min="1" max="1" width="5.25" style="35" customWidth="1"/>
    <col min="2" max="2" width="16.33203125" style="35" customWidth="1"/>
    <col min="3" max="3" width="42.83203125" style="37" customWidth="1"/>
    <col min="4" max="4" width="13.5" style="92" customWidth="1"/>
    <col min="5" max="5" width="17" style="93" customWidth="1"/>
    <col min="6" max="6" width="4.25" style="35" bestFit="1" customWidth="1"/>
    <col min="7" max="7" width="9" style="35" customWidth="1"/>
    <col min="8" max="9" width="0" style="35" hidden="1" customWidth="1"/>
    <col min="10" max="16384" width="9" style="35"/>
  </cols>
  <sheetData>
    <row r="1" spans="1:9">
      <c r="A1" s="21" t="s">
        <v>173</v>
      </c>
      <c r="H1" s="93">
        <f>COUNTIF(テーブル3345612151612[内容区分],"*★*")</f>
        <v>1</v>
      </c>
      <c r="I1" s="35" t="s">
        <v>128</v>
      </c>
    </row>
    <row r="2" spans="1:9" ht="39" customHeight="1">
      <c r="A2" s="378" t="s">
        <v>171</v>
      </c>
      <c r="B2" s="378"/>
      <c r="C2" s="378"/>
      <c r="D2" s="378"/>
      <c r="E2" s="378"/>
      <c r="F2" s="130"/>
    </row>
    <row r="3" spans="1:9" s="95" customFormat="1" ht="16.5">
      <c r="A3" s="21"/>
      <c r="B3" s="24"/>
      <c r="C3" s="24"/>
      <c r="D3" s="22" t="s">
        <v>130</v>
      </c>
      <c r="E3" s="376"/>
      <c r="F3" s="376"/>
    </row>
    <row r="4" spans="1:9" s="95" customFormat="1" ht="16.5">
      <c r="A4" s="21"/>
      <c r="B4" s="21"/>
      <c r="C4" s="24"/>
      <c r="D4" s="22" t="s">
        <v>131</v>
      </c>
      <c r="E4" s="359"/>
      <c r="F4" s="21"/>
    </row>
    <row r="5" spans="1:9" s="95" customFormat="1" ht="16.5">
      <c r="A5" s="21"/>
      <c r="B5" s="21"/>
      <c r="C5" s="21"/>
      <c r="D5" s="22" t="s">
        <v>132</v>
      </c>
      <c r="E5" s="21"/>
      <c r="F5" s="24" t="s">
        <v>147</v>
      </c>
    </row>
    <row r="6" spans="1:9" s="95" customFormat="1" ht="16.5">
      <c r="A6" s="21"/>
      <c r="D6" s="22" t="s">
        <v>133</v>
      </c>
      <c r="E6" s="21"/>
      <c r="F6" s="24" t="s">
        <v>147</v>
      </c>
    </row>
    <row r="7" spans="1:9" s="95" customFormat="1" ht="21" customHeight="1">
      <c r="A7" s="21"/>
      <c r="D7" s="22" t="str">
        <f>IF(H1=0,"","契約担当課長★")</f>
        <v>契約担当課長★</v>
      </c>
      <c r="E7" s="21"/>
      <c r="F7" s="24" t="str">
        <f>IF(H1=0,"","印")</f>
        <v>印</v>
      </c>
    </row>
    <row r="8" spans="1:9" s="95" customFormat="1" ht="21" customHeight="1">
      <c r="A8" s="21"/>
      <c r="B8" s="22" t="s">
        <v>134</v>
      </c>
      <c r="C8" s="208"/>
      <c r="D8" s="24"/>
      <c r="E8" s="21"/>
      <c r="F8" s="24"/>
    </row>
    <row r="9" spans="1:9" s="95" customFormat="1" ht="38.25" customHeight="1">
      <c r="A9" s="21"/>
      <c r="B9" s="22" t="s">
        <v>135</v>
      </c>
      <c r="C9" s="379"/>
      <c r="D9" s="379"/>
      <c r="E9" s="21"/>
      <c r="F9" s="24"/>
    </row>
    <row r="10" spans="1:9" s="95" customFormat="1" ht="18.649999999999999" customHeight="1">
      <c r="A10" s="21"/>
      <c r="B10" s="21"/>
      <c r="C10" s="28"/>
      <c r="D10" s="24"/>
      <c r="E10" s="22"/>
      <c r="F10" s="21"/>
    </row>
    <row r="11" spans="1:9" s="95" customFormat="1" ht="18" customHeight="1">
      <c r="A11" s="21"/>
      <c r="B11" s="376" t="s">
        <v>136</v>
      </c>
      <c r="C11" s="376"/>
      <c r="D11" s="376"/>
      <c r="E11" s="376"/>
      <c r="F11" s="21"/>
    </row>
    <row r="12" spans="1:9" s="95" customFormat="1" ht="18" customHeight="1">
      <c r="A12" s="21"/>
      <c r="B12" s="21"/>
      <c r="C12" s="25"/>
      <c r="D12" s="24"/>
      <c r="E12" s="22"/>
      <c r="F12" s="21"/>
    </row>
    <row r="13" spans="1:9" s="95" customFormat="1" ht="38.15" customHeight="1">
      <c r="A13" s="131" t="s">
        <v>137</v>
      </c>
      <c r="B13" s="132" t="s">
        <v>138</v>
      </c>
      <c r="C13" s="131" t="s">
        <v>139</v>
      </c>
      <c r="D13" s="98" t="s">
        <v>140</v>
      </c>
      <c r="E13" s="133" t="s">
        <v>141</v>
      </c>
      <c r="F13" s="21"/>
    </row>
    <row r="14" spans="1:9" s="95" customFormat="1" ht="57.75" customHeight="1">
      <c r="A14" s="99">
        <v>1</v>
      </c>
      <c r="B14" s="100" t="s">
        <v>151</v>
      </c>
      <c r="C14" s="134" t="s">
        <v>174</v>
      </c>
      <c r="D14" s="102"/>
      <c r="E14" s="101"/>
      <c r="F14" s="21"/>
    </row>
    <row r="15" spans="1:9" s="95" customFormat="1" ht="92.25" customHeight="1">
      <c r="A15" s="99">
        <v>2</v>
      </c>
      <c r="B15" s="100" t="s">
        <v>175</v>
      </c>
      <c r="C15" s="99" t="s">
        <v>176</v>
      </c>
      <c r="D15" s="102"/>
      <c r="E15" s="101"/>
      <c r="F15" s="21"/>
    </row>
    <row r="16" spans="1:9" ht="16.5">
      <c r="A16" s="95"/>
      <c r="B16" s="95"/>
      <c r="C16" s="110"/>
      <c r="D16" s="341"/>
      <c r="E16" s="111"/>
    </row>
  </sheetData>
  <sheetProtection formatCells="0" formatColumns="0" formatRows="0" insertColumns="0" insertRows="0" insertHyperlinks="0" deleteColumns="0" deleteRows="0" sort="0" autoFilter="0" pivotTables="0"/>
  <mergeCells count="4">
    <mergeCell ref="E3:F3"/>
    <mergeCell ref="B11:E11"/>
    <mergeCell ref="A2:E2"/>
    <mergeCell ref="C9:D9"/>
  </mergeCells>
  <phoneticPr fontId="1"/>
  <printOptions horizontalCentered="1"/>
  <pageMargins left="0.70866141732283472" right="0.70866141732283472" top="0.74803149606299213" bottom="0.74803149606299213" header="0.31496062992125984" footer="0.31496062992125984"/>
  <pageSetup paperSize="9" scale="75"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7A6914B3-E26D-4097-8C56-92317C8D1D1A}">
          <x14:formula1>
            <xm:f>データ用※削除不可!$J$2:$J$3</xm:f>
          </x14:formula1>
          <xm:sqref>E4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68A2-178A-4868-96F5-433A3ADDF675}">
  <sheetPr>
    <tabColor rgb="FFFFFFCC"/>
    <pageSetUpPr fitToPage="1"/>
  </sheetPr>
  <dimension ref="A1:N16"/>
  <sheetViews>
    <sheetView showGridLines="0" view="pageBreakPreview" zoomScale="85" zoomScaleNormal="100" zoomScaleSheetLayoutView="85" workbookViewId="0">
      <selection activeCell="G14" sqref="G14"/>
    </sheetView>
  </sheetViews>
  <sheetFormatPr defaultColWidth="9" defaultRowHeight="14"/>
  <cols>
    <col min="1" max="1" width="5" style="35" customWidth="1"/>
    <col min="2" max="2" width="17.83203125" style="35" customWidth="1"/>
    <col min="3" max="3" width="44.25" style="37" customWidth="1"/>
    <col min="4" max="4" width="13.75" style="92" customWidth="1"/>
    <col min="5" max="5" width="13.33203125" style="93" customWidth="1"/>
    <col min="6" max="6" width="4.25" style="35" bestFit="1" customWidth="1"/>
    <col min="7" max="7" width="9" style="35" customWidth="1"/>
    <col min="8" max="9" width="0" style="35" hidden="1" customWidth="1"/>
    <col min="10" max="16384" width="9" style="35"/>
  </cols>
  <sheetData>
    <row r="1" spans="1:14">
      <c r="A1" s="21" t="s">
        <v>177</v>
      </c>
      <c r="H1" s="93">
        <f>COUNTIF(テーブル334567513[内容区分],"*★*")</f>
        <v>1</v>
      </c>
      <c r="I1" s="35" t="s">
        <v>128</v>
      </c>
    </row>
    <row r="2" spans="1:14" ht="39" customHeight="1">
      <c r="A2" s="378" t="s">
        <v>171</v>
      </c>
      <c r="B2" s="378"/>
      <c r="C2" s="378"/>
      <c r="D2" s="378"/>
      <c r="E2" s="378"/>
      <c r="F2" s="135"/>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D7" s="22" t="str">
        <f>IF(H1=0,"","契約担当課長★")</f>
        <v>契約担当課長★</v>
      </c>
      <c r="E7" s="21"/>
      <c r="F7" s="24" t="str">
        <f>IF(H1=0,"","印")</f>
        <v>印</v>
      </c>
    </row>
    <row r="8" spans="1:14" s="95" customFormat="1" ht="23.25" customHeight="1">
      <c r="A8" s="21"/>
      <c r="B8" s="22" t="s">
        <v>134</v>
      </c>
      <c r="C8" s="208"/>
      <c r="E8" s="21"/>
      <c r="F8" s="24"/>
    </row>
    <row r="9" spans="1:14" s="95" customFormat="1" ht="31.5" customHeight="1">
      <c r="A9" s="21"/>
      <c r="B9" s="22" t="s">
        <v>135</v>
      </c>
      <c r="C9" s="379"/>
      <c r="D9" s="379"/>
      <c r="E9" s="21"/>
      <c r="F9" s="24"/>
    </row>
    <row r="10" spans="1:14" s="95" customFormat="1" ht="18.649999999999999" customHeight="1">
      <c r="A10" s="21"/>
      <c r="B10" s="21"/>
      <c r="C10" s="28"/>
      <c r="D10" s="24"/>
      <c r="E10" s="22"/>
      <c r="F10" s="21"/>
    </row>
    <row r="11" spans="1:14" s="95" customFormat="1" ht="18" customHeight="1">
      <c r="A11" s="21"/>
      <c r="B11" s="376" t="s">
        <v>136</v>
      </c>
      <c r="C11" s="376"/>
      <c r="D11" s="376"/>
      <c r="E11" s="376"/>
      <c r="F11" s="21"/>
    </row>
    <row r="12" spans="1:14" s="95" customFormat="1" ht="18" customHeight="1">
      <c r="A12" s="21"/>
      <c r="B12" s="21"/>
      <c r="C12" s="25"/>
      <c r="D12" s="24"/>
      <c r="E12" s="22"/>
      <c r="F12" s="21"/>
    </row>
    <row r="13" spans="1:14" s="95" customFormat="1" ht="38.15" customHeight="1">
      <c r="A13" s="131" t="s">
        <v>137</v>
      </c>
      <c r="B13" s="132" t="s">
        <v>138</v>
      </c>
      <c r="C13" s="131" t="s">
        <v>139</v>
      </c>
      <c r="D13" s="98" t="s">
        <v>140</v>
      </c>
      <c r="E13" s="133" t="s">
        <v>141</v>
      </c>
      <c r="F13" s="21"/>
    </row>
    <row r="14" spans="1:14" s="95" customFormat="1" ht="90" customHeight="1">
      <c r="A14" s="99">
        <v>1</v>
      </c>
      <c r="B14" s="100" t="s">
        <v>151</v>
      </c>
      <c r="C14" s="101" t="s">
        <v>178</v>
      </c>
      <c r="D14" s="102"/>
      <c r="E14" s="101" t="s">
        <v>162</v>
      </c>
      <c r="F14" s="21"/>
    </row>
    <row r="15" spans="1:14" s="95" customFormat="1" ht="46.5" customHeight="1">
      <c r="A15" s="105">
        <v>2</v>
      </c>
      <c r="B15" s="136" t="s">
        <v>175</v>
      </c>
      <c r="C15" s="137" t="s">
        <v>179</v>
      </c>
      <c r="D15" s="138"/>
      <c r="E15" s="106" t="s">
        <v>162</v>
      </c>
      <c r="N15" s="95" t="s">
        <v>155</v>
      </c>
    </row>
    <row r="16" spans="1:14" ht="16.5">
      <c r="A16" s="95"/>
      <c r="B16" s="95"/>
      <c r="C16" s="110"/>
      <c r="D16" s="341"/>
      <c r="E16" s="111"/>
    </row>
  </sheetData>
  <sheetProtection formatCells="0" formatColumns="0" formatRows="0" insertColumns="0" insertRows="0" insertHyperlinks="0" deleteColumns="0" deleteRows="0" sort="0" autoFilter="0" pivotTables="0"/>
  <mergeCells count="4">
    <mergeCell ref="E3:F3"/>
    <mergeCell ref="B11:E11"/>
    <mergeCell ref="A2:E2"/>
    <mergeCell ref="C9:D9"/>
  </mergeCells>
  <phoneticPr fontId="1"/>
  <printOptions horizontalCentered="1"/>
  <pageMargins left="0.70866141732283472" right="0.70866141732283472" top="0.74803149606299213" bottom="0.74803149606299213" header="0.31496062992125984" footer="0.31496062992125984"/>
  <pageSetup paperSize="9" scale="68"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81C26F64-2A7F-4107-B01F-FCADD6532625}">
          <x14:formula1>
            <xm:f>データ用※削除不可!$J$2:$J$3</xm:f>
          </x14:formula1>
          <xm:sqref>E4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644B-1A4B-4CE8-82CF-602755534675}">
  <sheetPr>
    <tabColor rgb="FFFFFFCC"/>
    <pageSetUpPr fitToPage="1"/>
  </sheetPr>
  <dimension ref="A1:N16"/>
  <sheetViews>
    <sheetView showGridLines="0" workbookViewId="0">
      <selection activeCell="F4" sqref="F4"/>
    </sheetView>
  </sheetViews>
  <sheetFormatPr defaultColWidth="9" defaultRowHeight="14"/>
  <cols>
    <col min="1" max="1" width="6.25" style="35" customWidth="1"/>
    <col min="2" max="2" width="16.33203125" style="35" customWidth="1"/>
    <col min="3" max="3" width="43.33203125" style="37" customWidth="1"/>
    <col min="4" max="4" width="13.08203125" style="92" customWidth="1"/>
    <col min="5" max="5" width="13" style="93" customWidth="1"/>
    <col min="6" max="6" width="4.25" style="35" bestFit="1" customWidth="1"/>
    <col min="7" max="7" width="9" style="35" customWidth="1"/>
    <col min="8" max="9" width="0" style="35" hidden="1" customWidth="1"/>
    <col min="10" max="16384" width="9" style="35"/>
  </cols>
  <sheetData>
    <row r="1" spans="1:14">
      <c r="A1" s="21" t="s">
        <v>180</v>
      </c>
      <c r="H1" s="93">
        <f>COUNTIF(テーブル33456[内容区分],"*★*")</f>
        <v>0</v>
      </c>
      <c r="I1" s="35" t="s">
        <v>128</v>
      </c>
    </row>
    <row r="2" spans="1:14" ht="39" customHeight="1">
      <c r="A2" s="378" t="s">
        <v>146</v>
      </c>
      <c r="B2" s="378"/>
      <c r="C2" s="378"/>
      <c r="D2" s="378"/>
      <c r="E2" s="378"/>
      <c r="F2" s="130"/>
    </row>
    <row r="3" spans="1:14" s="95" customFormat="1" ht="16.5">
      <c r="A3" s="21"/>
      <c r="B3" s="24"/>
      <c r="C3" s="24"/>
      <c r="D3" s="22" t="s">
        <v>130</v>
      </c>
      <c r="E3" s="376"/>
      <c r="F3" s="376"/>
    </row>
    <row r="4" spans="1:14" s="95" customFormat="1" ht="16.5">
      <c r="A4" s="21"/>
      <c r="B4" s="21"/>
      <c r="C4" s="24"/>
      <c r="D4" s="22" t="s">
        <v>131</v>
      </c>
      <c r="E4" s="359"/>
      <c r="F4" s="21"/>
    </row>
    <row r="5" spans="1:14" s="95" customFormat="1" ht="16.5">
      <c r="A5" s="21"/>
      <c r="B5" s="21"/>
      <c r="C5" s="21"/>
      <c r="D5" s="22" t="s">
        <v>132</v>
      </c>
      <c r="E5" s="21"/>
      <c r="F5" s="24" t="s">
        <v>147</v>
      </c>
    </row>
    <row r="6" spans="1:14" s="95" customFormat="1" ht="16.5">
      <c r="A6" s="21"/>
      <c r="D6" s="22" t="s">
        <v>133</v>
      </c>
      <c r="E6" s="21"/>
      <c r="F6" s="24" t="s">
        <v>147</v>
      </c>
    </row>
    <row r="7" spans="1:14" s="95" customFormat="1" ht="21" customHeight="1">
      <c r="A7" s="21"/>
      <c r="B7" s="22" t="s">
        <v>134</v>
      </c>
      <c r="C7" s="208"/>
      <c r="D7" s="24"/>
      <c r="E7" s="21"/>
      <c r="F7" s="24" t="str">
        <f>IF(H1=0,"","印")</f>
        <v/>
      </c>
    </row>
    <row r="8" spans="1:14" s="95" customFormat="1" ht="31.5" customHeight="1">
      <c r="A8" s="21"/>
      <c r="B8" s="22" t="s">
        <v>135</v>
      </c>
      <c r="C8" s="379"/>
      <c r="D8" s="379"/>
      <c r="E8" s="21"/>
      <c r="F8" s="24"/>
    </row>
    <row r="9" spans="1:14" s="95" customFormat="1" ht="18.649999999999999" customHeight="1">
      <c r="A9" s="21"/>
      <c r="B9" s="21"/>
      <c r="C9" s="28"/>
      <c r="D9" s="24"/>
      <c r="E9" s="22"/>
      <c r="F9" s="21"/>
    </row>
    <row r="10" spans="1:14" s="95" customFormat="1" ht="18" customHeight="1">
      <c r="A10" s="21"/>
      <c r="B10" s="376" t="s">
        <v>136</v>
      </c>
      <c r="C10" s="376"/>
      <c r="D10" s="376"/>
      <c r="E10" s="376"/>
      <c r="F10" s="21"/>
    </row>
    <row r="11" spans="1:14" s="95" customFormat="1" ht="18" customHeight="1">
      <c r="A11" s="21"/>
      <c r="B11" s="21"/>
      <c r="C11" s="25"/>
      <c r="D11" s="24"/>
      <c r="E11" s="22"/>
      <c r="F11" s="21"/>
    </row>
    <row r="12" spans="1:14" s="95" customFormat="1" ht="38.15" customHeight="1">
      <c r="A12" s="131" t="s">
        <v>137</v>
      </c>
      <c r="B12" s="132" t="s">
        <v>138</v>
      </c>
      <c r="C12" s="131" t="s">
        <v>139</v>
      </c>
      <c r="D12" s="98" t="s">
        <v>140</v>
      </c>
      <c r="E12" s="133" t="s">
        <v>141</v>
      </c>
      <c r="F12" s="21"/>
    </row>
    <row r="13" spans="1:14" s="95" customFormat="1" ht="60.75" customHeight="1">
      <c r="A13" s="99">
        <v>1</v>
      </c>
      <c r="B13" s="100" t="s">
        <v>148</v>
      </c>
      <c r="C13" s="101" t="s">
        <v>149</v>
      </c>
      <c r="D13" s="102"/>
      <c r="E13" s="101" t="s">
        <v>150</v>
      </c>
      <c r="F13" s="21"/>
    </row>
    <row r="14" spans="1:14" s="95" customFormat="1" ht="76.5" customHeight="1">
      <c r="A14" s="99">
        <v>2</v>
      </c>
      <c r="B14" s="100" t="s">
        <v>181</v>
      </c>
      <c r="C14" s="134" t="s">
        <v>182</v>
      </c>
      <c r="D14" s="102"/>
      <c r="E14" s="101" t="s">
        <v>183</v>
      </c>
      <c r="F14" s="21"/>
    </row>
    <row r="15" spans="1:14" s="95" customFormat="1" ht="88.5" customHeight="1">
      <c r="A15" s="99">
        <v>3</v>
      </c>
      <c r="B15" s="100" t="s">
        <v>181</v>
      </c>
      <c r="C15" s="284" t="s">
        <v>184</v>
      </c>
      <c r="D15" s="252"/>
      <c r="E15" s="101" t="s">
        <v>183</v>
      </c>
      <c r="N15" s="95" t="s">
        <v>155</v>
      </c>
    </row>
    <row r="16" spans="1:14">
      <c r="A16" s="105"/>
      <c r="B16" s="136"/>
      <c r="C16" s="105"/>
      <c r="D16" s="136"/>
      <c r="E16" s="106"/>
    </row>
  </sheetData>
  <sheetProtection formatCells="0" formatColumns="0" formatRows="0" insertColumns="0" insertRows="0" insertHyperlinks="0" deleteColumns="0" deleteRows="0" sort="0" autoFilter="0" pivotTables="0"/>
  <mergeCells count="4">
    <mergeCell ref="E3:F3"/>
    <mergeCell ref="B10:E10"/>
    <mergeCell ref="C8:D8"/>
    <mergeCell ref="A2:E2"/>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errorStyle="information" allowBlank="1" showInputMessage="1" xr:uid="{CBFCA9B3-EF44-4B3B-B3E3-886E4A2EEDF3}">
          <x14:formula1>
            <xm:f>データ用※削除不可!$J$2:$J$3</xm:f>
          </x14:formula1>
          <xm:sqref>E4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F7A358A3670049AA791B52E1D8D05A" ma:contentTypeVersion="13" ma:contentTypeDescription="新しいドキュメントを作成します。" ma:contentTypeScope="" ma:versionID="f389611f8a38cb1381fe0de139fd4294">
  <xsd:schema xmlns:xsd="http://www.w3.org/2001/XMLSchema" xmlns:xs="http://www.w3.org/2001/XMLSchema" xmlns:p="http://schemas.microsoft.com/office/2006/metadata/properties" xmlns:ns3="f8f34f2c-6998-4eda-bc47-d82d3f8286c1" xmlns:ns4="45f6d8da-2dab-421b-a9f9-fcacf3174abd" targetNamespace="http://schemas.microsoft.com/office/2006/metadata/properties" ma:root="true" ma:fieldsID="42c2238ea34156accc62847a2b64c5b3" ns3:_="" ns4:_="">
    <xsd:import namespace="f8f34f2c-6998-4eda-bc47-d82d3f8286c1"/>
    <xsd:import namespace="45f6d8da-2dab-421b-a9f9-fcacf3174a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34f2c-6998-4eda-bc47-d82d3f8286c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6d8da-2dab-421b-a9f9-fcacf3174a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5f6d8da-2dab-421b-a9f9-fcacf3174a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8A27C-5863-4B85-A32E-F53A58C43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34f2c-6998-4eda-bc47-d82d3f8286c1"/>
    <ds:schemaRef ds:uri="45f6d8da-2dab-421b-a9f9-fcacf3174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20E5BD-6C19-4119-B842-2ACE319E4E7A}">
  <ds:schemaRefs>
    <ds:schemaRef ds:uri="http://purl.org/dc/terms/"/>
    <ds:schemaRef ds:uri="http://schemas.openxmlformats.org/package/2006/metadata/core-properties"/>
    <ds:schemaRef ds:uri="http://schemas.microsoft.com/office/2006/documentManagement/types"/>
    <ds:schemaRef ds:uri="45f6d8da-2dab-421b-a9f9-fcacf3174abd"/>
    <ds:schemaRef ds:uri="http://purl.org/dc/elements/1.1/"/>
    <ds:schemaRef ds:uri="http://schemas.microsoft.com/office/2006/metadata/properties"/>
    <ds:schemaRef ds:uri="f8f34f2c-6998-4eda-bc47-d82d3f8286c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910667E-949E-4177-8C3E-1D9297D17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打合簿事例一覧（実費精算契約）</vt:lpstr>
      <vt:lpstr>事例１</vt:lpstr>
      <vt:lpstr>事例2-1</vt:lpstr>
      <vt:lpstr>事例2-2</vt:lpstr>
      <vt:lpstr>事例2-3</vt:lpstr>
      <vt:lpstr>事例3</vt:lpstr>
      <vt:lpstr>事例4</vt:lpstr>
      <vt:lpstr>事例5</vt:lpstr>
      <vt:lpstr>事例6-1</vt:lpstr>
      <vt:lpstr>事例6-2</vt:lpstr>
      <vt:lpstr>事例6-3</vt:lpstr>
      <vt:lpstr>事例７</vt:lpstr>
      <vt:lpstr>事例８</vt:lpstr>
      <vt:lpstr>事例9</vt:lpstr>
      <vt:lpstr>事例10 </vt:lpstr>
      <vt:lpstr>事例10 -1</vt:lpstr>
      <vt:lpstr>事例11</vt:lpstr>
      <vt:lpstr>事例12</vt:lpstr>
      <vt:lpstr>事例13</vt:lpstr>
      <vt:lpstr>事例13（一般業務費支出実績確認表）</vt:lpstr>
      <vt:lpstr>事例14</vt:lpstr>
      <vt:lpstr>事例15</vt:lpstr>
      <vt:lpstr>事例16</vt:lpstr>
      <vt:lpstr>事例17-1</vt:lpstr>
      <vt:lpstr>事例17-2</vt:lpstr>
      <vt:lpstr>事例17-3</vt:lpstr>
      <vt:lpstr>資料17-3（積算根拠資料（現地再委託の為替差損））</vt:lpstr>
      <vt:lpstr>事例18</vt:lpstr>
      <vt:lpstr>事例19</vt:lpstr>
      <vt:lpstr>事例20</vt:lpstr>
      <vt:lpstr>事例21</vt:lpstr>
      <vt:lpstr>事例22</vt:lpstr>
      <vt:lpstr>事例23</vt:lpstr>
      <vt:lpstr>事例23（給与水準確認書）</vt:lpstr>
      <vt:lpstr>事例24</vt:lpstr>
      <vt:lpstr>事例25</vt:lpstr>
      <vt:lpstr>事例26</vt:lpstr>
      <vt:lpstr>事例27</vt:lpstr>
      <vt:lpstr>事例28-1</vt:lpstr>
      <vt:lpstr>事例28-2</vt:lpstr>
      <vt:lpstr>事例28-3</vt:lpstr>
      <vt:lpstr>事例29-1</vt:lpstr>
      <vt:lpstr>事例29-2</vt:lpstr>
      <vt:lpstr>データ用※削除不可</vt:lpstr>
      <vt:lpstr>Sheet2</vt:lpstr>
      <vt:lpstr>'資料17-3（積算根拠資料（現地再委託の為替差損））'!Print_Area</vt:lpstr>
      <vt:lpstr>事例１!Print_Area</vt:lpstr>
      <vt:lpstr>'事例10 '!Print_Area</vt:lpstr>
      <vt:lpstr>'事例10 -1'!Print_Area</vt:lpstr>
      <vt:lpstr>事例11!Print_Area</vt:lpstr>
      <vt:lpstr>事例12!Print_Area</vt:lpstr>
      <vt:lpstr>事例13!Print_Area</vt:lpstr>
      <vt:lpstr>'事例13（一般業務費支出実績確認表）'!Print_Area</vt:lpstr>
      <vt:lpstr>事例14!Print_Area</vt:lpstr>
      <vt:lpstr>事例15!Print_Area</vt:lpstr>
      <vt:lpstr>事例16!Print_Area</vt:lpstr>
      <vt:lpstr>'事例17-1'!Print_Area</vt:lpstr>
      <vt:lpstr>'事例17-2'!Print_Area</vt:lpstr>
      <vt:lpstr>'事例17-3'!Print_Area</vt:lpstr>
      <vt:lpstr>事例18!Print_Area</vt:lpstr>
      <vt:lpstr>事例19!Print_Area</vt:lpstr>
      <vt:lpstr>事例20!Print_Area</vt:lpstr>
      <vt:lpstr>事例21!Print_Area</vt:lpstr>
      <vt:lpstr>'事例2-1'!Print_Area</vt:lpstr>
      <vt:lpstr>事例22!Print_Area</vt:lpstr>
      <vt:lpstr>'事例2-2'!Print_Area</vt:lpstr>
      <vt:lpstr>事例23!Print_Area</vt:lpstr>
      <vt:lpstr>'事例2-3'!Print_Area</vt:lpstr>
      <vt:lpstr>'事例23（給与水準確認書）'!Print_Area</vt:lpstr>
      <vt:lpstr>事例24!Print_Area</vt:lpstr>
      <vt:lpstr>事例25!Print_Area</vt:lpstr>
      <vt:lpstr>事例26!Print_Area</vt:lpstr>
      <vt:lpstr>事例27!Print_Area</vt:lpstr>
      <vt:lpstr>'事例28-1'!Print_Area</vt:lpstr>
      <vt:lpstr>'事例28-2'!Print_Area</vt:lpstr>
      <vt:lpstr>'事例28-3'!Print_Area</vt:lpstr>
      <vt:lpstr>'事例29-1'!Print_Area</vt:lpstr>
      <vt:lpstr>'事例29-2'!Print_Area</vt:lpstr>
      <vt:lpstr>事例3!Print_Area</vt:lpstr>
      <vt:lpstr>事例4!Print_Area</vt:lpstr>
      <vt:lpstr>事例5!Print_Area</vt:lpstr>
      <vt:lpstr>'事例6-1'!Print_Area</vt:lpstr>
      <vt:lpstr>'事例6-2'!Print_Area</vt:lpstr>
      <vt:lpstr>'事例6-3'!Print_Area</vt:lpstr>
      <vt:lpstr>事例７!Print_Area</vt:lpstr>
      <vt:lpstr>事例８!Print_Area</vt:lpstr>
      <vt:lpstr>事例9!Print_Area</vt:lpstr>
      <vt:lpstr>'打合簿事例一覧（実費精算契約）'!Print_Area</vt:lpstr>
    </vt:vector>
  </TitlesOfParts>
  <Manager/>
  <Company>JICA - Japan International Cooperation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Komori, Katsutoshi[小森 克俊]</dc:creator>
  <cp:keywords/>
  <dc:description/>
  <cp:lastModifiedBy>Katsumata, Asahi[勝俣 朝日]</cp:lastModifiedBy>
  <cp:revision/>
  <dcterms:created xsi:type="dcterms:W3CDTF">2023-09-24T15:24:54Z</dcterms:created>
  <dcterms:modified xsi:type="dcterms:W3CDTF">2026-06-01T09:15:31Z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0x0101002FF7A358A3670049AA791B52E1D8D05A</vt:lpwstr>
  </property>
</Properties>
</file>