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updateLinks="always"/>
  <mc:AlternateContent xmlns:mc="http://schemas.openxmlformats.org/markup-compatibility/2006">
    <mc:Choice Requires="x15">
      <x15ac:absPath xmlns:x15ac="http://schemas.microsoft.com/office/spreadsheetml/2010/11/ac" url="C:\Users\32226\Desktop\草の根_新制度GL改訂作業\様式\内訳書\"/>
    </mc:Choice>
  </mc:AlternateContent>
  <xr:revisionPtr revIDLastSave="0" documentId="13_ncr:1_{B0158DEF-11D2-4F74-A1C3-ECE6F5711F3C}" xr6:coauthVersionLast="47" xr6:coauthVersionMax="47" xr10:uidLastSave="{00000000-0000-0000-0000-000000000000}"/>
  <bookViews>
    <workbookView xWindow="28680" yWindow="-120" windowWidth="29040" windowHeight="15720" firstSheet="4" xr2:uid="{6C29C359-E8AC-48E6-B680-0690AD1E07FF}"/>
  </bookViews>
  <sheets>
    <sheet name="各種内訳書" sheetId="66" r:id="rId1"/>
    <sheet name="最終見積書" sheetId="63" r:id="rId2"/>
    <sheet name="（本体）Ⅰ直接人件費" sheetId="27" r:id="rId3"/>
    <sheet name="Ⅱ直接経費　旅費（航空賃、日当宿泊料）" sheetId="65" r:id="rId4"/>
    <sheet name="Ⅱ　海外活動費" sheetId="42" r:id="rId5"/>
    <sheet name="Ⅱ　物品・機材費" sheetId="30" r:id="rId6"/>
    <sheet name="Ⅱ　再委託費" sheetId="37" r:id="rId7"/>
    <sheet name="（本邦研修）Ⅰ.直接人件費 " sheetId="59" r:id="rId8"/>
    <sheet name="（本邦研修）Ⅱ.直接経費　本邦研修費" sheetId="55"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１号">#REF!</definedName>
    <definedName name="_２号">#REF!</definedName>
    <definedName name="_３号">#REF!</definedName>
    <definedName name="_４号">#REF!</definedName>
    <definedName name="_５号">#REF!</definedName>
    <definedName name="_６号">#REF!</definedName>
    <definedName name="_xlnm._FilterDatabase" localSheetId="1" hidden="1">最終見積書!$A$10:$H$10</definedName>
    <definedName name="_ftn1">#REF!</definedName>
    <definedName name="_ftnref1">#REF!</definedName>
    <definedName name="_Hlk165212252">#REF!</definedName>
    <definedName name="_msoanchor_1">'（本体）Ⅰ直接人件費'!$P$4</definedName>
    <definedName name="_msoanchor_2">'（本体）Ⅰ直接人件費'!$P$10</definedName>
    <definedName name="DATA">#REF!</definedName>
    <definedName name="_xlnm.Print_Area" localSheetId="2">'（本体）Ⅰ直接人件費'!$B$1:$J$22</definedName>
    <definedName name="_xlnm.Print_Area" localSheetId="7">'（本邦研修）Ⅰ.直接人件費 '!$A$1:$G$23</definedName>
    <definedName name="_xlnm.Print_Area" localSheetId="8">'（本邦研修）Ⅱ.直接経費　本邦研修費'!$B$1:$G$39</definedName>
    <definedName name="_xlnm.Print_Area" localSheetId="4">'Ⅱ　海外活動費'!$B$1:$I$58</definedName>
    <definedName name="_xlnm.Print_Area" localSheetId="6">'Ⅱ　再委託費'!$A$1:$G$16</definedName>
    <definedName name="_xlnm.Print_Area" localSheetId="5">'Ⅱ　物品・機材費'!$B$1:$H$27</definedName>
    <definedName name="_xlnm.Print_Area" localSheetId="3">'Ⅱ直接経費　旅費（航空賃、日当宿泊料）'!$A$1:$AQ$36</definedName>
    <definedName name="_xlnm.Print_Area" localSheetId="0">各種内訳書!$A$1:$G$53</definedName>
    <definedName name="_xlnm.Print_Area" localSheetId="1">最終見積書!$A$1:$M$69</definedName>
    <definedName name="エコノミー">#REF!</definedName>
    <definedName name="コンサルタントによる見積">#REF!</definedName>
    <definedName name="ドルレート">#REF!</definedName>
    <definedName name="ビジネス">#REF!</definedName>
    <definedName name="一般業務費合計">'[1]一般業務費（２）'!$F$60</definedName>
    <definedName name="一般業務費地域分類">#REF!</definedName>
    <definedName name="隔離">#REF!</definedName>
    <definedName name="間接費合計">#REF!</definedName>
    <definedName name="基盤整備費合計">'[2]一般業務費（２）'!#REF!</definedName>
    <definedName name="基本人件費">#REF!</definedName>
    <definedName name="技術交換費合計">#REF!</definedName>
    <definedName name="業務分類">#REF!</definedName>
    <definedName name="勤務地">[3]月報2!$X$2:$X$4</definedName>
    <definedName name="契約">[4]様式1!$O$4:$O$6</definedName>
    <definedName name="契約年度">#REF!</definedName>
    <definedName name="経路">[4]様式2_4旅費!$C$26:$C$29</definedName>
    <definedName name="現地">'[2]一般業務費（１）'!#REF!</definedName>
    <definedName name="現地業務費合計">'[2]一般業務費（１）'!#REF!</definedName>
    <definedName name="現地調査人月">#REF!</definedName>
    <definedName name="現地通貨">[5]LookUp!$B$3</definedName>
    <definedName name="現地通貨レート">#REF!</definedName>
    <definedName name="口座種別">[3]入力シート!$G$2:$G$4</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[6]従事者基礎情報!$A$4:$G$23</definedName>
    <definedName name="処理">[7]単価!$G$3:$G$6</definedName>
    <definedName name="前払">'[3]別紙前払請求内訳 '!$K$2:$K$3</definedName>
    <definedName name="打合簿">#REF!</definedName>
    <definedName name="地域">#REF!</definedName>
    <definedName name="地域A">#REF!</definedName>
    <definedName name="地域B">#REF!</definedName>
    <definedName name="地域C">#REF!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特号">#REF!</definedName>
    <definedName name="内外選択">[7]単価!$F$3:$F$4</definedName>
    <definedName name="年度毎月額単価表">[8]従事者基礎情報!$I$14:$N$20</definedName>
    <definedName name="分類">[4]従事者明細!$K$4:$K$7</definedName>
    <definedName name="報告書作成費合計">#REF!</definedName>
    <definedName name="無償以外単価">#REF!</definedName>
    <definedName name="無償単価">#REF!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66" l="1"/>
  <c r="F36" i="66"/>
  <c r="F35" i="66"/>
  <c r="F34" i="66"/>
  <c r="F33" i="66"/>
  <c r="F32" i="66"/>
  <c r="F31" i="66"/>
  <c r="F40" i="63"/>
  <c r="F24" i="66"/>
  <c r="F21" i="66"/>
  <c r="F13" i="66"/>
  <c r="F50" i="63"/>
  <c r="F51" i="63"/>
  <c r="F46" i="63"/>
  <c r="F47" i="63"/>
  <c r="F49" i="63"/>
  <c r="D2" i="55"/>
  <c r="F37" i="55"/>
  <c r="F15" i="55"/>
  <c r="F16" i="55"/>
  <c r="F17" i="55"/>
  <c r="F18" i="55"/>
  <c r="F19" i="55"/>
  <c r="F20" i="55"/>
  <c r="F21" i="55"/>
  <c r="F22" i="55"/>
  <c r="F23" i="55"/>
  <c r="F24" i="55"/>
  <c r="F25" i="55"/>
  <c r="F26" i="55"/>
  <c r="F27" i="55"/>
  <c r="F28" i="55"/>
  <c r="F29" i="55"/>
  <c r="F30" i="55"/>
  <c r="F31" i="55"/>
  <c r="F32" i="55"/>
  <c r="F33" i="55"/>
  <c r="F34" i="55"/>
  <c r="F35" i="55"/>
  <c r="F36" i="55"/>
  <c r="F14" i="55"/>
  <c r="F12" i="55"/>
  <c r="F7" i="55"/>
  <c r="F8" i="55"/>
  <c r="F9" i="55"/>
  <c r="F10" i="55"/>
  <c r="F11" i="55"/>
  <c r="F6" i="55"/>
  <c r="F20" i="59"/>
  <c r="F7" i="59"/>
  <c r="F8" i="59"/>
  <c r="F9" i="59"/>
  <c r="F10" i="59"/>
  <c r="F11" i="59"/>
  <c r="F12" i="59"/>
  <c r="F13" i="59"/>
  <c r="F14" i="59"/>
  <c r="F15" i="59"/>
  <c r="F16" i="59"/>
  <c r="F17" i="59"/>
  <c r="F18" i="59"/>
  <c r="F19" i="59"/>
  <c r="F6" i="59"/>
  <c r="E7" i="59"/>
  <c r="E8" i="59"/>
  <c r="E9" i="59"/>
  <c r="E10" i="59"/>
  <c r="E11" i="59"/>
  <c r="E12" i="59"/>
  <c r="E13" i="59"/>
  <c r="E14" i="59"/>
  <c r="E15" i="59"/>
  <c r="E16" i="59"/>
  <c r="E17" i="59"/>
  <c r="E18" i="59"/>
  <c r="E19" i="59"/>
  <c r="E6" i="59"/>
  <c r="G7" i="27"/>
  <c r="G6" i="27"/>
  <c r="G8" i="27"/>
  <c r="G9" i="27"/>
  <c r="G10" i="27"/>
  <c r="G11" i="27"/>
  <c r="G12" i="27"/>
  <c r="G13" i="27"/>
  <c r="G14" i="27"/>
  <c r="G15" i="27"/>
  <c r="G16" i="27"/>
  <c r="G17" i="27"/>
  <c r="G18" i="27"/>
  <c r="G19" i="27"/>
  <c r="F14" i="37"/>
  <c r="F10" i="37"/>
  <c r="F11" i="37"/>
  <c r="F12" i="37"/>
  <c r="F13" i="37"/>
  <c r="F9" i="37"/>
  <c r="B4" i="37"/>
  <c r="C4" i="30"/>
  <c r="C6" i="37"/>
  <c r="B6" i="37"/>
  <c r="E17" i="30"/>
  <c r="G24" i="30"/>
  <c r="G21" i="30"/>
  <c r="G22" i="30"/>
  <c r="G23" i="30"/>
  <c r="G20" i="30"/>
  <c r="E8" i="30"/>
  <c r="G12" i="30"/>
  <c r="G13" i="30"/>
  <c r="G14" i="30"/>
  <c r="G11" i="30"/>
  <c r="D6" i="30"/>
  <c r="C6" i="30"/>
  <c r="H51" i="42"/>
  <c r="H52" i="42"/>
  <c r="H53" i="42"/>
  <c r="H54" i="42"/>
  <c r="H50" i="42"/>
  <c r="H45" i="42"/>
  <c r="H46" i="42"/>
  <c r="H47" i="42"/>
  <c r="H48" i="42"/>
  <c r="H44" i="42"/>
  <c r="H39" i="42"/>
  <c r="H40" i="42"/>
  <c r="H41" i="42"/>
  <c r="H42" i="42"/>
  <c r="H38" i="42"/>
  <c r="H33" i="42"/>
  <c r="H34" i="42"/>
  <c r="H35" i="42"/>
  <c r="H36" i="42"/>
  <c r="H32" i="42"/>
  <c r="H25" i="42"/>
  <c r="H26" i="42"/>
  <c r="H27" i="42"/>
  <c r="H28" i="42"/>
  <c r="H29" i="42"/>
  <c r="H30" i="42"/>
  <c r="H24" i="42"/>
  <c r="H17" i="42"/>
  <c r="H18" i="42"/>
  <c r="H19" i="42"/>
  <c r="H20" i="42"/>
  <c r="H21" i="42"/>
  <c r="H22" i="42"/>
  <c r="H16" i="42"/>
  <c r="H10" i="42"/>
  <c r="H11" i="42"/>
  <c r="H12" i="42"/>
  <c r="H13" i="42"/>
  <c r="H14" i="42"/>
  <c r="H9" i="42"/>
  <c r="AP14" i="65"/>
  <c r="AP15" i="65"/>
  <c r="AP16" i="65"/>
  <c r="AP17" i="65"/>
  <c r="AP18" i="65"/>
  <c r="AP19" i="65"/>
  <c r="AP20" i="65"/>
  <c r="AP21" i="65"/>
  <c r="AP22" i="65"/>
  <c r="AP23" i="65"/>
  <c r="AP24" i="65"/>
  <c r="AP25" i="65"/>
  <c r="AP13" i="65"/>
  <c r="AO14" i="65"/>
  <c r="AO15" i="65"/>
  <c r="AO16" i="65"/>
  <c r="AO17" i="65"/>
  <c r="AO18" i="65"/>
  <c r="AO19" i="65"/>
  <c r="AO20" i="65"/>
  <c r="AO21" i="65"/>
  <c r="AO22" i="65"/>
  <c r="AO23" i="65"/>
  <c r="AO24" i="65"/>
  <c r="AO25" i="65"/>
  <c r="AO13" i="65"/>
  <c r="AN14" i="65"/>
  <c r="AN15" i="65"/>
  <c r="AN16" i="65"/>
  <c r="AN17" i="65"/>
  <c r="AN18" i="65"/>
  <c r="AN19" i="65"/>
  <c r="AN20" i="65"/>
  <c r="AN21" i="65"/>
  <c r="AN22" i="65"/>
  <c r="AN23" i="65"/>
  <c r="AN24" i="65"/>
  <c r="AN25" i="65"/>
  <c r="AN13" i="65"/>
  <c r="AL14" i="65"/>
  <c r="AL15" i="65"/>
  <c r="AL16" i="65"/>
  <c r="AL17" i="65"/>
  <c r="AL18" i="65"/>
  <c r="AL19" i="65"/>
  <c r="AL20" i="65"/>
  <c r="AL21" i="65"/>
  <c r="AL22" i="65"/>
  <c r="AL23" i="65"/>
  <c r="AL24" i="65"/>
  <c r="AL25" i="65"/>
  <c r="AL13" i="65"/>
  <c r="AI14" i="65"/>
  <c r="AI15" i="65"/>
  <c r="AI16" i="65"/>
  <c r="AI17" i="65"/>
  <c r="AI18" i="65"/>
  <c r="AI19" i="65"/>
  <c r="AI20" i="65"/>
  <c r="AI21" i="65"/>
  <c r="AI22" i="65"/>
  <c r="AI23" i="65"/>
  <c r="AI24" i="65"/>
  <c r="AI25" i="65"/>
  <c r="AI13" i="65"/>
  <c r="AG14" i="65"/>
  <c r="AG15" i="65"/>
  <c r="AG16" i="65"/>
  <c r="AG17" i="65"/>
  <c r="AG18" i="65"/>
  <c r="AG19" i="65"/>
  <c r="AG20" i="65"/>
  <c r="AG21" i="65"/>
  <c r="AG22" i="65"/>
  <c r="AG23" i="65"/>
  <c r="AG24" i="65"/>
  <c r="AG25" i="65"/>
  <c r="AG13" i="65"/>
  <c r="AD14" i="65"/>
  <c r="AD15" i="65"/>
  <c r="AD16" i="65"/>
  <c r="AD17" i="65"/>
  <c r="AD18" i="65"/>
  <c r="AD19" i="65"/>
  <c r="AD20" i="65"/>
  <c r="AD21" i="65"/>
  <c r="AD22" i="65"/>
  <c r="AD23" i="65"/>
  <c r="AD24" i="65"/>
  <c r="AD25" i="65"/>
  <c r="AD13" i="65"/>
  <c r="X14" i="65"/>
  <c r="X15" i="65"/>
  <c r="X16" i="65"/>
  <c r="X17" i="65"/>
  <c r="X18" i="65"/>
  <c r="X19" i="65"/>
  <c r="X20" i="65"/>
  <c r="X21" i="65"/>
  <c r="X22" i="65"/>
  <c r="X23" i="65"/>
  <c r="X24" i="65"/>
  <c r="X25" i="65"/>
  <c r="X13" i="65"/>
  <c r="W14" i="65"/>
  <c r="W15" i="65"/>
  <c r="W16" i="65"/>
  <c r="W17" i="65"/>
  <c r="W18" i="65"/>
  <c r="W19" i="65"/>
  <c r="W20" i="65"/>
  <c r="W21" i="65"/>
  <c r="W22" i="65"/>
  <c r="W23" i="65"/>
  <c r="W24" i="65"/>
  <c r="W25" i="65"/>
  <c r="W13" i="65"/>
  <c r="R14" i="65"/>
  <c r="R15" i="65"/>
  <c r="R16" i="65"/>
  <c r="R17" i="65"/>
  <c r="R18" i="65"/>
  <c r="R19" i="65"/>
  <c r="R20" i="65"/>
  <c r="R21" i="65"/>
  <c r="R22" i="65"/>
  <c r="R23" i="65"/>
  <c r="R24" i="65"/>
  <c r="R25" i="65"/>
  <c r="R13" i="65"/>
  <c r="U14" i="65"/>
  <c r="U15" i="65"/>
  <c r="U16" i="65"/>
  <c r="U17" i="65"/>
  <c r="U18" i="65"/>
  <c r="U19" i="65"/>
  <c r="U20" i="65"/>
  <c r="U21" i="65"/>
  <c r="U22" i="65"/>
  <c r="U23" i="65"/>
  <c r="U24" i="65"/>
  <c r="U25" i="65"/>
  <c r="U13" i="65"/>
  <c r="P14" i="65"/>
  <c r="P15" i="65"/>
  <c r="P16" i="65"/>
  <c r="P17" i="65"/>
  <c r="P18" i="65"/>
  <c r="P19" i="65"/>
  <c r="P20" i="65"/>
  <c r="P21" i="65"/>
  <c r="P22" i="65"/>
  <c r="P23" i="65"/>
  <c r="P24" i="65"/>
  <c r="P25" i="65"/>
  <c r="P13" i="65"/>
  <c r="N14" i="65"/>
  <c r="N15" i="65"/>
  <c r="N16" i="65"/>
  <c r="N17" i="65"/>
  <c r="N18" i="65"/>
  <c r="N19" i="65"/>
  <c r="N20" i="65"/>
  <c r="N21" i="65"/>
  <c r="N22" i="65"/>
  <c r="N23" i="65"/>
  <c r="N24" i="65"/>
  <c r="N25" i="65"/>
  <c r="M14" i="65"/>
  <c r="M15" i="65"/>
  <c r="M16" i="65"/>
  <c r="M17" i="65"/>
  <c r="M18" i="65"/>
  <c r="M19" i="65"/>
  <c r="M20" i="65"/>
  <c r="M21" i="65"/>
  <c r="M22" i="65"/>
  <c r="M23" i="65"/>
  <c r="M24" i="65"/>
  <c r="M25" i="65"/>
  <c r="I14" i="65"/>
  <c r="I15" i="65"/>
  <c r="I16" i="65"/>
  <c r="I17" i="65"/>
  <c r="I18" i="65"/>
  <c r="I19" i="65"/>
  <c r="I20" i="65"/>
  <c r="I21" i="65"/>
  <c r="I22" i="65"/>
  <c r="I23" i="65"/>
  <c r="I24" i="65"/>
  <c r="I25" i="65"/>
  <c r="H14" i="65"/>
  <c r="H15" i="65"/>
  <c r="H16" i="65"/>
  <c r="H17" i="65"/>
  <c r="H18" i="65"/>
  <c r="H19" i="65"/>
  <c r="H20" i="65"/>
  <c r="H21" i="65"/>
  <c r="H22" i="65"/>
  <c r="H23" i="65"/>
  <c r="H24" i="65"/>
  <c r="H25" i="65"/>
  <c r="G14" i="65"/>
  <c r="G15" i="65"/>
  <c r="G16" i="65"/>
  <c r="G17" i="65"/>
  <c r="G18" i="65"/>
  <c r="G19" i="65"/>
  <c r="G20" i="65"/>
  <c r="G21" i="65"/>
  <c r="G22" i="65"/>
  <c r="G23" i="65"/>
  <c r="G24" i="65"/>
  <c r="G25" i="65"/>
  <c r="G13" i="65"/>
  <c r="D26" i="65"/>
  <c r="F10" i="66" l="1"/>
  <c r="F52" i="63"/>
  <c r="F53" i="63" s="1"/>
  <c r="A15" i="37"/>
  <c r="E2" i="30"/>
  <c r="G15" i="30"/>
  <c r="H55" i="42"/>
  <c r="H49" i="42"/>
  <c r="H43" i="42"/>
  <c r="H37" i="42"/>
  <c r="H31" i="42"/>
  <c r="H23" i="42"/>
  <c r="H15" i="42" l="1"/>
  <c r="H56" i="42" s="1"/>
  <c r="H13" i="65"/>
  <c r="N13" i="65" s="1"/>
  <c r="H8" i="27"/>
  <c r="I8" i="27" s="1"/>
  <c r="B38" i="55"/>
  <c r="A21" i="59"/>
  <c r="B25" i="30"/>
  <c r="B57" i="42"/>
  <c r="B27" i="65"/>
  <c r="B21" i="27"/>
  <c r="C20" i="63"/>
  <c r="C21" i="63"/>
  <c r="E20" i="59" l="1"/>
  <c r="C2" i="59"/>
  <c r="F30" i="66" s="1"/>
  <c r="D3" i="65" l="1"/>
  <c r="Y25" i="65"/>
  <c r="S25" i="65"/>
  <c r="Y24" i="65"/>
  <c r="S24" i="65"/>
  <c r="Y23" i="65"/>
  <c r="Z23" i="65" s="1"/>
  <c r="S23" i="65"/>
  <c r="Y22" i="65"/>
  <c r="S22" i="65"/>
  <c r="Y21" i="65"/>
  <c r="S21" i="65"/>
  <c r="Y20" i="65"/>
  <c r="S20" i="65"/>
  <c r="Y19" i="65"/>
  <c r="S19" i="65"/>
  <c r="Y18" i="65"/>
  <c r="Z18" i="65" s="1"/>
  <c r="S18" i="65"/>
  <c r="AJ25" i="65" l="1"/>
  <c r="AE25" i="65"/>
  <c r="Y15" i="65"/>
  <c r="Z15" i="65" s="1"/>
  <c r="Y17" i="65"/>
  <c r="AJ20" i="65"/>
  <c r="AE20" i="65"/>
  <c r="AJ22" i="65"/>
  <c r="AE22" i="65"/>
  <c r="AJ18" i="65"/>
  <c r="AE18" i="65"/>
  <c r="AJ19" i="65"/>
  <c r="AE19" i="65"/>
  <c r="AJ21" i="65"/>
  <c r="AE21" i="65"/>
  <c r="AJ23" i="65"/>
  <c r="AE23" i="65"/>
  <c r="AJ24" i="65"/>
  <c r="AE24" i="65"/>
  <c r="F48" i="63"/>
  <c r="Z21" i="65"/>
  <c r="Z19" i="65"/>
  <c r="Z20" i="65"/>
  <c r="Z22" i="65"/>
  <c r="Z24" i="65"/>
  <c r="F11" i="66"/>
  <c r="F27" i="63"/>
  <c r="Z17" i="65"/>
  <c r="Y13" i="65"/>
  <c r="AE13" i="65" s="1"/>
  <c r="S13" i="65"/>
  <c r="I13" i="65"/>
  <c r="M13" i="65" s="1"/>
  <c r="Y14" i="65"/>
  <c r="AE14" i="65" s="1"/>
  <c r="Y16" i="65"/>
  <c r="AE16" i="65" s="1"/>
  <c r="S14" i="65"/>
  <c r="S16" i="65"/>
  <c r="Z25" i="65"/>
  <c r="S15" i="65"/>
  <c r="S17" i="65"/>
  <c r="AJ17" i="65" l="1"/>
  <c r="AE17" i="65"/>
  <c r="AJ15" i="65"/>
  <c r="AE15" i="65"/>
  <c r="Z14" i="65"/>
  <c r="AJ14" i="65"/>
  <c r="Z16" i="65"/>
  <c r="AJ16" i="65"/>
  <c r="AJ13" i="65"/>
  <c r="Z13" i="65"/>
  <c r="AP26" i="65" l="1"/>
  <c r="D4" i="65" s="1"/>
  <c r="F28" i="63" s="1"/>
  <c r="H15" i="27"/>
  <c r="I15" i="27" s="1"/>
  <c r="H16" i="27"/>
  <c r="I16" i="27" s="1"/>
  <c r="H17" i="27"/>
  <c r="I17" i="27" s="1"/>
  <c r="H18" i="27"/>
  <c r="I18" i="27" s="1"/>
  <c r="H19" i="27"/>
  <c r="I19" i="27" s="1"/>
  <c r="H7" i="27"/>
  <c r="I7" i="27" s="1"/>
  <c r="H9" i="27"/>
  <c r="I9" i="27" s="1"/>
  <c r="H10" i="27"/>
  <c r="I10" i="27" s="1"/>
  <c r="H11" i="27"/>
  <c r="I11" i="27" s="1"/>
  <c r="H12" i="27"/>
  <c r="I12" i="27" s="1"/>
  <c r="H13" i="27"/>
  <c r="I13" i="27" s="1"/>
  <c r="H14" i="27"/>
  <c r="I14" i="27" s="1"/>
  <c r="E20" i="27"/>
  <c r="F20" i="27"/>
  <c r="F12" i="66" l="1"/>
  <c r="H6" i="27"/>
  <c r="F23" i="66"/>
  <c r="F39" i="63"/>
  <c r="G20" i="27"/>
  <c r="I6" i="27" l="1"/>
  <c r="I20" i="27" s="1"/>
  <c r="H20" i="27"/>
  <c r="F16" i="66"/>
  <c r="F32" i="63"/>
  <c r="F18" i="66"/>
  <c r="F34" i="63"/>
  <c r="F14" i="66"/>
  <c r="F30" i="63"/>
  <c r="D20" i="59"/>
  <c r="D2" i="37" l="1"/>
  <c r="F20" i="66" l="1"/>
  <c r="F36" i="63"/>
  <c r="F17" i="66"/>
  <c r="F33" i="63"/>
  <c r="F19" i="66"/>
  <c r="F35" i="63"/>
  <c r="D2" i="27"/>
  <c r="F15" i="66" l="1"/>
  <c r="F31" i="63"/>
  <c r="F9" i="66"/>
  <c r="F25" i="63"/>
  <c r="F2" i="42"/>
  <c r="F29" i="63" s="1"/>
  <c r="F25" i="66" l="1"/>
  <c r="F27" i="66" s="1"/>
  <c r="F6" i="66" s="1"/>
  <c r="F38" i="63"/>
  <c r="F22" i="66"/>
  <c r="F37" i="63" l="1"/>
  <c r="F26" i="63" s="1"/>
  <c r="F41" i="63" s="1"/>
  <c r="F43" i="63" s="1"/>
  <c r="F22"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契約第1課　津田</author>
    <author>Katsuyama, Yuko[勝山 裕子]</author>
    <author>Sashizawa, Kayo[指澤 佳代]</author>
  </authors>
  <commentList>
    <comment ref="B3" authorId="0" shapeId="0" xr:uid="{1CAFD067-290D-4C2A-A31C-87A3E2C514F8}">
      <text>
        <r>
          <rPr>
            <b/>
            <sz val="14"/>
            <color indexed="81"/>
            <rFont val="MS P ゴシック"/>
            <family val="3"/>
            <charset val="128"/>
          </rPr>
          <t>プルダウンより以下を選択
・事業提案時提出→見積書
・契約書提出時→附属書Ⅲ　契約金額内訳書
・０号打合簿提出時→契約金額詳細内訳書</t>
        </r>
      </text>
    </comment>
    <comment ref="B4" authorId="1" shapeId="0" xr:uid="{12FDE289-FFA7-44B0-A43B-B90DB10B08DD}">
      <text>
        <r>
          <rPr>
            <b/>
            <sz val="12"/>
            <color indexed="81"/>
            <rFont val="MS P ゴシック"/>
            <family val="3"/>
            <charset val="128"/>
          </rPr>
          <t>国名から始まる業務名称を記入してください。</t>
        </r>
        <r>
          <rPr>
            <sz val="12"/>
            <color indexed="81"/>
            <rFont val="MS P ゴシック"/>
            <family val="3"/>
            <charset val="128"/>
          </rPr>
          <t xml:space="preserve">
</t>
        </r>
      </text>
    </comment>
    <comment ref="B5" authorId="2" shapeId="0" xr:uid="{07F129B0-3304-4D87-9B3D-E6540A2C9931}">
      <text>
        <r>
          <rPr>
            <b/>
            <sz val="12"/>
            <color indexed="81"/>
            <rFont val="MS P ゴシック"/>
            <family val="3"/>
            <charset val="128"/>
          </rPr>
          <t xml:space="preserve">提案時には記載不要です。
契約交渉時にお伝えする８桁の番号を記入してください。
</t>
        </r>
      </text>
    </comment>
    <comment ref="C25" authorId="1" shapeId="0" xr:uid="{8FE50299-5E98-4879-AEF0-BC69F6D20D4C}">
      <text>
        <r>
          <rPr>
            <b/>
            <sz val="12"/>
            <color indexed="81"/>
            <rFont val="MS P ゴシック"/>
            <family val="3"/>
            <charset val="128"/>
          </rPr>
          <t>間接経費率2ケタをC25セルに整数で入力してください。</t>
        </r>
      </text>
    </comment>
    <comment ref="C34" authorId="1" shapeId="0" xr:uid="{A67B96D8-BBAE-4B23-A815-5235975AA077}">
      <text>
        <r>
          <rPr>
            <b/>
            <sz val="12"/>
            <color indexed="81"/>
            <rFont val="MS P ゴシック"/>
            <family val="3"/>
            <charset val="128"/>
          </rPr>
          <t>間接経費率2ケタをC34セルに整数で入力してください。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Katsuyama, Yuko[勝山 裕子]</author>
  </authors>
  <commentList>
    <comment ref="C41" authorId="0" shapeId="0" xr:uid="{6FF92573-675B-4EE8-9C21-1056F56F0CB1}">
      <text>
        <r>
          <rPr>
            <b/>
            <sz val="12"/>
            <color indexed="81"/>
            <rFont val="MS P ゴシック"/>
            <family val="3"/>
            <charset val="128"/>
          </rPr>
          <t>間接経費率2ケタをC41セルに整数で入力してください。</t>
        </r>
      </text>
    </comment>
    <comment ref="C50" authorId="0" shapeId="0" xr:uid="{D26F698B-208F-43D7-B2C1-01D6E6AAA054}">
      <text>
        <r>
          <rPr>
            <b/>
            <sz val="12"/>
            <color indexed="81"/>
            <rFont val="MS P ゴシック"/>
            <family val="3"/>
            <charset val="128"/>
          </rPr>
          <t>間接経費率2ケタをC50セルに整数で入力してください。</t>
        </r>
      </text>
    </comment>
  </commentList>
</comments>
</file>

<file path=xl/sharedStrings.xml><?xml version="1.0" encoding="utf-8"?>
<sst xmlns="http://schemas.openxmlformats.org/spreadsheetml/2006/main" count="509" uniqueCount="199">
  <si>
    <t>業務名称：</t>
    <phoneticPr fontId="14"/>
  </si>
  <si>
    <t>××国　〇●●</t>
    <rPh sb="2" eb="3">
      <t>コク</t>
    </rPh>
    <phoneticPr fontId="14"/>
  </si>
  <si>
    <t>調達管理番号：</t>
    <rPh sb="0" eb="2">
      <t>チョウタツ</t>
    </rPh>
    <rPh sb="2" eb="6">
      <t>カンリバンゴウ</t>
    </rPh>
    <phoneticPr fontId="14"/>
  </si>
  <si>
    <t>23a25412</t>
    <phoneticPr fontId="14"/>
  </si>
  <si>
    <t>総額　</t>
    <rPh sb="0" eb="2">
      <t>ソウガク</t>
    </rPh>
    <phoneticPr fontId="14"/>
  </si>
  <si>
    <t>円</t>
    <rPh sb="0" eb="1">
      <t>エン</t>
    </rPh>
    <phoneticPr fontId="14"/>
  </si>
  <si>
    <t>■本体契約</t>
    <rPh sb="1" eb="3">
      <t>ホンタイ</t>
    </rPh>
    <rPh sb="3" eb="5">
      <t>ケイヤク</t>
    </rPh>
    <phoneticPr fontId="14"/>
  </si>
  <si>
    <t>Ⅰ　直接人件費</t>
    <rPh sb="2" eb="4">
      <t>チョクセツ</t>
    </rPh>
    <rPh sb="4" eb="7">
      <t>ジンケンヒ</t>
    </rPh>
    <phoneticPr fontId="14"/>
  </si>
  <si>
    <t>円</t>
  </si>
  <si>
    <t>Ⅱ　直接経費</t>
    <phoneticPr fontId="14"/>
  </si>
  <si>
    <t>　１　旅費（航空賃）</t>
  </si>
  <si>
    <t>　２　旅費（日当・宿泊料）</t>
    <rPh sb="6" eb="8">
      <t>ニットウ</t>
    </rPh>
    <rPh sb="9" eb="12">
      <t>シュクハクリョウ</t>
    </rPh>
    <phoneticPr fontId="14"/>
  </si>
  <si>
    <t>　３　海外活動費</t>
    <rPh sb="3" eb="5">
      <t>カイガイ</t>
    </rPh>
    <rPh sb="5" eb="7">
      <t>カツドウ</t>
    </rPh>
    <rPh sb="7" eb="8">
      <t>ヒ</t>
    </rPh>
    <phoneticPr fontId="14"/>
  </si>
  <si>
    <t>(１)現地業務補助員経費</t>
    <phoneticPr fontId="14"/>
  </si>
  <si>
    <t>(２)車両関連費</t>
    <phoneticPr fontId="14"/>
  </si>
  <si>
    <t>(３)現地調査、モニタリング、セミナー等実施関連経費</t>
    <phoneticPr fontId="14"/>
  </si>
  <si>
    <t>(４)事務所関連費</t>
    <phoneticPr fontId="14"/>
  </si>
  <si>
    <t>(５)現地出張経費</t>
    <phoneticPr fontId="14"/>
  </si>
  <si>
    <t>(６)施設・設備等関連費</t>
    <phoneticPr fontId="14"/>
  </si>
  <si>
    <t>(７)安全対策経費</t>
  </si>
  <si>
    <t xml:space="preserve">　４　物品・機材費 </t>
    <rPh sb="3" eb="5">
      <t>ブッピン</t>
    </rPh>
    <rPh sb="6" eb="8">
      <t>キザイ</t>
    </rPh>
    <rPh sb="8" eb="9">
      <t>ヒ</t>
    </rPh>
    <phoneticPr fontId="14"/>
  </si>
  <si>
    <t>(１)物品・機材購入費</t>
  </si>
  <si>
    <t>(２)物品・機材送料</t>
  </si>
  <si>
    <t>　５　再委託費</t>
    <rPh sb="3" eb="6">
      <t>サイイタク</t>
    </rPh>
    <rPh sb="6" eb="7">
      <t>ヒ</t>
    </rPh>
    <phoneticPr fontId="14"/>
  </si>
  <si>
    <t>本体契約合計</t>
    <rPh sb="0" eb="2">
      <t>ホンタイ</t>
    </rPh>
    <rPh sb="2" eb="4">
      <t>ケイヤク</t>
    </rPh>
    <rPh sb="4" eb="6">
      <t>ゴウケイ</t>
    </rPh>
    <phoneticPr fontId="14"/>
  </si>
  <si>
    <t>■本邦研修実施契約</t>
    <rPh sb="1" eb="3">
      <t>ホンポウ</t>
    </rPh>
    <rPh sb="3" eb="5">
      <t>ケンシュウ</t>
    </rPh>
    <rPh sb="5" eb="7">
      <t>ジッシ</t>
    </rPh>
    <rPh sb="7" eb="9">
      <t>ケイヤク</t>
    </rPh>
    <phoneticPr fontId="14"/>
  </si>
  <si>
    <t>　   本邦研修費</t>
    <phoneticPr fontId="14"/>
  </si>
  <si>
    <t>(１)受入経費</t>
    <phoneticPr fontId="14"/>
  </si>
  <si>
    <t>(２)研修業務費</t>
    <phoneticPr fontId="14"/>
  </si>
  <si>
    <t>本邦研修契約合計</t>
    <rPh sb="0" eb="2">
      <t>ホンポウ</t>
    </rPh>
    <rPh sb="2" eb="4">
      <t>ケンシュウ</t>
    </rPh>
    <rPh sb="4" eb="6">
      <t>ケイヤク</t>
    </rPh>
    <rPh sb="6" eb="8">
      <t>ゴウケイ</t>
    </rPh>
    <phoneticPr fontId="14"/>
  </si>
  <si>
    <t>（西暦）　　年　月　日</t>
    <phoneticPr fontId="15"/>
  </si>
  <si>
    <t>独立行政法人　国際協力機構</t>
    <phoneticPr fontId="15"/>
  </si>
  <si>
    <t>（国内機関名称）</t>
    <phoneticPr fontId="15"/>
  </si>
  <si>
    <t>　契約担当役　理事／所長</t>
    <rPh sb="7" eb="9">
      <t>リジ</t>
    </rPh>
    <phoneticPr fontId="15"/>
  </si>
  <si>
    <t>（団体名）</t>
    <phoneticPr fontId="15"/>
  </si>
  <si>
    <t>（代表者役職名）</t>
    <phoneticPr fontId="15"/>
  </si>
  <si>
    <t>（氏名）　　　　　　　　　　　　</t>
    <phoneticPr fontId="15"/>
  </si>
  <si>
    <t>本件責任者：（氏名）</t>
    <phoneticPr fontId="14"/>
  </si>
  <si>
    <t>（役職）</t>
  </si>
  <si>
    <t>（所属先）</t>
  </si>
  <si>
    <t xml:space="preserve">（連絡先） </t>
  </si>
  <si>
    <t>電話番号及び電子メールアドレス</t>
    <phoneticPr fontId="14"/>
  </si>
  <si>
    <t>担当者：（氏名）</t>
    <phoneticPr fontId="14"/>
  </si>
  <si>
    <t>（役職）</t>
    <phoneticPr fontId="14"/>
  </si>
  <si>
    <t xml:space="preserve">（連絡先） </t>
    <phoneticPr fontId="14"/>
  </si>
  <si>
    <t>電話番号及び電子メールアドレス</t>
  </si>
  <si>
    <t>最終見積書</t>
    <phoneticPr fontId="14"/>
  </si>
  <si>
    <t>総額　：</t>
    <rPh sb="0" eb="2">
      <t>ソウガク</t>
    </rPh>
    <phoneticPr fontId="14"/>
  </si>
  <si>
    <t>Ⅰ直接人件費</t>
    <rPh sb="1" eb="3">
      <t>チョクセツ</t>
    </rPh>
    <rPh sb="3" eb="6">
      <t>ジンケンヒ</t>
    </rPh>
    <phoneticPr fontId="14"/>
  </si>
  <si>
    <t>Ⅱ直接経費</t>
    <phoneticPr fontId="14"/>
  </si>
  <si>
    <t>(１)現地業務補助員経費</t>
  </si>
  <si>
    <t>(７)安全対策経費</t>
    <rPh sb="3" eb="5">
      <t>アンゼン</t>
    </rPh>
    <rPh sb="5" eb="7">
      <t>タイサク</t>
    </rPh>
    <rPh sb="7" eb="9">
      <t>ケイヒ</t>
    </rPh>
    <phoneticPr fontId="14"/>
  </si>
  <si>
    <t>(１)物品・機材購入費</t>
    <rPh sb="3" eb="5">
      <t>ブッピン</t>
    </rPh>
    <rPh sb="6" eb="8">
      <t>キザイ</t>
    </rPh>
    <rPh sb="8" eb="11">
      <t>コウニュウヒ</t>
    </rPh>
    <phoneticPr fontId="14"/>
  </si>
  <si>
    <t>(２)物品・機材送料</t>
    <phoneticPr fontId="14"/>
  </si>
  <si>
    <t>円</t>
    <phoneticPr fontId="14"/>
  </si>
  <si>
    <t>役割/居住地/名前</t>
    <rPh sb="0" eb="2">
      <t>ヤクワリ</t>
    </rPh>
    <rPh sb="3" eb="6">
      <t>キョジュウチ</t>
    </rPh>
    <rPh sb="7" eb="9">
      <t>ナマエ</t>
    </rPh>
    <phoneticPr fontId="14"/>
  </si>
  <si>
    <t>格付
（号）</t>
    <phoneticPr fontId="14"/>
  </si>
  <si>
    <t>月額
（円）</t>
    <phoneticPr fontId="14"/>
  </si>
  <si>
    <t>稼働日数</t>
    <rPh sb="0" eb="2">
      <t>カドウ</t>
    </rPh>
    <rPh sb="2" eb="4">
      <t>ニッスウ</t>
    </rPh>
    <phoneticPr fontId="14"/>
  </si>
  <si>
    <t>業務人月※</t>
    <rPh sb="0" eb="2">
      <t>ギョウム</t>
    </rPh>
    <rPh sb="2" eb="4">
      <t>ニンゲツ</t>
    </rPh>
    <phoneticPr fontId="14"/>
  </si>
  <si>
    <t>金額
（円）</t>
    <phoneticPr fontId="14"/>
  </si>
  <si>
    <t>現地業務</t>
    <rPh sb="0" eb="2">
      <t>ゲンチ</t>
    </rPh>
    <rPh sb="2" eb="4">
      <t>ギョウム</t>
    </rPh>
    <phoneticPr fontId="14"/>
  </si>
  <si>
    <t>準備業務</t>
    <rPh sb="0" eb="2">
      <t>ジュンビ</t>
    </rPh>
    <rPh sb="2" eb="4">
      <t>ギョウム</t>
    </rPh>
    <phoneticPr fontId="14"/>
  </si>
  <si>
    <t>合計</t>
    <rPh sb="0" eb="2">
      <t>ゴウケイ</t>
    </rPh>
    <phoneticPr fontId="14"/>
  </si>
  <si>
    <t>合計</t>
  </si>
  <si>
    <t>Ⅱ　直接経費</t>
  </si>
  <si>
    <t>円</t>
    <rPh sb="0" eb="1">
      <t>エン</t>
    </rPh>
    <phoneticPr fontId="29"/>
  </si>
  <si>
    <t>業務対象国に合わせて、G6セルで①か②を選択してください。</t>
    <rPh sb="0" eb="5">
      <t>ギョウムタイショウコク</t>
    </rPh>
    <rPh sb="6" eb="7">
      <t>ア</t>
    </rPh>
    <rPh sb="20" eb="22">
      <t>センタク</t>
    </rPh>
    <phoneticPr fontId="29"/>
  </si>
  <si>
    <t>モンゴル、フィリピン、ブルネイ、ミクロネシア、マーシャル諸島→①
それ以外→②</t>
    <rPh sb="35" eb="37">
      <t>イガイ</t>
    </rPh>
    <phoneticPr fontId="29"/>
  </si>
  <si>
    <t>②</t>
  </si>
  <si>
    <t>対象業務/役割</t>
    <rPh sb="0" eb="4">
      <t>タイショウギョウム</t>
    </rPh>
    <rPh sb="5" eb="7">
      <t>ヤクワリ</t>
    </rPh>
    <phoneticPr fontId="29"/>
  </si>
  <si>
    <t>格付
（号）</t>
    <rPh sb="0" eb="2">
      <t>カクヅケ</t>
    </rPh>
    <rPh sb="4" eb="5">
      <t>ゴウ</t>
    </rPh>
    <phoneticPr fontId="29"/>
  </si>
  <si>
    <t>旅費
（航空賃）
（円）</t>
    <phoneticPr fontId="14"/>
  </si>
  <si>
    <t>旅費（日当・宿泊料）</t>
    <rPh sb="3" eb="5">
      <t>ニットウ</t>
    </rPh>
    <rPh sb="6" eb="8">
      <t>シュクハク</t>
    </rPh>
    <rPh sb="8" eb="9">
      <t>リョウ</t>
    </rPh>
    <phoneticPr fontId="14"/>
  </si>
  <si>
    <t>備考</t>
    <rPh sb="0" eb="2">
      <t>ビコウ</t>
    </rPh>
    <phoneticPr fontId="14"/>
  </si>
  <si>
    <t>a.現地業務稼働日数</t>
    <rPh sb="2" eb="4">
      <t>ゲンチ</t>
    </rPh>
    <rPh sb="4" eb="6">
      <t>ギョウム</t>
    </rPh>
    <rPh sb="6" eb="8">
      <t>カドウ</t>
    </rPh>
    <rPh sb="8" eb="10">
      <t>ニッスウ</t>
    </rPh>
    <phoneticPr fontId="14"/>
  </si>
  <si>
    <t>b.渡航期間</t>
    <rPh sb="2" eb="6">
      <t>トコウキカン</t>
    </rPh>
    <phoneticPr fontId="29"/>
  </si>
  <si>
    <t>c.日当対象上限日数</t>
    <rPh sb="2" eb="4">
      <t>ニットウ</t>
    </rPh>
    <rPh sb="4" eb="6">
      <t>タイショウ</t>
    </rPh>
    <rPh sb="6" eb="8">
      <t>ジョウゲン</t>
    </rPh>
    <rPh sb="8" eb="10">
      <t>ニッスウ</t>
    </rPh>
    <phoneticPr fontId="14"/>
  </si>
  <si>
    <t>日　当（円）</t>
    <rPh sb="0" eb="1">
      <t>ヒ</t>
    </rPh>
    <rPh sb="2" eb="3">
      <t>トウ</t>
    </rPh>
    <rPh sb="4" eb="5">
      <t>エン</t>
    </rPh>
    <phoneticPr fontId="29"/>
  </si>
  <si>
    <t>h.宿泊料対象日数</t>
    <rPh sb="2" eb="5">
      <t>シュクハクリョウ</t>
    </rPh>
    <rPh sb="5" eb="9">
      <t>タイショウニッスウ</t>
    </rPh>
    <phoneticPr fontId="29"/>
  </si>
  <si>
    <t>宿　泊　料（円）</t>
    <rPh sb="0" eb="1">
      <t>ヤド</t>
    </rPh>
    <rPh sb="2" eb="3">
      <t>ハク</t>
    </rPh>
    <rPh sb="4" eb="5">
      <t>リョウ</t>
    </rPh>
    <rPh sb="6" eb="7">
      <t>エン</t>
    </rPh>
    <phoneticPr fontId="29"/>
  </si>
  <si>
    <t>金　　額
（円）</t>
  </si>
  <si>
    <t>d.日当対象日数</t>
    <rPh sb="2" eb="4">
      <t>ニットウ</t>
    </rPh>
    <rPh sb="4" eb="6">
      <t>タイショウ</t>
    </rPh>
    <rPh sb="6" eb="8">
      <t>ニッスウ</t>
    </rPh>
    <phoneticPr fontId="14"/>
  </si>
  <si>
    <t>e.日当単価100%</t>
    <rPh sb="2" eb="4">
      <t>ニットウ</t>
    </rPh>
    <rPh sb="4" eb="6">
      <t>タンカ</t>
    </rPh>
    <phoneticPr fontId="29"/>
  </si>
  <si>
    <t>f.日当単価90%</t>
    <rPh sb="2" eb="4">
      <t>ニットウ</t>
    </rPh>
    <rPh sb="4" eb="6">
      <t>タンカ</t>
    </rPh>
    <phoneticPr fontId="29"/>
  </si>
  <si>
    <t>g.日当単価80%</t>
    <rPh sb="2" eb="4">
      <t>ニットウ</t>
    </rPh>
    <rPh sb="4" eb="6">
      <t>タンカ</t>
    </rPh>
    <phoneticPr fontId="29"/>
  </si>
  <si>
    <t>i.宿泊料単価100%</t>
    <rPh sb="2" eb="5">
      <t>シュクハクリョウ</t>
    </rPh>
    <rPh sb="5" eb="7">
      <t>タンカ</t>
    </rPh>
    <phoneticPr fontId="29"/>
  </si>
  <si>
    <t>j.宿泊料単価90%</t>
    <rPh sb="5" eb="7">
      <t>タンカ</t>
    </rPh>
    <phoneticPr fontId="29"/>
  </si>
  <si>
    <t>k.宿泊料単価80%</t>
    <rPh sb="5" eb="7">
      <t>タンカ</t>
    </rPh>
    <phoneticPr fontId="29"/>
  </si>
  <si>
    <t>日数</t>
    <rPh sb="0" eb="2">
      <t>ニッスウ</t>
    </rPh>
    <phoneticPr fontId="29"/>
  </si>
  <si>
    <t>単価</t>
    <rPh sb="0" eb="2">
      <t>タンカ</t>
    </rPh>
    <phoneticPr fontId="29"/>
  </si>
  <si>
    <t>小計</t>
    <rPh sb="0" eb="2">
      <t>ショウケイ</t>
    </rPh>
    <phoneticPr fontId="29"/>
  </si>
  <si>
    <t>日当合計</t>
    <rPh sb="0" eb="4">
      <t>ニットウゴウケイ</t>
    </rPh>
    <phoneticPr fontId="29"/>
  </si>
  <si>
    <t>宿泊料合計</t>
    <rPh sb="0" eb="2">
      <t>シュクハク</t>
    </rPh>
    <rPh sb="2" eb="3">
      <t>リョウ</t>
    </rPh>
    <rPh sb="3" eb="5">
      <t>ゴウケイ</t>
    </rPh>
    <phoneticPr fontId="29"/>
  </si>
  <si>
    <t>×</t>
  </si>
  <si>
    <t>=</t>
    <phoneticPr fontId="29"/>
  </si>
  <si>
    <t>＝</t>
  </si>
  <si>
    <t>１．「a.現地業務稼働日数」には、該当の渡航期間のうち、現地で業務に従事する日数を記入してください（移動日や休息日を含めません。）
２．「b.渡航期間」には、各渡航にあたり本邦出発日（搭乗予定の国際便離陸時刻を含む日を開始日とします）から本邦帰着日（搭乗国際便到着時刻を含む日を終了日
　　とします）までの日数です。実際の渡航を想定して計画してください。
３．「c.日当対象上限日数」は、「a.現地業務稼働日数」の1.5倍です。現地での稼動日5日×4週=20日とした場合、１か月30日のうち10日以内の移動日や休祝日が含まれることを想定して
　　います。
４．「d.日当対象日数」は、．「b.渡航期間」と「c.日当対象上限日数」のいずれか日数の少ない方となります。
５．「e.日当単価100%」単価には、各業務従事者の格付に合わせて契約交渉時に合意した日当単価を記入してください。
６．現地で長期に業務従事する者の、日当、宿泊料に逓減率を導入してることから、滞在日数30日を超える場合、31日目以降は「f.日当単価90%」では「e.日当単価100%」の単価
　　90/100、61日目以降は「g.日当単価80%」では「e.日当単価100%」の単価80/100となります。
７．宿泊料計上の対象となる泊数「h.宿泊料対象日数」は、「d.に当対象日数」から2を控除した泊数となります。
８．但し、 次のいずれかの国へ渡航する場合は、機中泊を伴うフライトが就航していないため、現地業務日数から「 1 」を控除した泊数とします。
　　モンゴル、フィリピン、ブルネイ、ミクロネシア、マーシャル諸島</t>
    <rPh sb="5" eb="11">
      <t>ゲンチギョウムカドウ</t>
    </rPh>
    <rPh sb="11" eb="13">
      <t>ニッスウ</t>
    </rPh>
    <rPh sb="17" eb="19">
      <t>ガイトウ</t>
    </rPh>
    <rPh sb="20" eb="22">
      <t>トコウ</t>
    </rPh>
    <rPh sb="22" eb="24">
      <t>キカン</t>
    </rPh>
    <rPh sb="28" eb="30">
      <t>ゲンチ</t>
    </rPh>
    <rPh sb="31" eb="33">
      <t>ギョウム</t>
    </rPh>
    <rPh sb="34" eb="36">
      <t>ジュウジ</t>
    </rPh>
    <rPh sb="38" eb="40">
      <t>ニッスウ</t>
    </rPh>
    <rPh sb="41" eb="43">
      <t>キニュウ</t>
    </rPh>
    <rPh sb="50" eb="53">
      <t>イドウヒ</t>
    </rPh>
    <rPh sb="54" eb="57">
      <t>キュウソクヒ</t>
    </rPh>
    <rPh sb="58" eb="59">
      <t>フク</t>
    </rPh>
    <rPh sb="71" eb="75">
      <t>トコウキカン</t>
    </rPh>
    <rPh sb="79" eb="80">
      <t>カク</t>
    </rPh>
    <rPh sb="80" eb="82">
      <t>トコウ</t>
    </rPh>
    <rPh sb="86" eb="88">
      <t>ホンポウ</t>
    </rPh>
    <rPh sb="88" eb="90">
      <t>シュッパツ</t>
    </rPh>
    <rPh sb="90" eb="91">
      <t>ビ</t>
    </rPh>
    <rPh sb="94" eb="96">
      <t>ヨテイ</t>
    </rPh>
    <rPh sb="119" eb="121">
      <t>ホンポウ</t>
    </rPh>
    <rPh sb="121" eb="123">
      <t>キチャク</t>
    </rPh>
    <rPh sb="123" eb="124">
      <t>ビ</t>
    </rPh>
    <rPh sb="153" eb="155">
      <t>ニッスウ</t>
    </rPh>
    <rPh sb="158" eb="160">
      <t>ジッサイ</t>
    </rPh>
    <rPh sb="161" eb="163">
      <t>トコウ</t>
    </rPh>
    <rPh sb="164" eb="166">
      <t>ソウテイ</t>
    </rPh>
    <rPh sb="168" eb="170">
      <t>ケイカク</t>
    </rPh>
    <rPh sb="183" eb="185">
      <t>ニットウ</t>
    </rPh>
    <rPh sb="185" eb="187">
      <t>タイショウ</t>
    </rPh>
    <rPh sb="187" eb="191">
      <t>ジョウゲンニッスウ</t>
    </rPh>
    <rPh sb="210" eb="211">
      <t>バイ</t>
    </rPh>
    <rPh sb="214" eb="216">
      <t>ゲンチ</t>
    </rPh>
    <rPh sb="218" eb="220">
      <t>カドウ</t>
    </rPh>
    <rPh sb="248" eb="250">
      <t>イナイ</t>
    </rPh>
    <rPh sb="283" eb="289">
      <t>ニットウタイショウニッスウ</t>
    </rPh>
    <rPh sb="319" eb="321">
      <t>ニッスウ</t>
    </rPh>
    <rPh sb="322" eb="323">
      <t>スク</t>
    </rPh>
    <rPh sb="325" eb="326">
      <t>ホウ</t>
    </rPh>
    <rPh sb="338" eb="340">
      <t>ニットウ</t>
    </rPh>
    <rPh sb="340" eb="342">
      <t>タンカ</t>
    </rPh>
    <rPh sb="347" eb="349">
      <t>タンカ</t>
    </rPh>
    <rPh sb="352" eb="353">
      <t>カク</t>
    </rPh>
    <rPh sb="353" eb="358">
      <t>ギョウムジュウジシャ</t>
    </rPh>
    <rPh sb="359" eb="361">
      <t>カクヅケ</t>
    </rPh>
    <rPh sb="362" eb="363">
      <t>ア</t>
    </rPh>
    <rPh sb="366" eb="370">
      <t>ケイヤクコウショウ</t>
    </rPh>
    <rPh sb="370" eb="371">
      <t>ジ</t>
    </rPh>
    <rPh sb="372" eb="374">
      <t>ゴウイ</t>
    </rPh>
    <rPh sb="376" eb="378">
      <t>ニットウ</t>
    </rPh>
    <rPh sb="378" eb="380">
      <t>タンカ</t>
    </rPh>
    <rPh sb="381" eb="383">
      <t>キニュウ</t>
    </rPh>
    <rPh sb="447" eb="449">
      <t>イコウ</t>
    </rPh>
    <rPh sb="453" eb="457">
      <t>ニットウタンカ</t>
    </rPh>
    <rPh sb="466" eb="470">
      <t>ニットウタンカ</t>
    </rPh>
    <rPh sb="476" eb="478">
      <t>タンカ</t>
    </rPh>
    <rPh sb="492" eb="494">
      <t>イコウ</t>
    </rPh>
    <rPh sb="568" eb="573">
      <t>トウタイショウニッスウ</t>
    </rPh>
    <rPh sb="597" eb="598">
      <t>ツギ</t>
    </rPh>
    <phoneticPr fontId="29"/>
  </si>
  <si>
    <t>３　海外活動費</t>
    <rPh sb="2" eb="4">
      <t>カイガイ</t>
    </rPh>
    <rPh sb="4" eb="7">
      <t>カツドウヒ</t>
    </rPh>
    <phoneticPr fontId="14"/>
  </si>
  <si>
    <t>JICA統制レート</t>
    <phoneticPr fontId="18"/>
  </si>
  <si>
    <t>2024年  月</t>
    <rPh sb="4" eb="5">
      <t>ネン</t>
    </rPh>
    <rPh sb="7" eb="8">
      <t>ガツ</t>
    </rPh>
    <phoneticPr fontId="18"/>
  </si>
  <si>
    <t>通貨</t>
    <rPh sb="0" eb="2">
      <t>ツウカ</t>
    </rPh>
    <phoneticPr fontId="18"/>
  </si>
  <si>
    <t>現地通貨記入</t>
    <rPh sb="0" eb="2">
      <t>ゲンチ</t>
    </rPh>
    <rPh sb="2" eb="4">
      <t>ツウカ</t>
    </rPh>
    <rPh sb="4" eb="6">
      <t>キニュウ</t>
    </rPh>
    <phoneticPr fontId="18"/>
  </si>
  <si>
    <t>USドル</t>
    <phoneticPr fontId="18"/>
  </si>
  <si>
    <t>1JPY</t>
    <phoneticPr fontId="18"/>
  </si>
  <si>
    <t>細　　目</t>
  </si>
  <si>
    <t>現地通貨記入</t>
    <rPh sb="0" eb="2">
      <t>ゲンチ</t>
    </rPh>
    <rPh sb="2" eb="4">
      <t>ツウカ</t>
    </rPh>
    <rPh sb="4" eb="6">
      <t>キニュウ</t>
    </rPh>
    <phoneticPr fontId="14"/>
  </si>
  <si>
    <t>USドル</t>
    <phoneticPr fontId="14"/>
  </si>
  <si>
    <t>数量</t>
  </si>
  <si>
    <t>金額（円）</t>
  </si>
  <si>
    <t>備　考</t>
  </si>
  <si>
    <t>（１）現地業務補助員経費</t>
  </si>
  <si>
    <t>小　　計</t>
  </si>
  <si>
    <t>（２）車両関連費</t>
    <phoneticPr fontId="14"/>
  </si>
  <si>
    <t>（３）現地調査、モニタリング、セミナー等実施関連経費</t>
    <phoneticPr fontId="14"/>
  </si>
  <si>
    <t>（４）事務所関連費</t>
    <phoneticPr fontId="14"/>
  </si>
  <si>
    <t xml:space="preserve">（５）現地出張経費 </t>
    <phoneticPr fontId="14"/>
  </si>
  <si>
    <t xml:space="preserve">（６）施設・設備等関連費　※  </t>
    <phoneticPr fontId="14"/>
  </si>
  <si>
    <t>（７）安全対策経費</t>
    <rPh sb="3" eb="5">
      <t>アンゼン</t>
    </rPh>
    <rPh sb="5" eb="7">
      <t>タイサク</t>
    </rPh>
    <rPh sb="7" eb="9">
      <t>ケイヒ</t>
    </rPh>
    <phoneticPr fontId="14"/>
  </si>
  <si>
    <t>計（１）～（７）</t>
    <rPh sb="0" eb="1">
      <t>ケイ</t>
    </rPh>
    <phoneticPr fontId="14"/>
  </si>
  <si>
    <t>４　物品・機材費　※</t>
    <rPh sb="2" eb="4">
      <t>ブッピン</t>
    </rPh>
    <phoneticPr fontId="14"/>
  </si>
  <si>
    <t>（１）物品・機材購入費</t>
    <phoneticPr fontId="14"/>
  </si>
  <si>
    <t>細　目</t>
  </si>
  <si>
    <t xml:space="preserve"> 小 計 </t>
  </si>
  <si>
    <t>（２）物品・機材送料</t>
    <phoneticPr fontId="14"/>
  </si>
  <si>
    <t>小　　　　計</t>
  </si>
  <si>
    <t>(本邦研修)　Ⅰ.直接人件費</t>
  </si>
  <si>
    <t>格付（号）</t>
    <phoneticPr fontId="14"/>
  </si>
  <si>
    <t>月額
（円）税抜</t>
    <rPh sb="6" eb="8">
      <t>ゼイヌ</t>
    </rPh>
    <phoneticPr fontId="14"/>
  </si>
  <si>
    <t>稼働日
※1</t>
    <rPh sb="0" eb="3">
      <t>カドウビ</t>
    </rPh>
    <phoneticPr fontId="14"/>
  </si>
  <si>
    <t>（本邦研修）Ⅱ.直接経費　本邦研修費</t>
  </si>
  <si>
    <t>費　目</t>
    <phoneticPr fontId="14"/>
  </si>
  <si>
    <t>単価（円）税抜</t>
    <phoneticPr fontId="14"/>
  </si>
  <si>
    <t>数　量</t>
  </si>
  <si>
    <t>金額（円）税抜</t>
    <rPh sb="5" eb="7">
      <t>ゼイヌ</t>
    </rPh>
    <phoneticPr fontId="14"/>
  </si>
  <si>
    <t>備考</t>
  </si>
  <si>
    <t>（１）受入経費</t>
    <phoneticPr fontId="14"/>
  </si>
  <si>
    <t>国際航空券</t>
  </si>
  <si>
    <t>国内交通費（新幹線等・100km以上の移動のみ）</t>
    <phoneticPr fontId="14"/>
  </si>
  <si>
    <t>国内交通費（少額交通費）</t>
  </si>
  <si>
    <t>生活費</t>
  </si>
  <si>
    <t>宿泊費（東京都・神奈川県、大阪府及び政令指定都市）</t>
  </si>
  <si>
    <t>宿泊費 (その他の都市）</t>
  </si>
  <si>
    <t>小計</t>
  </si>
  <si>
    <t>（２）研修業務費</t>
    <phoneticPr fontId="14"/>
  </si>
  <si>
    <t>①研修実施経費</t>
    <phoneticPr fontId="14"/>
  </si>
  <si>
    <t>講師謝金(日本語）</t>
  </si>
  <si>
    <t>講師謝金(外国語）</t>
  </si>
  <si>
    <t>検討会等参加謝金</t>
  </si>
  <si>
    <t>原稿謝金（日本語）</t>
  </si>
  <si>
    <t>見学謝金</t>
  </si>
  <si>
    <t>教材・機材購入費</t>
  </si>
  <si>
    <t>※消耗品は計上できません。</t>
  </si>
  <si>
    <t>②研修監理経費</t>
    <phoneticPr fontId="14"/>
  </si>
  <si>
    <t>英語</t>
  </si>
  <si>
    <t>英語以外</t>
  </si>
  <si>
    <t>③国内出張旅費</t>
    <rPh sb="5" eb="7">
      <t>リョヒ</t>
    </rPh>
    <phoneticPr fontId="14"/>
  </si>
  <si>
    <t>日当　１号　〇〇氏</t>
    <phoneticPr fontId="14"/>
  </si>
  <si>
    <t>日当　２号　〇〇氏</t>
    <rPh sb="8" eb="9">
      <t>シ</t>
    </rPh>
    <phoneticPr fontId="14"/>
  </si>
  <si>
    <t>日当　３号　〇〇氏</t>
    <rPh sb="0" eb="2">
      <t>ニットウ</t>
    </rPh>
    <rPh sb="4" eb="5">
      <t>ゴウ</t>
    </rPh>
    <rPh sb="8" eb="9">
      <t>シ</t>
    </rPh>
    <phoneticPr fontId="14"/>
  </si>
  <si>
    <t>日当　４号　〇〇氏</t>
    <phoneticPr fontId="14"/>
  </si>
  <si>
    <t>宿泊　１号　〇〇氏</t>
    <phoneticPr fontId="14"/>
  </si>
  <si>
    <t>宿泊　２号　〇〇氏</t>
    <phoneticPr fontId="14"/>
  </si>
  <si>
    <t>宿泊　３号　〇〇氏</t>
    <phoneticPr fontId="14"/>
  </si>
  <si>
    <t>宿泊　４号　〇〇氏</t>
    <rPh sb="0" eb="2">
      <t>シュクハク</t>
    </rPh>
    <rPh sb="4" eb="5">
      <t>ゴウ</t>
    </rPh>
    <phoneticPr fontId="14"/>
  </si>
  <si>
    <t>国内交通費（新幹線等）</t>
  </si>
  <si>
    <t>国内交通費（少額交通費)</t>
  </si>
  <si>
    <t>小計</t>
    <phoneticPr fontId="14"/>
  </si>
  <si>
    <t>小計（Ⅰ直接人件費+Ⅱ直接経費+Ⅲ間接経費）</t>
    <rPh sb="0" eb="2">
      <t>ショウケイ</t>
    </rPh>
    <rPh sb="4" eb="6">
      <t>チョクセツ</t>
    </rPh>
    <rPh sb="6" eb="9">
      <t>ジンケンヒ</t>
    </rPh>
    <rPh sb="11" eb="13">
      <t>チョクセツ</t>
    </rPh>
    <rPh sb="13" eb="15">
      <t>ケイヒ</t>
    </rPh>
    <rPh sb="17" eb="19">
      <t>カンセツ</t>
    </rPh>
    <rPh sb="19" eb="21">
      <t>ケイヒ</t>
    </rPh>
    <phoneticPr fontId="14"/>
  </si>
  <si>
    <t>Ⅰ 直接人件費</t>
    <rPh sb="2" eb="4">
      <t>チョクセツ</t>
    </rPh>
    <rPh sb="4" eb="7">
      <t>ジンケンヒ</t>
    </rPh>
    <phoneticPr fontId="14"/>
  </si>
  <si>
    <t>Ⅱ 直接経費</t>
    <phoneticPr fontId="14"/>
  </si>
  <si>
    <t>消費税及び地方消費税（１０％）</t>
    <rPh sb="0" eb="3">
      <t>ショウヒゼイ</t>
    </rPh>
    <rPh sb="3" eb="4">
      <t>オヨ</t>
    </rPh>
    <rPh sb="5" eb="7">
      <t>チホウ</t>
    </rPh>
    <rPh sb="7" eb="10">
      <t>ショウヒゼイ</t>
    </rPh>
    <phoneticPr fontId="14"/>
  </si>
  <si>
    <t>消費税及び地方消費税（０％）</t>
    <rPh sb="0" eb="3">
      <t>ショウヒゼイ</t>
    </rPh>
    <rPh sb="3" eb="4">
      <t>オヨ</t>
    </rPh>
    <rPh sb="5" eb="7">
      <t>チホウ</t>
    </rPh>
    <rPh sb="7" eb="10">
      <t>ショウヒゼイ</t>
    </rPh>
    <phoneticPr fontId="14"/>
  </si>
  <si>
    <t>見積書</t>
  </si>
  <si>
    <t>Ⅲ　間接経費</t>
    <rPh sb="2" eb="6">
      <t>カンセツケイヒ</t>
    </rPh>
    <phoneticPr fontId="14"/>
  </si>
  <si>
    <t>% ※（Ⅰ直接人件費＋Ⅱ直接経費）×間接経費率</t>
    <phoneticPr fontId="14"/>
  </si>
  <si>
    <t>（押印省略）</t>
  </si>
  <si>
    <t>Ⅲ間接経費</t>
    <rPh sb="1" eb="5">
      <t>カンセツケイヒ</t>
    </rPh>
    <phoneticPr fontId="14"/>
  </si>
  <si>
    <t>% ※（Ⅰ直接人件費＋Ⅱ直接経費）×間接経費率</t>
    <phoneticPr fontId="14"/>
  </si>
  <si>
    <t>消費税及び地方消費税　（０％）</t>
    <rPh sb="0" eb="3">
      <t>ショウヒゼイ</t>
    </rPh>
    <rPh sb="3" eb="4">
      <t>オヨ</t>
    </rPh>
    <rPh sb="5" eb="7">
      <t>チホウ</t>
    </rPh>
    <rPh sb="7" eb="10">
      <t>ショウヒゼイ</t>
    </rPh>
    <phoneticPr fontId="14"/>
  </si>
  <si>
    <t>Ⅲ　間接経費</t>
    <rPh sb="2" eb="4">
      <t>カンセツ</t>
    </rPh>
    <rPh sb="4" eb="6">
      <t>ケイヒ</t>
    </rPh>
    <phoneticPr fontId="14"/>
  </si>
  <si>
    <t xml:space="preserve">※業務従事者ごとに稼動日数を合計し、20 日で除して、業務人月を算出します。小数点以下第３位を四捨五入して、小数点以下第２位まで算定します。
</t>
    <phoneticPr fontId="14"/>
  </si>
  <si>
    <t>←本体契約、契約時非表示</t>
    <rPh sb="1" eb="5">
      <t>ホンタイケイヤク</t>
    </rPh>
    <rPh sb="6" eb="9">
      <t>ケイヤクジ</t>
    </rPh>
    <rPh sb="9" eb="12">
      <t>ヒヒョウジ</t>
    </rPh>
    <phoneticPr fontId="14"/>
  </si>
  <si>
    <t>A列よりさらに左側にある「-」をクリックして、A29～A37セルを非表示にしてください。</t>
    <phoneticPr fontId="14"/>
  </si>
  <si>
    <t>※支援型は（６）施設・設備等関連費の計上はできません。</t>
    <phoneticPr fontId="14"/>
  </si>
  <si>
    <t>※草の根協力支援型では「物品・機材費」は計上できません。</t>
    <phoneticPr fontId="14"/>
  </si>
  <si>
    <t>※単価２０万円以上かつ使用可能期間が１年以上のものを計上します。</t>
    <rPh sb="26" eb="28">
      <t>ケイジョウ</t>
    </rPh>
    <phoneticPr fontId="14"/>
  </si>
  <si>
    <t>５　再委託費　※</t>
    <phoneticPr fontId="14"/>
  </si>
  <si>
    <t>※再委託内容が１件（１契約１発注）200 万円以上のものについて計上します。</t>
    <rPh sb="32" eb="34">
      <t>ケイジョウ</t>
    </rPh>
    <phoneticPr fontId="14"/>
  </si>
  <si>
    <t>業務人月
※2</t>
    <rPh sb="0" eb="2">
      <t>ギョウム</t>
    </rPh>
    <rPh sb="2" eb="4">
      <t>ニンゲツ</t>
    </rPh>
    <phoneticPr fontId="14"/>
  </si>
  <si>
    <t xml:space="preserve">※2　業務従事者ごとに稼動日数を合計し、20 日で除して、業務人月を算出します。小数点以下第３位を四捨五入して、小数点以下第２位まで算定します。
</t>
    <phoneticPr fontId="14"/>
  </si>
  <si>
    <t xml:space="preserve">※1　稼働日の目安は、研修日数×2.0となります。本邦研修参加者数が多く調整業務が多岐に渡る、研修日数が30日を超える場合は、業務量の目安について別途契約交渉で協議
     します。 </t>
    <rPh sb="3" eb="5">
      <t>カドウ</t>
    </rPh>
    <rPh sb="5" eb="6">
      <t>ヒ</t>
    </rPh>
    <rPh sb="7" eb="9">
      <t>メヤス</t>
    </rPh>
    <rPh sb="11" eb="13">
      <t>ケンシュウ</t>
    </rPh>
    <phoneticPr fontId="14"/>
  </si>
  <si>
    <t>・本邦研修参加者の渡航期間中の事故等を保証するため海外旅行保険を必ず付保してください。なお、海外旅行保険料は間接経費見合いですので、直接経費として計上できません。 
・同行者（業務従事者や受託団体の職員等）の国内旅費は往復１００KM以上の場合に計上が可能です。少額交通費（往復１００KM未満）は間接経費見合いとします。
・本邦研修参加者・外部講師等については、少額交通費（往復１００KM未満）の計上が可能です。</t>
    <phoneticPr fontId="14"/>
  </si>
  <si>
    <t>←契約書作成時非表示</t>
    <rPh sb="1" eb="4">
      <t>ケイヤクショ</t>
    </rPh>
    <rPh sb="4" eb="6">
      <t>サクセイ</t>
    </rPh>
    <rPh sb="6" eb="7">
      <t>ジ</t>
    </rPh>
    <rPh sb="7" eb="10">
      <t>ヒヒョウジ</t>
    </rPh>
    <phoneticPr fontId="14"/>
  </si>
  <si>
    <t>2025年2月版</t>
    <rPh sb="4" eb="5">
      <t>ネン</t>
    </rPh>
    <rPh sb="6" eb="8">
      <t>ガツハン</t>
    </rPh>
    <phoneticPr fontId="14"/>
  </si>
  <si>
    <t>備考</t>
    <rPh sb="0" eb="2">
      <t>ビコウ</t>
    </rPh>
    <phoneticPr fontId="14"/>
  </si>
  <si>
    <t>2025年2月版</t>
    <rPh sb="4" eb="5">
      <t>ネン</t>
    </rPh>
    <rPh sb="6" eb="7">
      <t>ガツ</t>
    </rPh>
    <rPh sb="7" eb="8">
      <t>ハン</t>
    </rPh>
    <phoneticPr fontId="14"/>
  </si>
  <si>
    <t>備考</t>
    <rPh sb="0" eb="2">
      <t>ビコウ</t>
    </rPh>
    <phoneticPr fontId="14"/>
  </si>
  <si>
    <t>Ⅲ 間接経費</t>
    <rPh sb="2" eb="6">
      <t>カンセツケイヒ</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</si>
</sst>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_ * #,##0_ ;_ * \-#,##0_ ;_ * &quot;-&quot;??_ ;_ @_ "/>
    <numFmt numFmtId="179" formatCode="0.0_);[Red]\(0.0\)"/>
    <numFmt numFmtId="180" formatCode="#,##0_ ;[Red]\-#,##0\ "/>
    <numFmt numFmtId="181" formatCode="0.0;&quot;▲ &quot;0.0"/>
    <numFmt numFmtId="182" formatCode="0;&quot;▲ &quot;0"/>
    <numFmt numFmtId="183" formatCode="0_);[Red]\(0\)"/>
    <numFmt numFmtId="184" formatCode="#,##0_);[Red]\(#,##0\)"/>
    <numFmt numFmtId="185" formatCode="#,##0;&quot;▲ &quot;#,##0"/>
    <numFmt numFmtId="186" formatCode="0.00;&quot;▲ &quot;0.00"/>
    <numFmt numFmtId="187" formatCode="0.0_ "/>
    <numFmt numFmtId="188" formatCode="0.00_ "/>
  </numFmts>
  <fonts count="52">
    <font>
      <sz val="12"/>
      <name val="Osaka"/>
      <charset val="128"/>
    </font>
    <font>
      <sz val="12"/>
      <color theme="1"/>
      <name val="MS ゴシック"/>
      <family val="2"/>
      <charset val="128"/>
    </font>
    <font>
      <sz val="11"/>
      <name val="ＭＳ ゴシック"/>
      <family val="3"/>
      <charset val="128"/>
    </font>
    <font>
      <sz val="11"/>
      <name val="Osaka"/>
      <charset val="128"/>
    </font>
    <font>
      <b/>
      <sz val="14"/>
      <name val="ＭＳ ゴシック"/>
      <family val="3"/>
      <charset val="128"/>
    </font>
    <font>
      <b/>
      <sz val="12"/>
      <name val="ＭＳ ゴシック"/>
      <family val="3"/>
      <charset val="128"/>
    </font>
    <font>
      <sz val="10"/>
      <name val="ＭＳ ゴシック"/>
      <family val="3"/>
      <charset val="128"/>
    </font>
    <font>
      <sz val="12"/>
      <name val="ＭＳ ゴシック"/>
      <family val="3"/>
      <charset val="128"/>
    </font>
    <font>
      <u/>
      <sz val="10"/>
      <name val="ＭＳ ゴシック"/>
      <family val="3"/>
      <charset val="128"/>
    </font>
    <font>
      <u/>
      <sz val="11"/>
      <name val="ＭＳ ゴシック"/>
      <family val="3"/>
      <charset val="128"/>
    </font>
    <font>
      <b/>
      <sz val="11"/>
      <name val="ＭＳ ゴシック"/>
      <family val="3"/>
      <charset val="128"/>
    </font>
    <font>
      <u/>
      <sz val="14"/>
      <name val="ＭＳ ゴシック"/>
      <family val="3"/>
      <charset val="128"/>
    </font>
    <font>
      <sz val="12"/>
      <color theme="1"/>
      <name val="ＭＳ ゴシック"/>
      <family val="3"/>
      <charset val="128"/>
    </font>
    <font>
      <sz val="12"/>
      <name val="Osaka"/>
      <charset val="128"/>
    </font>
    <font>
      <sz val="6"/>
      <name val="Osaka"/>
      <charset val="128"/>
    </font>
    <font>
      <sz val="6"/>
      <name val="ＭＳ ゴシック"/>
      <family val="3"/>
      <charset val="128"/>
    </font>
    <font>
      <sz val="14"/>
      <name val="ＭＳ ゴシック"/>
      <family val="3"/>
      <charset val="128"/>
    </font>
    <font>
      <sz val="12"/>
      <name val="Osaka"/>
      <family val="3"/>
      <charset val="128"/>
    </font>
    <font>
      <sz val="6"/>
      <name val="Osaka"/>
      <family val="3"/>
      <charset val="128"/>
    </font>
    <font>
      <sz val="12"/>
      <color theme="1"/>
      <name val="ＭＳ Ｐゴシック"/>
      <family val="3"/>
      <charset val="128"/>
      <scheme val="minor"/>
    </font>
    <font>
      <u/>
      <sz val="12"/>
      <color theme="10"/>
      <name val="ＭＳ ゴシック"/>
      <family val="3"/>
      <charset val="128"/>
    </font>
    <font>
      <b/>
      <sz val="10"/>
      <name val="ＭＳ ゴシック"/>
      <family val="3"/>
      <charset val="128"/>
    </font>
    <font>
      <sz val="10"/>
      <name val="ＭＳ ゴシック"/>
      <family val="3"/>
    </font>
    <font>
      <sz val="9"/>
      <color rgb="FFFF0000"/>
      <name val="ＭＳ ゴシック"/>
      <family val="3"/>
      <charset val="128"/>
    </font>
    <font>
      <sz val="9"/>
      <name val="ＭＳ ゴシック"/>
      <family val="3"/>
      <charset val="128"/>
    </font>
    <font>
      <sz val="12"/>
      <name val="ＭＳ ゴシック"/>
      <family val="3"/>
    </font>
    <font>
      <sz val="11"/>
      <name val="ＭＳ ゴシック"/>
      <family val="3"/>
    </font>
    <font>
      <b/>
      <sz val="11"/>
      <color rgb="FF0070C0"/>
      <name val="ＭＳ ゴシック"/>
      <family val="3"/>
      <charset val="128"/>
    </font>
    <font>
      <b/>
      <u/>
      <sz val="14"/>
      <name val="ＭＳ ゴシック"/>
      <family val="3"/>
      <charset val="128"/>
    </font>
    <font>
      <sz val="6"/>
      <name val="MS ゴシック"/>
      <family val="2"/>
      <charset val="128"/>
    </font>
    <font>
      <sz val="11"/>
      <color theme="1"/>
      <name val="ＭＳ ゴシック"/>
      <family val="3"/>
      <charset val="128"/>
    </font>
    <font>
      <b/>
      <u/>
      <sz val="16"/>
      <name val="ＭＳ ゴシック"/>
      <family val="3"/>
      <charset val="128"/>
    </font>
    <font>
      <sz val="14"/>
      <name val="Osaka"/>
      <charset val="128"/>
    </font>
    <font>
      <sz val="14"/>
      <color rgb="FF000000"/>
      <name val="ＭＳ ゴシック"/>
      <family val="3"/>
      <charset val="128"/>
    </font>
    <font>
      <b/>
      <sz val="16"/>
      <name val="ＭＳ ゴシック"/>
      <family val="3"/>
      <charset val="128"/>
    </font>
    <font>
      <sz val="16"/>
      <name val="ＭＳ ゴシック"/>
      <family val="3"/>
      <charset val="128"/>
    </font>
    <font>
      <b/>
      <sz val="14"/>
      <color indexed="81"/>
      <name val="MS P ゴシック"/>
      <family val="3"/>
      <charset val="128"/>
    </font>
    <font>
      <b/>
      <sz val="18"/>
      <name val="ＭＳ ゴシック"/>
      <family val="3"/>
      <charset val="128"/>
    </font>
    <font>
      <b/>
      <sz val="24"/>
      <name val="ＭＳ ゴシック"/>
      <family val="3"/>
      <charset val="128"/>
    </font>
    <font>
      <b/>
      <sz val="12"/>
      <color indexed="81"/>
      <name val="MS P ゴシック"/>
      <family val="3"/>
      <charset val="128"/>
    </font>
    <font>
      <sz val="12"/>
      <color indexed="81"/>
      <name val="MS P ゴシック"/>
      <family val="3"/>
      <charset val="128"/>
    </font>
    <font>
      <b/>
      <u/>
      <sz val="12"/>
      <name val="ＭＳ ゴシック"/>
      <family val="3"/>
      <charset val="128"/>
    </font>
    <font>
      <sz val="12"/>
      <color rgb="FFFF0000"/>
      <name val="ＭＳ ゴシック"/>
      <family val="3"/>
      <charset val="128"/>
    </font>
    <font>
      <sz val="14"/>
      <color theme="1"/>
      <name val="ＭＳ ゴシック"/>
      <family val="3"/>
      <charset val="128"/>
    </font>
    <font>
      <b/>
      <u/>
      <sz val="16"/>
      <color theme="1"/>
      <name val="MS ゴシック"/>
      <family val="3"/>
      <charset val="128"/>
    </font>
    <font>
      <u/>
      <sz val="16"/>
      <name val="ＭＳ ゴシック"/>
      <family val="3"/>
      <charset val="128"/>
    </font>
    <font>
      <sz val="16"/>
      <color theme="1"/>
      <name val="MS ゴシック"/>
      <family val="2"/>
      <charset val="128"/>
    </font>
    <font>
      <b/>
      <sz val="16"/>
      <color theme="1"/>
      <name val="MS ゴシック"/>
      <family val="3"/>
      <charset val="128"/>
    </font>
    <font>
      <b/>
      <sz val="14"/>
      <color theme="1"/>
      <name val="MS ゴシック"/>
      <family val="2"/>
      <charset val="128"/>
    </font>
    <font>
      <b/>
      <sz val="14"/>
      <color theme="1"/>
      <name val="MS ゴシック"/>
      <family val="3"/>
      <charset val="128"/>
    </font>
    <font>
      <sz val="14"/>
      <color theme="1"/>
      <name val="MS ゴシック"/>
      <family val="2"/>
      <charset val="128"/>
    </font>
    <font>
      <sz val="14"/>
      <color theme="1"/>
      <name val="MS ゴシック"/>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medium">
        <color auto="1"/>
      </bottom>
      <diagonal/>
    </border>
    <border>
      <left/>
      <right style="thin">
        <color auto="1"/>
      </right>
      <top style="medium">
        <color auto="1"/>
      </top>
      <bottom style="double">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right/>
      <top style="thin">
        <color auto="1"/>
      </top>
      <bottom style="double">
        <color auto="1"/>
      </bottom>
      <diagonal/>
    </border>
    <border>
      <left/>
      <right style="thin">
        <color auto="1"/>
      </right>
      <top/>
      <bottom/>
      <diagonal/>
    </border>
    <border>
      <left style="medium">
        <color auto="1"/>
      </left>
      <right style="thin">
        <color auto="1"/>
      </right>
      <top style="thin">
        <color auto="1"/>
      </top>
      <bottom style="double">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thin">
        <color auto="1"/>
      </left>
      <right/>
      <top style="thin">
        <color auto="1"/>
      </top>
      <bottom style="double">
        <color auto="1"/>
      </bottom>
      <diagonal/>
    </border>
    <border>
      <left style="thin">
        <color auto="1"/>
      </left>
      <right/>
      <top/>
      <bottom style="thin">
        <color auto="1"/>
      </bottom>
      <diagonal/>
    </border>
    <border>
      <left/>
      <right style="thin">
        <color auto="1"/>
      </right>
      <top style="thin">
        <color auto="1"/>
      </top>
      <bottom style="double">
        <color auto="1"/>
      </bottom>
      <diagonal/>
    </border>
    <border>
      <left style="thin">
        <color indexed="64"/>
      </left>
      <right style="medium">
        <color indexed="64"/>
      </right>
      <top style="medium">
        <color indexed="64"/>
      </top>
      <bottom/>
      <diagonal/>
    </border>
    <border>
      <left style="thin">
        <color auto="1"/>
      </left>
      <right/>
      <top/>
      <bottom/>
      <diagonal/>
    </border>
    <border>
      <left/>
      <right style="thin">
        <color indexed="64"/>
      </right>
      <top/>
      <bottom style="double">
        <color auto="1"/>
      </bottom>
      <diagonal/>
    </border>
    <border>
      <left/>
      <right style="thin">
        <color auto="1"/>
      </right>
      <top style="medium">
        <color indexed="64"/>
      </top>
      <bottom/>
      <diagonal/>
    </border>
    <border>
      <left style="thin">
        <color auto="1"/>
      </left>
      <right style="medium">
        <color indexed="64"/>
      </right>
      <top/>
      <bottom style="double">
        <color auto="1"/>
      </bottom>
      <diagonal/>
    </border>
    <border>
      <left style="thin">
        <color indexed="64"/>
      </left>
      <right/>
      <top style="double">
        <color indexed="64"/>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medium">
        <color auto="1"/>
      </top>
      <bottom style="thin">
        <color auto="1"/>
      </bottom>
      <diagonal/>
    </border>
    <border>
      <left/>
      <right style="thin">
        <color auto="1"/>
      </right>
      <top style="medium">
        <color indexed="64"/>
      </top>
      <bottom style="thin">
        <color auto="1"/>
      </bottom>
      <diagonal/>
    </border>
    <border>
      <left style="thin">
        <color auto="1"/>
      </left>
      <right style="thin">
        <color auto="1"/>
      </right>
      <top style="thin">
        <color auto="1"/>
      </top>
      <bottom style="double">
        <color auto="1"/>
      </bottom>
      <diagonal/>
    </border>
    <border>
      <left/>
      <right style="thick">
        <color rgb="FF0000CC"/>
      </right>
      <top/>
      <bottom/>
      <diagonal/>
    </border>
    <border>
      <left style="thick">
        <color rgb="FF0000CC"/>
      </left>
      <right style="thick">
        <color rgb="FF0000CC"/>
      </right>
      <top style="thick">
        <color rgb="FF0000CC"/>
      </top>
      <bottom style="thick">
        <color rgb="FF0000CC"/>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double">
        <color auto="1"/>
      </bottom>
      <diagonal/>
    </border>
    <border>
      <left style="dashed">
        <color auto="1"/>
      </left>
      <right/>
      <top style="thin">
        <color auto="1"/>
      </top>
      <bottom style="double">
        <color auto="1"/>
      </bottom>
      <diagonal/>
    </border>
    <border>
      <left/>
      <right style="dashed">
        <color auto="1"/>
      </right>
      <top/>
      <bottom style="thin">
        <color auto="1"/>
      </bottom>
      <diagonal/>
    </border>
    <border>
      <left style="dashed">
        <color auto="1"/>
      </left>
      <right/>
      <top/>
      <bottom style="thin">
        <color auto="1"/>
      </bottom>
      <diagonal/>
    </border>
    <border>
      <left style="thin">
        <color auto="1"/>
      </left>
      <right/>
      <top/>
      <bottom style="double">
        <color auto="1"/>
      </bottom>
      <diagonal/>
    </border>
    <border>
      <left/>
      <right/>
      <top/>
      <bottom style="double">
        <color auto="1"/>
      </bottom>
      <diagonal/>
    </border>
    <border>
      <left style="dashed">
        <color auto="1"/>
      </left>
      <right/>
      <top/>
      <bottom style="double">
        <color auto="1"/>
      </bottom>
      <diagonal/>
    </border>
    <border>
      <left style="medium">
        <color indexed="64"/>
      </left>
      <right style="thin">
        <color auto="1"/>
      </right>
      <top style="double">
        <color indexed="64"/>
      </top>
      <bottom style="medium">
        <color auto="1"/>
      </bottom>
      <diagonal/>
    </border>
    <border>
      <left style="thin">
        <color auto="1"/>
      </left>
      <right style="medium">
        <color auto="1"/>
      </right>
      <top style="double">
        <color auto="1"/>
      </top>
      <bottom style="medium">
        <color auto="1"/>
      </bottom>
      <diagonal/>
    </border>
    <border>
      <left/>
      <right style="medium">
        <color indexed="64"/>
      </right>
      <top/>
      <bottom style="double">
        <color auto="1"/>
      </bottom>
      <diagonal/>
    </border>
    <border>
      <left style="thin">
        <color auto="1"/>
      </left>
      <right/>
      <top style="thin">
        <color auto="1"/>
      </top>
      <bottom style="thin">
        <color rgb="FF000000"/>
      </bottom>
      <diagonal/>
    </border>
    <border>
      <left/>
      <right/>
      <top/>
      <bottom style="medium">
        <color auto="1"/>
      </bottom>
      <diagonal/>
    </border>
    <border>
      <left style="medium">
        <color indexed="64"/>
      </left>
      <right/>
      <top style="medium">
        <color indexed="64"/>
      </top>
      <bottom/>
      <diagonal/>
    </border>
    <border>
      <left style="thin">
        <color indexed="64"/>
      </left>
      <right style="medium">
        <color indexed="64"/>
      </right>
      <top style="thin">
        <color auto="1"/>
      </top>
      <bottom style="thin">
        <color rgb="FF000000"/>
      </bottom>
      <diagonal/>
    </border>
    <border>
      <left style="medium">
        <color auto="1"/>
      </left>
      <right/>
      <top style="double">
        <color auto="1"/>
      </top>
      <bottom style="medium">
        <color auto="1"/>
      </bottom>
      <diagonal/>
    </border>
    <border>
      <left/>
      <right style="medium">
        <color auto="1"/>
      </right>
      <top/>
      <bottom/>
      <diagonal/>
    </border>
    <border>
      <left/>
      <right style="medium">
        <color indexed="64"/>
      </right>
      <top style="thin">
        <color auto="1"/>
      </top>
      <bottom style="thin">
        <color auto="1"/>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style="medium">
        <color auto="1"/>
      </left>
      <right/>
      <top style="thin">
        <color indexed="64"/>
      </top>
      <bottom style="double">
        <color indexed="64"/>
      </bottom>
      <diagonal/>
    </border>
    <border>
      <left style="medium">
        <color indexed="64"/>
      </left>
      <right/>
      <top/>
      <bottom/>
      <diagonal/>
    </border>
    <border>
      <left style="thin">
        <color auto="1"/>
      </left>
      <right style="medium">
        <color auto="1"/>
      </right>
      <top style="thin">
        <color auto="1"/>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top style="double">
        <color indexed="64"/>
      </top>
      <bottom/>
      <diagonal/>
    </border>
    <border>
      <left style="thin">
        <color auto="1"/>
      </left>
      <right style="medium">
        <color auto="1"/>
      </right>
      <top style="double">
        <color auto="1"/>
      </top>
      <bottom/>
      <diagonal/>
    </border>
    <border>
      <left style="thin">
        <color indexed="64"/>
      </left>
      <right style="medium">
        <color indexed="64"/>
      </right>
      <top/>
      <bottom style="medium">
        <color indexed="64"/>
      </bottom>
      <diagonal/>
    </border>
    <border>
      <left style="thin">
        <color auto="1"/>
      </left>
      <right style="medium">
        <color auto="1"/>
      </right>
      <top style="double">
        <color auto="1"/>
      </top>
      <bottom style="thin">
        <color auto="1"/>
      </bottom>
      <diagonal/>
    </border>
  </borders>
  <cellStyleXfs count="15">
    <xf numFmtId="0" fontId="0" fillId="0" borderId="0"/>
    <xf numFmtId="40" fontId="13" fillId="0" borderId="0" applyFont="0" applyFill="0" applyBorder="0" applyAlignment="0" applyProtection="0"/>
    <xf numFmtId="0" fontId="12" fillId="0" borderId="0">
      <alignment vertical="center"/>
    </xf>
    <xf numFmtId="0" fontId="7" fillId="0" borderId="0">
      <alignment vertical="center"/>
    </xf>
    <xf numFmtId="0" fontId="17" fillId="0" borderId="0"/>
    <xf numFmtId="0" fontId="12" fillId="0" borderId="0">
      <alignment vertical="center"/>
    </xf>
    <xf numFmtId="38" fontId="12" fillId="0" borderId="0" applyFont="0" applyFill="0" applyBorder="0" applyAlignment="0" applyProtection="0">
      <alignment vertical="center"/>
    </xf>
    <xf numFmtId="0" fontId="12" fillId="0" borderId="0">
      <alignment vertical="center"/>
    </xf>
    <xf numFmtId="178" fontId="19" fillId="0" borderId="0" applyFont="0" applyFill="0" applyBorder="0" applyAlignment="0" applyProtection="0">
      <alignment vertical="center"/>
    </xf>
    <xf numFmtId="38" fontId="13" fillId="0" borderId="0" applyFont="0" applyFill="0" applyBorder="0" applyAlignment="0" applyProtection="0"/>
    <xf numFmtId="0" fontId="13" fillId="0" borderId="0"/>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1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xf numFmtId="0" fontId="2" fillId="0" borderId="5"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38" fontId="2" fillId="0" borderId="0" xfId="1" applyNumberFormat="1" applyFont="1" applyAlignment="1">
      <alignment vertical="center"/>
    </xf>
    <xf numFmtId="38" fontId="2" fillId="0" borderId="14" xfId="1" applyNumberFormat="1"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177" fontId="8" fillId="0" borderId="0" xfId="0" applyNumberFormat="1" applyFont="1" applyAlignment="1">
      <alignment vertical="center"/>
    </xf>
    <xf numFmtId="177" fontId="6" fillId="0" borderId="0" xfId="0" applyNumberFormat="1" applyFont="1" applyAlignment="1">
      <alignment vertical="center"/>
    </xf>
    <xf numFmtId="0" fontId="6" fillId="0" borderId="5" xfId="0" applyFont="1" applyBorder="1" applyAlignment="1">
      <alignment vertical="center"/>
    </xf>
    <xf numFmtId="0" fontId="6" fillId="0" borderId="19" xfId="0" applyFont="1" applyBorder="1" applyAlignment="1">
      <alignment vertical="center" wrapText="1"/>
    </xf>
    <xf numFmtId="0" fontId="6" fillId="0" borderId="8" xfId="0" applyFont="1" applyBorder="1" applyAlignment="1">
      <alignment vertical="center"/>
    </xf>
    <xf numFmtId="0" fontId="6" fillId="0" borderId="20" xfId="0" applyFont="1" applyBorder="1" applyAlignment="1">
      <alignment vertical="center" wrapText="1"/>
    </xf>
    <xf numFmtId="0" fontId="6" fillId="0" borderId="0" xfId="0" applyFont="1" applyAlignment="1">
      <alignment horizontal="right" vertical="center"/>
    </xf>
    <xf numFmtId="0" fontId="6" fillId="0" borderId="23" xfId="0" applyFont="1" applyBorder="1" applyAlignment="1">
      <alignment vertical="center"/>
    </xf>
    <xf numFmtId="0" fontId="7" fillId="0" borderId="0" xfId="0" applyFont="1" applyAlignment="1">
      <alignment horizontal="right" vertical="center"/>
    </xf>
    <xf numFmtId="0" fontId="7" fillId="0" borderId="28" xfId="0" applyFont="1" applyBorder="1" applyAlignment="1">
      <alignment vertical="center"/>
    </xf>
    <xf numFmtId="49" fontId="7" fillId="0" borderId="13" xfId="0" applyNumberFormat="1" applyFont="1" applyBorder="1" applyAlignment="1">
      <alignment horizontal="center" vertical="center"/>
    </xf>
    <xf numFmtId="49" fontId="7" fillId="0" borderId="42" xfId="0" applyNumberFormat="1" applyFont="1" applyBorder="1" applyAlignment="1">
      <alignment horizontal="center" vertical="center"/>
    </xf>
    <xf numFmtId="0" fontId="7" fillId="0" borderId="27" xfId="0" applyFont="1" applyBorder="1" applyAlignment="1">
      <alignment vertical="center"/>
    </xf>
    <xf numFmtId="49" fontId="7" fillId="0" borderId="14" xfId="0" applyNumberFormat="1" applyFont="1" applyBorder="1" applyAlignment="1">
      <alignment horizontal="center" vertical="center"/>
    </xf>
    <xf numFmtId="38" fontId="7" fillId="0" borderId="13" xfId="1" applyNumberFormat="1" applyFont="1" applyBorder="1" applyAlignment="1">
      <alignment horizontal="right" vertical="center"/>
    </xf>
    <xf numFmtId="38" fontId="7" fillId="0" borderId="13" xfId="1" applyNumberFormat="1" applyFont="1" applyBorder="1" applyAlignment="1">
      <alignment vertical="center"/>
    </xf>
    <xf numFmtId="0" fontId="7" fillId="0" borderId="21" xfId="0" applyFont="1" applyBorder="1" applyAlignment="1">
      <alignment vertical="center"/>
    </xf>
    <xf numFmtId="38" fontId="7" fillId="0" borderId="42" xfId="1" applyNumberFormat="1" applyFont="1" applyBorder="1" applyAlignment="1">
      <alignment vertical="center"/>
    </xf>
    <xf numFmtId="0" fontId="7" fillId="0" borderId="43" xfId="0" applyFont="1" applyBorder="1" applyAlignment="1">
      <alignment vertical="center"/>
    </xf>
    <xf numFmtId="49" fontId="7" fillId="0" borderId="48" xfId="0" applyNumberFormat="1" applyFont="1" applyBorder="1" applyAlignment="1">
      <alignment vertical="center"/>
    </xf>
    <xf numFmtId="0" fontId="7" fillId="0" borderId="15"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0" xfId="0" applyFont="1"/>
    <xf numFmtId="0" fontId="7" fillId="0" borderId="0" xfId="0" applyFont="1" applyAlignment="1">
      <alignment horizontal="left"/>
    </xf>
    <xf numFmtId="0" fontId="7" fillId="0" borderId="0" xfId="0" applyFont="1" applyAlignment="1">
      <alignment horizontal="left" vertical="center"/>
    </xf>
    <xf numFmtId="38" fontId="4" fillId="0" borderId="0" xfId="1" applyNumberFormat="1" applyFont="1" applyBorder="1" applyAlignment="1">
      <alignment horizontal="right" vertical="center"/>
    </xf>
    <xf numFmtId="0" fontId="5" fillId="0" borderId="0" xfId="0" applyFont="1" applyAlignment="1">
      <alignment horizontal="left" vertical="center"/>
    </xf>
    <xf numFmtId="0" fontId="4" fillId="0" borderId="0" xfId="0" applyFont="1" applyAlignment="1">
      <alignment vertical="center"/>
    </xf>
    <xf numFmtId="0" fontId="2" fillId="0" borderId="0" xfId="4" applyFont="1"/>
    <xf numFmtId="38" fontId="7" fillId="0" borderId="14" xfId="1" applyNumberFormat="1" applyFont="1" applyBorder="1" applyAlignment="1">
      <alignment vertical="center"/>
    </xf>
    <xf numFmtId="38" fontId="7" fillId="0" borderId="48" xfId="1" applyNumberFormat="1" applyFont="1" applyBorder="1" applyAlignment="1">
      <alignment vertical="center"/>
    </xf>
    <xf numFmtId="38" fontId="2" fillId="0" borderId="12" xfId="1" applyNumberFormat="1" applyFont="1" applyFill="1" applyBorder="1" applyAlignment="1">
      <alignment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23"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horizontal="left" vertical="center"/>
    </xf>
    <xf numFmtId="0" fontId="22" fillId="0" borderId="0" xfId="0" applyFont="1" applyAlignment="1">
      <alignment vertical="center"/>
    </xf>
    <xf numFmtId="0" fontId="2" fillId="0" borderId="12" xfId="0" applyFont="1" applyBorder="1" applyAlignment="1">
      <alignment horizontal="left" vertical="center"/>
    </xf>
    <xf numFmtId="0" fontId="12" fillId="0" borderId="0" xfId="0" applyFont="1" applyAlignment="1">
      <alignment vertical="center"/>
    </xf>
    <xf numFmtId="38" fontId="2" fillId="0" borderId="0" xfId="1" applyNumberFormat="1" applyFont="1" applyFill="1" applyBorder="1" applyAlignment="1">
      <alignment horizontal="right" vertical="center"/>
    </xf>
    <xf numFmtId="0" fontId="2" fillId="2" borderId="12" xfId="0" applyFont="1" applyFill="1" applyBorder="1" applyAlignment="1">
      <alignment horizontal="center" vertical="center"/>
    </xf>
    <xf numFmtId="0" fontId="23" fillId="2" borderId="12" xfId="0" applyFont="1" applyFill="1" applyBorder="1" applyAlignment="1">
      <alignment horizontal="center" vertical="center" wrapText="1"/>
    </xf>
    <xf numFmtId="0" fontId="2" fillId="0" borderId="6" xfId="0" applyFont="1" applyBorder="1" applyAlignment="1">
      <alignment horizontal="left" vertical="center"/>
    </xf>
    <xf numFmtId="0" fontId="2" fillId="0" borderId="22" xfId="0" applyFont="1" applyBorder="1" applyAlignment="1">
      <alignment horizontal="left" vertical="center"/>
    </xf>
    <xf numFmtId="0" fontId="2" fillId="5" borderId="29" xfId="0" applyFont="1" applyFill="1" applyBorder="1" applyAlignment="1">
      <alignment horizontal="center" vertical="center"/>
    </xf>
    <xf numFmtId="177" fontId="4" fillId="0" borderId="0" xfId="0" applyNumberFormat="1" applyFont="1" applyAlignment="1">
      <alignment horizontal="right" vertical="center"/>
    </xf>
    <xf numFmtId="38" fontId="10" fillId="0" borderId="17" xfId="0" applyNumberFormat="1" applyFont="1" applyBorder="1" applyAlignment="1">
      <alignment vertical="center"/>
    </xf>
    <xf numFmtId="0" fontId="25" fillId="0" borderId="0" xfId="0" applyFont="1" applyAlignment="1">
      <alignment vertical="center"/>
    </xf>
    <xf numFmtId="0" fontId="2" fillId="5" borderId="12" xfId="0" applyFont="1" applyFill="1" applyBorder="1" applyAlignment="1">
      <alignment horizontal="left" vertical="center"/>
    </xf>
    <xf numFmtId="0" fontId="2" fillId="0" borderId="0" xfId="0" applyFont="1"/>
    <xf numFmtId="0" fontId="6" fillId="6" borderId="0" xfId="0" applyFont="1" applyFill="1"/>
    <xf numFmtId="0" fontId="5" fillId="0" borderId="0" xfId="13" applyFont="1">
      <alignment vertical="center"/>
    </xf>
    <xf numFmtId="0" fontId="5" fillId="0" borderId="0" xfId="13" applyFont="1" applyAlignment="1">
      <alignment horizontal="right" vertical="center"/>
    </xf>
    <xf numFmtId="0" fontId="7" fillId="0" borderId="0" xfId="13" applyFont="1" applyAlignment="1">
      <alignment horizontal="right" vertical="center"/>
    </xf>
    <xf numFmtId="0" fontId="7" fillId="0" borderId="0" xfId="13" applyFont="1">
      <alignment vertical="center"/>
    </xf>
    <xf numFmtId="0" fontId="1" fillId="0" borderId="0" xfId="13">
      <alignment vertical="center"/>
    </xf>
    <xf numFmtId="0" fontId="6" fillId="0" borderId="0" xfId="13" applyFont="1">
      <alignment vertical="center"/>
    </xf>
    <xf numFmtId="0" fontId="4" fillId="0" borderId="0" xfId="13" applyFont="1">
      <alignment vertical="center"/>
    </xf>
    <xf numFmtId="0" fontId="4" fillId="0" borderId="34" xfId="13" applyFont="1" applyBorder="1">
      <alignment vertical="center"/>
    </xf>
    <xf numFmtId="0" fontId="16" fillId="0" borderId="0" xfId="13" applyFont="1" applyAlignment="1">
      <alignment horizontal="right" vertical="center"/>
    </xf>
    <xf numFmtId="0" fontId="5" fillId="0" borderId="0" xfId="13" applyFont="1" applyAlignment="1">
      <alignment horizontal="center" vertical="center"/>
    </xf>
    <xf numFmtId="0" fontId="6" fillId="0" borderId="0" xfId="13" applyFont="1" applyAlignment="1">
      <alignment horizontal="center" vertical="center"/>
    </xf>
    <xf numFmtId="0" fontId="4" fillId="0" borderId="0" xfId="13" applyFont="1" applyAlignment="1">
      <alignment horizontal="center" vertical="center"/>
    </xf>
    <xf numFmtId="0" fontId="30" fillId="0" borderId="0" xfId="0" applyFont="1" applyAlignment="1">
      <alignment vertical="center"/>
    </xf>
    <xf numFmtId="0" fontId="30" fillId="0" borderId="55" xfId="0" applyFont="1" applyBorder="1" applyAlignment="1">
      <alignment vertical="center"/>
    </xf>
    <xf numFmtId="0" fontId="30" fillId="0" borderId="50" xfId="0" applyFont="1" applyBorder="1" applyAlignment="1">
      <alignment vertical="center"/>
    </xf>
    <xf numFmtId="0" fontId="30" fillId="0" borderId="47" xfId="0" applyFont="1" applyBorder="1" applyAlignment="1">
      <alignment vertical="center"/>
    </xf>
    <xf numFmtId="38" fontId="4" fillId="0" borderId="14" xfId="1" applyNumberFormat="1" applyFont="1" applyFill="1" applyBorder="1" applyAlignment="1">
      <alignment vertical="center"/>
    </xf>
    <xf numFmtId="38" fontId="31" fillId="0" borderId="1" xfId="1" applyNumberFormat="1" applyFont="1" applyBorder="1" applyAlignment="1">
      <alignment horizontal="right" vertical="center"/>
    </xf>
    <xf numFmtId="0" fontId="12" fillId="3" borderId="0" xfId="0" applyFont="1" applyFill="1" applyAlignment="1">
      <alignment vertical="center"/>
    </xf>
    <xf numFmtId="0" fontId="12" fillId="3" borderId="0" xfId="0" applyFont="1" applyFill="1" applyAlignment="1">
      <alignment horizontal="right" vertical="center"/>
    </xf>
    <xf numFmtId="0" fontId="12" fillId="3" borderId="0" xfId="0" applyFont="1" applyFill="1" applyAlignment="1">
      <alignment horizontal="center" vertical="center"/>
    </xf>
    <xf numFmtId="0" fontId="24" fillId="2" borderId="12" xfId="0" applyFont="1" applyFill="1" applyBorder="1" applyAlignment="1">
      <alignment horizontal="center" vertical="center" wrapText="1"/>
    </xf>
    <xf numFmtId="2" fontId="25" fillId="0" borderId="57" xfId="0" applyNumberFormat="1" applyFont="1" applyBorder="1" applyAlignment="1">
      <alignment horizontal="center" vertical="center"/>
    </xf>
    <xf numFmtId="0" fontId="2" fillId="0" borderId="0" xfId="0" applyFont="1" applyAlignment="1">
      <alignment vertical="top" wrapText="1"/>
    </xf>
    <xf numFmtId="0" fontId="12" fillId="0" borderId="56" xfId="0" applyFont="1" applyBorder="1" applyAlignment="1">
      <alignment vertical="center"/>
    </xf>
    <xf numFmtId="0" fontId="12" fillId="0" borderId="42" xfId="0" applyFont="1" applyBorder="1" applyAlignment="1">
      <alignment vertical="center"/>
    </xf>
    <xf numFmtId="0" fontId="12" fillId="0" borderId="13" xfId="0" applyFont="1" applyBorder="1" applyAlignment="1">
      <alignment vertical="center"/>
    </xf>
    <xf numFmtId="0" fontId="16" fillId="0" borderId="0" xfId="0" applyFont="1"/>
    <xf numFmtId="0" fontId="16" fillId="0" borderId="0" xfId="0" applyFont="1" applyAlignment="1">
      <alignment horizontal="right" vertical="center"/>
    </xf>
    <xf numFmtId="0" fontId="16" fillId="0" borderId="0" xfId="0" applyFont="1" applyAlignment="1">
      <alignment horizontal="left"/>
    </xf>
    <xf numFmtId="0" fontId="32" fillId="0" borderId="0" xfId="0" applyFont="1"/>
    <xf numFmtId="0" fontId="16" fillId="0" borderId="0" xfId="0" applyFont="1" applyAlignment="1">
      <alignment vertical="center"/>
    </xf>
    <xf numFmtId="0" fontId="16" fillId="0" borderId="1" xfId="0" applyFont="1" applyBorder="1" applyAlignment="1">
      <alignment vertical="center"/>
    </xf>
    <xf numFmtId="0" fontId="11" fillId="0" borderId="1" xfId="0" applyFont="1" applyBorder="1" applyAlignment="1">
      <alignment vertical="center"/>
    </xf>
    <xf numFmtId="0" fontId="16" fillId="0" borderId="0" xfId="0" applyFont="1" applyAlignment="1">
      <alignment horizontal="left" vertical="center"/>
    </xf>
    <xf numFmtId="0" fontId="16" fillId="0" borderId="30" xfId="0" applyFont="1" applyBorder="1" applyAlignment="1">
      <alignment vertical="center"/>
    </xf>
    <xf numFmtId="0" fontId="16" fillId="0" borderId="29" xfId="0" applyFont="1" applyBorder="1" applyAlignment="1">
      <alignment vertical="center"/>
    </xf>
    <xf numFmtId="0" fontId="16" fillId="0" borderId="32" xfId="0" applyFont="1" applyBorder="1" applyAlignment="1">
      <alignment vertical="center"/>
    </xf>
    <xf numFmtId="38" fontId="16" fillId="0" borderId="14" xfId="1" applyNumberFormat="1" applyFont="1" applyBorder="1" applyAlignment="1">
      <alignment vertical="center"/>
    </xf>
    <xf numFmtId="0" fontId="16" fillId="0" borderId="22" xfId="0" applyFont="1" applyBorder="1" applyAlignment="1">
      <alignment vertical="center"/>
    </xf>
    <xf numFmtId="0" fontId="16" fillId="0" borderId="55" xfId="0" applyFont="1" applyBorder="1" applyAlignment="1">
      <alignment vertical="center"/>
    </xf>
    <xf numFmtId="0" fontId="33" fillId="0" borderId="12" xfId="0" applyFont="1" applyBorder="1" applyAlignment="1">
      <alignment horizontal="left" vertical="center"/>
    </xf>
    <xf numFmtId="38" fontId="16" fillId="0" borderId="12" xfId="1" applyNumberFormat="1" applyFont="1" applyBorder="1" applyAlignment="1">
      <alignment vertical="center"/>
    </xf>
    <xf numFmtId="0" fontId="16" fillId="0" borderId="50" xfId="0" applyFont="1" applyBorder="1" applyAlignment="1">
      <alignment vertical="center"/>
    </xf>
    <xf numFmtId="0" fontId="16" fillId="0" borderId="12" xfId="0" applyFont="1" applyBorder="1" applyAlignment="1">
      <alignment horizontal="left" vertical="center"/>
    </xf>
    <xf numFmtId="0" fontId="16" fillId="0" borderId="12" xfId="0" applyFont="1" applyBorder="1" applyAlignment="1">
      <alignment horizontal="left" vertical="center" wrapText="1"/>
    </xf>
    <xf numFmtId="0" fontId="16" fillId="0" borderId="6" xfId="0" applyFont="1" applyBorder="1" applyAlignment="1">
      <alignment vertical="center"/>
    </xf>
    <xf numFmtId="0" fontId="16" fillId="0" borderId="30" xfId="0" applyFont="1" applyBorder="1" applyAlignment="1">
      <alignment horizontal="left" vertical="center"/>
    </xf>
    <xf numFmtId="0" fontId="16" fillId="0" borderId="31" xfId="0" applyFont="1" applyBorder="1" applyAlignment="1">
      <alignment horizontal="left" vertical="center"/>
    </xf>
    <xf numFmtId="38" fontId="16" fillId="0" borderId="56" xfId="1" applyNumberFormat="1"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0" xfId="0" applyFont="1" applyAlignment="1">
      <alignment horizontal="left" vertical="center"/>
    </xf>
    <xf numFmtId="0" fontId="16" fillId="0" borderId="47" xfId="0" applyFont="1" applyBorder="1" applyAlignment="1">
      <alignment vertical="center"/>
    </xf>
    <xf numFmtId="0" fontId="16" fillId="0" borderId="12" xfId="0" applyFont="1" applyBorder="1" applyAlignment="1">
      <alignment vertical="center"/>
    </xf>
    <xf numFmtId="0" fontId="35" fillId="0" borderId="1" xfId="0" applyFont="1" applyBorder="1" applyAlignment="1">
      <alignment vertical="center"/>
    </xf>
    <xf numFmtId="0" fontId="35" fillId="0" borderId="30" xfId="0" applyFont="1" applyBorder="1" applyAlignment="1">
      <alignment vertical="center"/>
    </xf>
    <xf numFmtId="38" fontId="34" fillId="0" borderId="14" xfId="1" applyNumberFormat="1" applyFont="1" applyFill="1" applyBorder="1" applyAlignment="1">
      <alignment vertical="center"/>
    </xf>
    <xf numFmtId="38" fontId="34" fillId="0" borderId="14" xfId="1" applyNumberFormat="1" applyFont="1" applyBorder="1" applyAlignment="1">
      <alignment vertical="center"/>
    </xf>
    <xf numFmtId="38" fontId="34" fillId="0" borderId="14" xfId="1" applyNumberFormat="1" applyFont="1" applyFill="1" applyBorder="1" applyAlignment="1">
      <alignment horizontal="right" vertical="center"/>
    </xf>
    <xf numFmtId="0" fontId="37" fillId="0" borderId="0" xfId="0" applyFont="1" applyAlignment="1">
      <alignment vertical="center"/>
    </xf>
    <xf numFmtId="0" fontId="10" fillId="0" borderId="0" xfId="0" applyFont="1" applyAlignment="1">
      <alignment horizontal="left" vertical="center"/>
    </xf>
    <xf numFmtId="38" fontId="4" fillId="0" borderId="0" xfId="1" applyNumberFormat="1" applyFont="1" applyFill="1" applyBorder="1" applyAlignment="1">
      <alignment horizontal="right" vertical="center"/>
    </xf>
    <xf numFmtId="177" fontId="41" fillId="0" borderId="0" xfId="0" applyNumberFormat="1" applyFont="1" applyBorder="1" applyAlignment="1">
      <alignment vertical="center"/>
    </xf>
    <xf numFmtId="3" fontId="28" fillId="0" borderId="0" xfId="0" applyNumberFormat="1" applyFont="1" applyBorder="1" applyAlignment="1">
      <alignment horizontal="right"/>
    </xf>
    <xf numFmtId="0" fontId="16" fillId="0" borderId="0" xfId="4" applyFont="1"/>
    <xf numFmtId="3" fontId="7" fillId="0" borderId="47" xfId="0" applyNumberFormat="1" applyFont="1" applyBorder="1" applyAlignment="1">
      <alignment vertical="center"/>
    </xf>
    <xf numFmtId="0" fontId="7" fillId="0" borderId="0" xfId="4" applyFont="1"/>
    <xf numFmtId="0" fontId="7" fillId="0" borderId="27" xfId="0" applyFont="1" applyBorder="1" applyAlignment="1">
      <alignment horizontal="center" vertical="center"/>
    </xf>
    <xf numFmtId="0" fontId="7" fillId="0" borderId="47" xfId="0" applyFont="1" applyBorder="1" applyAlignment="1">
      <alignment horizontal="left" vertical="center"/>
    </xf>
    <xf numFmtId="3" fontId="7" fillId="0" borderId="12" xfId="0" applyNumberFormat="1" applyFont="1" applyBorder="1" applyAlignment="1">
      <alignment vertical="center"/>
    </xf>
    <xf numFmtId="0" fontId="7" fillId="0" borderId="47" xfId="0" applyFont="1" applyBorder="1" applyAlignment="1">
      <alignment horizontal="center" vertical="center"/>
    </xf>
    <xf numFmtId="0" fontId="7" fillId="0" borderId="19" xfId="0" applyFont="1" applyBorder="1" applyAlignment="1">
      <alignment horizontal="left" vertical="center"/>
    </xf>
    <xf numFmtId="3" fontId="7" fillId="0" borderId="50" xfId="0" applyNumberFormat="1" applyFont="1" applyBorder="1" applyAlignment="1">
      <alignment vertical="center"/>
    </xf>
    <xf numFmtId="0" fontId="7" fillId="0" borderId="50" xfId="0" applyFont="1" applyBorder="1" applyAlignment="1">
      <alignment horizontal="center" vertical="center"/>
    </xf>
    <xf numFmtId="0" fontId="7" fillId="0" borderId="23" xfId="0" applyFont="1" applyBorder="1" applyAlignment="1">
      <alignment horizontal="left" vertical="center"/>
    </xf>
    <xf numFmtId="0" fontId="7" fillId="0" borderId="74" xfId="0" applyFont="1" applyBorder="1" applyAlignment="1">
      <alignment horizontal="left" vertical="center"/>
    </xf>
    <xf numFmtId="0" fontId="7" fillId="0" borderId="29" xfId="0" applyFont="1" applyBorder="1" applyAlignment="1">
      <alignment horizontal="left" vertical="center"/>
    </xf>
    <xf numFmtId="3" fontId="7" fillId="0" borderId="29" xfId="0" applyNumberFormat="1" applyFont="1" applyBorder="1" applyAlignment="1">
      <alignment vertical="center"/>
    </xf>
    <xf numFmtId="0" fontId="7" fillId="0" borderId="20" xfId="0" applyFont="1" applyBorder="1" applyAlignment="1">
      <alignment horizontal="left" vertical="center"/>
    </xf>
    <xf numFmtId="0" fontId="42" fillId="0" borderId="12" xfId="0" applyFont="1" applyBorder="1" applyAlignment="1">
      <alignment horizontal="left" vertical="center"/>
    </xf>
    <xf numFmtId="0" fontId="7" fillId="0" borderId="12" xfId="0" applyFont="1" applyBorder="1" applyAlignment="1">
      <alignment horizontal="center" vertical="center"/>
    </xf>
    <xf numFmtId="0" fontId="7" fillId="0" borderId="32" xfId="0" applyFont="1" applyBorder="1" applyAlignment="1">
      <alignment horizontal="left" vertical="center"/>
    </xf>
    <xf numFmtId="0" fontId="7" fillId="0" borderId="32" xfId="0" applyFont="1" applyBorder="1" applyAlignment="1">
      <alignment horizontal="center" vertical="center"/>
    </xf>
    <xf numFmtId="3" fontId="7" fillId="0" borderId="55" xfId="0" applyNumberFormat="1" applyFont="1" applyBorder="1" applyAlignment="1">
      <alignment vertical="center"/>
    </xf>
    <xf numFmtId="0" fontId="7" fillId="0" borderId="33" xfId="0" applyFont="1" applyBorder="1" applyAlignment="1">
      <alignment horizontal="left" vertical="center"/>
    </xf>
    <xf numFmtId="0" fontId="7" fillId="0" borderId="55" xfId="0" applyFont="1" applyBorder="1" applyAlignment="1">
      <alignment horizontal="left" vertical="center"/>
    </xf>
    <xf numFmtId="0" fontId="7" fillId="0" borderId="55" xfId="0" applyFont="1" applyBorder="1" applyAlignment="1">
      <alignment horizontal="center" vertical="center"/>
    </xf>
    <xf numFmtId="0" fontId="7" fillId="0" borderId="12" xfId="0" applyFont="1" applyBorder="1" applyAlignment="1">
      <alignment horizontal="left" vertical="center"/>
    </xf>
    <xf numFmtId="0" fontId="7" fillId="0" borderId="79" xfId="0" applyFont="1" applyBorder="1" applyAlignment="1">
      <alignment horizontal="left" vertical="center"/>
    </xf>
    <xf numFmtId="3" fontId="7" fillId="0" borderId="32" xfId="0" applyNumberFormat="1" applyFont="1" applyBorder="1" applyAlignment="1">
      <alignment vertical="center"/>
    </xf>
    <xf numFmtId="177" fontId="9" fillId="0" borderId="0" xfId="0" applyNumberFormat="1" applyFont="1" applyBorder="1" applyAlignment="1">
      <alignment vertical="center"/>
    </xf>
    <xf numFmtId="38" fontId="2" fillId="0" borderId="6" xfId="1" applyNumberFormat="1" applyFont="1" applyFill="1" applyBorder="1" applyAlignment="1">
      <alignment vertical="center"/>
    </xf>
    <xf numFmtId="0" fontId="2" fillId="0" borderId="6" xfId="0" applyFont="1" applyBorder="1" applyAlignment="1">
      <alignment horizontal="center" vertical="center"/>
    </xf>
    <xf numFmtId="0" fontId="2" fillId="5" borderId="18" xfId="0" applyFont="1" applyFill="1" applyBorder="1" applyAlignment="1">
      <alignment horizontal="center" vertical="center"/>
    </xf>
    <xf numFmtId="176" fontId="23" fillId="5" borderId="25" xfId="0" applyNumberFormat="1" applyFont="1" applyFill="1" applyBorder="1" applyAlignment="1">
      <alignment horizontal="center" vertical="center"/>
    </xf>
    <xf numFmtId="176" fontId="24" fillId="5" borderId="25" xfId="0" applyNumberFormat="1"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center" vertical="center"/>
    </xf>
    <xf numFmtId="0" fontId="25" fillId="5" borderId="51"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7" fillId="8" borderId="85" xfId="0" applyFont="1" applyFill="1" applyBorder="1" applyAlignment="1">
      <alignment horizontal="center" vertical="center"/>
    </xf>
    <xf numFmtId="0" fontId="7" fillId="8" borderId="4" xfId="0" applyFont="1" applyFill="1" applyBorder="1" applyAlignment="1">
      <alignment horizontal="center" vertical="center"/>
    </xf>
    <xf numFmtId="0" fontId="2" fillId="0" borderId="86" xfId="0" applyFont="1" applyBorder="1" applyAlignment="1">
      <alignment vertical="center"/>
    </xf>
    <xf numFmtId="38" fontId="2" fillId="0" borderId="61" xfId="1" applyNumberFormat="1" applyFont="1" applyBorder="1" applyAlignment="1">
      <alignment horizontal="right" vertical="center"/>
    </xf>
    <xf numFmtId="0" fontId="2" fillId="0" borderId="83" xfId="0" applyFont="1" applyBorder="1" applyAlignment="1">
      <alignment vertical="center"/>
    </xf>
    <xf numFmtId="0" fontId="43" fillId="0" borderId="0" xfId="0" applyFont="1" applyAlignment="1">
      <alignment vertical="center"/>
    </xf>
    <xf numFmtId="0" fontId="43" fillId="3" borderId="0" xfId="0" applyFont="1" applyFill="1" applyAlignment="1">
      <alignment vertical="center"/>
    </xf>
    <xf numFmtId="0" fontId="12" fillId="0" borderId="50" xfId="0" applyFont="1" applyBorder="1" applyAlignment="1">
      <alignment vertical="center"/>
    </xf>
    <xf numFmtId="0" fontId="12" fillId="2" borderId="0" xfId="0" applyFont="1" applyFill="1" applyAlignment="1">
      <alignment vertical="center"/>
    </xf>
    <xf numFmtId="0" fontId="34" fillId="0" borderId="0" xfId="13" applyFont="1">
      <alignment vertical="center"/>
    </xf>
    <xf numFmtId="0" fontId="37" fillId="0" borderId="0" xfId="13" applyFont="1">
      <alignment vertical="center"/>
    </xf>
    <xf numFmtId="177" fontId="44" fillId="0" borderId="0" xfId="13" applyNumberFormat="1" applyFont="1">
      <alignment vertical="center"/>
    </xf>
    <xf numFmtId="177" fontId="34" fillId="0" borderId="0" xfId="13" applyNumberFormat="1" applyFont="1">
      <alignment vertical="center"/>
    </xf>
    <xf numFmtId="177" fontId="45" fillId="0" borderId="0" xfId="13" applyNumberFormat="1" applyFont="1">
      <alignment vertical="center"/>
    </xf>
    <xf numFmtId="0" fontId="35" fillId="0" borderId="0" xfId="13" applyFont="1">
      <alignment vertical="center"/>
    </xf>
    <xf numFmtId="0" fontId="46" fillId="0" borderId="0" xfId="13" applyFont="1">
      <alignment vertical="center"/>
    </xf>
    <xf numFmtId="0" fontId="35" fillId="0" borderId="0" xfId="13" applyFont="1" applyAlignment="1">
      <alignment horizontal="center" vertical="center"/>
    </xf>
    <xf numFmtId="177" fontId="34" fillId="0" borderId="0" xfId="13" applyNumberFormat="1" applyFont="1" applyAlignment="1">
      <alignment horizontal="center" vertical="center"/>
    </xf>
    <xf numFmtId="0" fontId="47" fillId="3" borderId="63" xfId="13" applyFont="1" applyFill="1" applyBorder="1" applyAlignment="1">
      <alignment horizontal="center" vertical="center" wrapText="1"/>
    </xf>
    <xf numFmtId="0" fontId="46" fillId="0" borderId="0" xfId="13" applyFont="1" applyAlignment="1">
      <alignment horizontal="left" vertical="center" wrapText="1"/>
    </xf>
    <xf numFmtId="0" fontId="50" fillId="0" borderId="0" xfId="13" applyFont="1" applyAlignment="1">
      <alignment horizontal="center" vertical="center"/>
    </xf>
    <xf numFmtId="0" fontId="50" fillId="0" borderId="0" xfId="13" applyFont="1">
      <alignment vertical="center"/>
    </xf>
    <xf numFmtId="0" fontId="4" fillId="2" borderId="56" xfId="13" applyFont="1" applyFill="1" applyBorder="1" applyAlignment="1">
      <alignment horizontal="center" vertical="center"/>
    </xf>
    <xf numFmtId="0" fontId="4" fillId="2" borderId="31" xfId="13" applyFont="1" applyFill="1" applyBorder="1" applyAlignment="1">
      <alignment horizontal="center" vertical="center"/>
    </xf>
    <xf numFmtId="9" fontId="4" fillId="2" borderId="46" xfId="13" applyNumberFormat="1" applyFont="1" applyFill="1" applyBorder="1" applyAlignment="1">
      <alignment horizontal="center" vertical="center" wrapText="1"/>
    </xf>
    <xf numFmtId="9" fontId="4" fillId="2" borderId="41" xfId="13" applyNumberFormat="1" applyFont="1" applyFill="1" applyBorder="1" applyAlignment="1">
      <alignment horizontal="center" vertical="center" wrapText="1"/>
    </xf>
    <xf numFmtId="9" fontId="4" fillId="5" borderId="41" xfId="13" applyNumberFormat="1" applyFont="1" applyFill="1" applyBorder="1" applyAlignment="1">
      <alignment horizontal="center" vertical="center" wrapText="1"/>
    </xf>
    <xf numFmtId="9" fontId="4" fillId="2" borderId="66" xfId="13" applyNumberFormat="1" applyFont="1" applyFill="1" applyBorder="1" applyAlignment="1">
      <alignment horizontal="center" vertical="center" wrapText="1"/>
    </xf>
    <xf numFmtId="9" fontId="4" fillId="2" borderId="67" xfId="13" applyNumberFormat="1" applyFont="1" applyFill="1" applyBorder="1" applyAlignment="1">
      <alignment horizontal="center" vertical="center" wrapText="1"/>
    </xf>
    <xf numFmtId="0" fontId="4" fillId="2" borderId="41" xfId="13" applyFont="1" applyFill="1" applyBorder="1" applyAlignment="1">
      <alignment horizontal="center" vertical="center"/>
    </xf>
    <xf numFmtId="0" fontId="4" fillId="2" borderId="48" xfId="13" applyFont="1" applyFill="1" applyBorder="1" applyAlignment="1">
      <alignment horizontal="center" vertical="center"/>
    </xf>
    <xf numFmtId="0" fontId="46" fillId="0" borderId="73" xfId="13" applyFont="1" applyBorder="1">
      <alignment vertical="center"/>
    </xf>
    <xf numFmtId="0" fontId="46" fillId="3" borderId="28" xfId="13" applyFont="1" applyFill="1" applyBorder="1">
      <alignment vertical="center"/>
    </xf>
    <xf numFmtId="0" fontId="46" fillId="3" borderId="6" xfId="13" applyFont="1" applyFill="1" applyBorder="1" applyAlignment="1">
      <alignment horizontal="center" vertical="center"/>
    </xf>
    <xf numFmtId="38" fontId="35" fillId="3" borderId="19" xfId="14" applyFont="1" applyFill="1" applyBorder="1" applyAlignment="1" applyProtection="1">
      <alignment horizontal="center" vertical="center" wrapText="1"/>
    </xf>
    <xf numFmtId="177" fontId="35" fillId="0" borderId="1" xfId="13" applyNumberFormat="1" applyFont="1" applyBorder="1" applyAlignment="1">
      <alignment horizontal="right" vertical="center"/>
    </xf>
    <xf numFmtId="177" fontId="35" fillId="0" borderId="47" xfId="13" applyNumberFormat="1" applyFont="1" applyBorder="1" applyAlignment="1">
      <alignment horizontal="right" vertical="center"/>
    </xf>
    <xf numFmtId="177" fontId="35" fillId="0" borderId="1" xfId="13" applyNumberFormat="1" applyFont="1" applyBorder="1" applyAlignment="1">
      <alignment horizontal="center" vertical="center"/>
    </xf>
    <xf numFmtId="177" fontId="35" fillId="0" borderId="69" xfId="13" applyNumberFormat="1" applyFont="1" applyBorder="1" applyAlignment="1">
      <alignment horizontal="right" vertical="center"/>
    </xf>
    <xf numFmtId="38" fontId="35" fillId="0" borderId="1" xfId="14" applyFont="1" applyFill="1" applyBorder="1" applyAlignment="1" applyProtection="1">
      <alignment horizontal="center" vertical="center"/>
    </xf>
    <xf numFmtId="38" fontId="35" fillId="0" borderId="13" xfId="14" applyFont="1" applyFill="1" applyBorder="1" applyAlignment="1" applyProtection="1">
      <alignment horizontal="right" vertical="center"/>
    </xf>
    <xf numFmtId="38" fontId="35" fillId="0" borderId="1" xfId="14" applyFont="1" applyFill="1" applyBorder="1" applyAlignment="1" applyProtection="1">
      <alignment horizontal="right" vertical="center"/>
    </xf>
    <xf numFmtId="38" fontId="35" fillId="0" borderId="6" xfId="14" applyFont="1" applyBorder="1" applyAlignment="1" applyProtection="1">
      <alignment horizontal="right" vertical="center"/>
    </xf>
    <xf numFmtId="0" fontId="46" fillId="0" borderId="7" xfId="13" applyFont="1" applyBorder="1">
      <alignment vertical="center"/>
    </xf>
    <xf numFmtId="0" fontId="46" fillId="3" borderId="21" xfId="13" applyFont="1" applyFill="1" applyBorder="1">
      <alignment vertical="center"/>
    </xf>
    <xf numFmtId="0" fontId="46" fillId="3" borderId="12" xfId="13" applyFont="1" applyFill="1" applyBorder="1" applyAlignment="1">
      <alignment horizontal="center" vertical="center"/>
    </xf>
    <xf numFmtId="38" fontId="35" fillId="3" borderId="20" xfId="14" applyFont="1" applyFill="1" applyBorder="1" applyAlignment="1" applyProtection="1">
      <alignment horizontal="center" vertical="center"/>
    </xf>
    <xf numFmtId="38" fontId="35" fillId="0" borderId="30" xfId="14" applyFont="1" applyFill="1" applyBorder="1" applyAlignment="1" applyProtection="1">
      <alignment horizontal="center" vertical="center"/>
    </xf>
    <xf numFmtId="38" fontId="35" fillId="0" borderId="12" xfId="14" applyFont="1" applyBorder="1" applyAlignment="1" applyProtection="1">
      <alignment horizontal="right" vertical="center"/>
    </xf>
    <xf numFmtId="0" fontId="46" fillId="0" borderId="82" xfId="13" applyFont="1" applyBorder="1">
      <alignment vertical="center"/>
    </xf>
    <xf numFmtId="38" fontId="35" fillId="3" borderId="19" xfId="14" applyFont="1" applyFill="1" applyBorder="1" applyAlignment="1" applyProtection="1">
      <alignment horizontal="center" vertical="center"/>
    </xf>
    <xf numFmtId="38" fontId="35" fillId="3" borderId="23" xfId="14" applyFont="1" applyFill="1" applyBorder="1" applyAlignment="1" applyProtection="1">
      <alignment horizontal="center" vertical="center"/>
    </xf>
    <xf numFmtId="177" fontId="35" fillId="0" borderId="29" xfId="13" applyNumberFormat="1" applyFont="1" applyBorder="1" applyAlignment="1">
      <alignment horizontal="right" vertical="center"/>
    </xf>
    <xf numFmtId="177" fontId="35" fillId="0" borderId="65" xfId="13" applyNumberFormat="1" applyFont="1" applyBorder="1" applyAlignment="1">
      <alignment horizontal="right" vertical="center"/>
    </xf>
    <xf numFmtId="0" fontId="46" fillId="3" borderId="26" xfId="13" applyFont="1" applyFill="1" applyBorder="1">
      <alignment vertical="center"/>
    </xf>
    <xf numFmtId="0" fontId="46" fillId="3" borderId="32" xfId="13" applyFont="1" applyFill="1" applyBorder="1" applyAlignment="1">
      <alignment horizontal="center" vertical="center"/>
    </xf>
    <xf numFmtId="0" fontId="35" fillId="3" borderId="33" xfId="13" applyFont="1" applyFill="1" applyBorder="1" applyAlignment="1">
      <alignment horizontal="center" vertical="center"/>
    </xf>
    <xf numFmtId="177" fontId="35" fillId="0" borderId="70" xfId="13" applyNumberFormat="1" applyFont="1" applyBorder="1" applyAlignment="1">
      <alignment horizontal="right" vertical="center"/>
    </xf>
    <xf numFmtId="177" fontId="35" fillId="0" borderId="71" xfId="13" applyNumberFormat="1" applyFont="1" applyBorder="1" applyAlignment="1">
      <alignment horizontal="center" vertical="center"/>
    </xf>
    <xf numFmtId="177" fontId="35" fillId="0" borderId="72" xfId="13" applyNumberFormat="1" applyFont="1" applyBorder="1" applyAlignment="1">
      <alignment horizontal="right" vertical="center"/>
    </xf>
    <xf numFmtId="38" fontId="35" fillId="0" borderId="71" xfId="14" applyFont="1" applyFill="1" applyBorder="1" applyAlignment="1" applyProtection="1">
      <alignment horizontal="center" vertical="center"/>
    </xf>
    <xf numFmtId="38" fontId="35" fillId="0" borderId="61" xfId="14" applyFont="1" applyBorder="1" applyAlignment="1" applyProtection="1">
      <alignment horizontal="right" vertical="center"/>
    </xf>
    <xf numFmtId="0" fontId="46" fillId="0" borderId="83" xfId="13" applyFont="1" applyBorder="1">
      <alignment vertical="center"/>
    </xf>
    <xf numFmtId="0" fontId="46" fillId="0" borderId="57" xfId="13" applyFont="1" applyBorder="1">
      <alignment vertical="center"/>
    </xf>
    <xf numFmtId="38" fontId="35" fillId="0" borderId="73" xfId="13" applyNumberFormat="1" applyFont="1" applyBorder="1" applyAlignment="1">
      <alignment horizontal="right" vertical="center"/>
    </xf>
    <xf numFmtId="38" fontId="35" fillId="0" borderId="45" xfId="13" applyNumberFormat="1" applyFont="1" applyBorder="1" applyAlignment="1">
      <alignment horizontal="right" vertical="center"/>
    </xf>
    <xf numFmtId="38" fontId="35" fillId="0" borderId="57" xfId="13" applyNumberFormat="1" applyFont="1" applyBorder="1" applyAlignment="1">
      <alignment horizontal="right" vertical="center"/>
    </xf>
    <xf numFmtId="38" fontId="35" fillId="0" borderId="10" xfId="14" applyFont="1" applyBorder="1" applyAlignment="1" applyProtection="1">
      <alignment vertical="center"/>
    </xf>
    <xf numFmtId="0" fontId="46" fillId="0" borderId="11" xfId="13" applyFont="1" applyBorder="1">
      <alignment vertical="center"/>
    </xf>
    <xf numFmtId="0" fontId="5" fillId="2" borderId="41" xfId="13" applyFont="1" applyFill="1" applyBorder="1" applyAlignment="1">
      <alignment horizontal="center" vertical="center"/>
    </xf>
    <xf numFmtId="0" fontId="5" fillId="0" borderId="0" xfId="0" applyFont="1" applyAlignment="1">
      <alignment vertical="center"/>
    </xf>
    <xf numFmtId="0" fontId="7" fillId="0" borderId="27" xfId="0" applyFont="1" applyBorder="1" applyAlignment="1">
      <alignment vertical="center" textRotation="255" wrapText="1"/>
    </xf>
    <xf numFmtId="0" fontId="7" fillId="0" borderId="50" xfId="0" applyFont="1" applyBorder="1" applyAlignment="1">
      <alignment horizontal="left" vertical="center"/>
    </xf>
    <xf numFmtId="3" fontId="16" fillId="0" borderId="0" xfId="0" applyNumberFormat="1" applyFont="1" applyBorder="1" applyAlignment="1">
      <alignment horizontal="left" vertical="center"/>
    </xf>
    <xf numFmtId="3" fontId="11" fillId="0" borderId="0" xfId="0" applyNumberFormat="1" applyFont="1"/>
    <xf numFmtId="0" fontId="7" fillId="5" borderId="40" xfId="0" applyFont="1" applyFill="1" applyBorder="1" applyAlignment="1">
      <alignment horizontal="center" vertical="center" wrapText="1"/>
    </xf>
    <xf numFmtId="0" fontId="2" fillId="2" borderId="29" xfId="0" applyFont="1" applyFill="1" applyBorder="1" applyAlignment="1">
      <alignment horizontal="left" vertical="center"/>
    </xf>
    <xf numFmtId="0" fontId="2" fillId="2" borderId="14" xfId="0" applyFont="1" applyFill="1" applyBorder="1" applyAlignment="1">
      <alignment horizontal="left" vertical="center"/>
    </xf>
    <xf numFmtId="177" fontId="28" fillId="0" borderId="0" xfId="0" applyNumberFormat="1" applyFont="1" applyBorder="1" applyAlignment="1">
      <alignment horizontal="right" vertical="center"/>
    </xf>
    <xf numFmtId="0" fontId="4" fillId="0" borderId="0" xfId="0" applyFont="1" applyAlignment="1"/>
    <xf numFmtId="0" fontId="6" fillId="0" borderId="84" xfId="0" applyFont="1" applyBorder="1" applyAlignment="1">
      <alignment vertical="center"/>
    </xf>
    <xf numFmtId="0" fontId="6" fillId="0" borderId="33" xfId="0" applyFont="1" applyBorder="1" applyAlignment="1">
      <alignment vertical="center"/>
    </xf>
    <xf numFmtId="0" fontId="6" fillId="0" borderId="26" xfId="0" applyFont="1" applyBorder="1" applyAlignment="1">
      <alignment vertical="center"/>
    </xf>
    <xf numFmtId="0" fontId="6" fillId="0" borderId="58" xfId="0" applyFont="1" applyBorder="1" applyAlignment="1">
      <alignment vertical="center"/>
    </xf>
    <xf numFmtId="38" fontId="10" fillId="0" borderId="6" xfId="1" applyNumberFormat="1" applyFont="1" applyFill="1" applyBorder="1" applyAlignment="1">
      <alignment horizontal="right" vertical="center"/>
    </xf>
    <xf numFmtId="0" fontId="2" fillId="0" borderId="61" xfId="0" applyFont="1" applyBorder="1" applyAlignment="1">
      <alignment horizontal="left" vertical="center"/>
    </xf>
    <xf numFmtId="38" fontId="2" fillId="0" borderId="61" xfId="1" applyNumberFormat="1" applyFont="1" applyFill="1" applyBorder="1" applyAlignment="1">
      <alignment vertical="center"/>
    </xf>
    <xf numFmtId="0" fontId="2" fillId="0" borderId="61" xfId="0" applyFont="1" applyBorder="1" applyAlignment="1">
      <alignment horizontal="center" vertical="center"/>
    </xf>
    <xf numFmtId="0" fontId="2" fillId="0" borderId="88" xfId="0" applyFont="1" applyBorder="1" applyAlignment="1">
      <alignment vertical="center"/>
    </xf>
    <xf numFmtId="38" fontId="10" fillId="0" borderId="22" xfId="1" applyNumberFormat="1" applyFont="1" applyFill="1" applyBorder="1" applyAlignment="1">
      <alignment horizontal="right" vertical="center"/>
    </xf>
    <xf numFmtId="0" fontId="2" fillId="0" borderId="46" xfId="0" applyFont="1" applyBorder="1" applyAlignment="1">
      <alignment horizontal="left" vertical="center"/>
    </xf>
    <xf numFmtId="0" fontId="2" fillId="0" borderId="80" xfId="0" applyFont="1" applyBorder="1" applyAlignment="1">
      <alignment vertical="center" textRotation="255"/>
    </xf>
    <xf numFmtId="0" fontId="2" fillId="2" borderId="29" xfId="0" applyFont="1" applyFill="1" applyBorder="1" applyAlignment="1">
      <alignment horizontal="left" vertical="center"/>
    </xf>
    <xf numFmtId="0" fontId="2" fillId="2" borderId="14" xfId="0" applyFont="1" applyFill="1" applyBorder="1" applyAlignment="1">
      <alignment horizontal="left" vertical="center"/>
    </xf>
    <xf numFmtId="177" fontId="28" fillId="0" borderId="0" xfId="0" applyNumberFormat="1" applyFont="1" applyBorder="1" applyAlignment="1">
      <alignment horizontal="right" vertical="center"/>
    </xf>
    <xf numFmtId="0" fontId="16" fillId="0" borderId="31" xfId="0" applyFont="1" applyBorder="1" applyAlignment="1">
      <alignment vertical="center"/>
    </xf>
    <xf numFmtId="0" fontId="16" fillId="0" borderId="42" xfId="0" applyFont="1" applyBorder="1" applyAlignment="1">
      <alignment vertical="center"/>
    </xf>
    <xf numFmtId="0" fontId="16" fillId="0" borderId="13" xfId="0" applyFont="1" applyBorder="1" applyAlignment="1">
      <alignment vertical="center"/>
    </xf>
    <xf numFmtId="0" fontId="16" fillId="3" borderId="12" xfId="0" applyFont="1" applyFill="1" applyBorder="1" applyAlignment="1">
      <alignment vertical="center"/>
    </xf>
    <xf numFmtId="0" fontId="4" fillId="0" borderId="1" xfId="0" applyFont="1" applyBorder="1" applyAlignment="1">
      <alignment horizontal="left" vertical="center"/>
    </xf>
    <xf numFmtId="0" fontId="16" fillId="0" borderId="1" xfId="0" applyFont="1" applyBorder="1" applyAlignment="1">
      <alignment horizontal="left" vertical="center"/>
    </xf>
    <xf numFmtId="38" fontId="35" fillId="0" borderId="14" xfId="1" applyNumberFormat="1" applyFont="1" applyFill="1" applyBorder="1" applyAlignment="1">
      <alignment vertical="center"/>
    </xf>
    <xf numFmtId="179" fontId="25" fillId="0" borderId="13" xfId="1" applyNumberFormat="1" applyFont="1" applyBorder="1" applyAlignment="1">
      <alignment horizontal="right" vertical="center"/>
    </xf>
    <xf numFmtId="179" fontId="25" fillId="0" borderId="6" xfId="0" applyNumberFormat="1" applyFont="1" applyBorder="1" applyAlignment="1">
      <alignment horizontal="center" vertical="center"/>
    </xf>
    <xf numFmtId="179" fontId="25" fillId="0" borderId="12" xfId="0" applyNumberFormat="1" applyFont="1" applyBorder="1" applyAlignment="1">
      <alignment horizontal="center" vertical="center"/>
    </xf>
    <xf numFmtId="179" fontId="25" fillId="0" borderId="13" xfId="1" applyNumberFormat="1" applyFont="1" applyBorder="1" applyAlignment="1">
      <alignment vertical="center"/>
    </xf>
    <xf numFmtId="179" fontId="25" fillId="0" borderId="42" xfId="1" applyNumberFormat="1" applyFont="1" applyBorder="1" applyAlignment="1">
      <alignment vertical="center"/>
    </xf>
    <xf numFmtId="179" fontId="25" fillId="0" borderId="22" xfId="0" applyNumberFormat="1" applyFont="1" applyBorder="1" applyAlignment="1">
      <alignment horizontal="center" vertical="center"/>
    </xf>
    <xf numFmtId="179" fontId="25" fillId="0" borderId="14" xfId="0" applyNumberFormat="1" applyFont="1" applyBorder="1" applyAlignment="1">
      <alignment vertical="center"/>
    </xf>
    <xf numFmtId="179" fontId="25" fillId="0" borderId="42" xfId="0" applyNumberFormat="1" applyFont="1" applyBorder="1" applyAlignment="1">
      <alignment vertical="center"/>
    </xf>
    <xf numFmtId="179" fontId="25" fillId="0" borderId="41" xfId="0" applyNumberFormat="1" applyFont="1" applyBorder="1" applyAlignment="1">
      <alignment vertical="center"/>
    </xf>
    <xf numFmtId="179" fontId="25" fillId="0" borderId="61" xfId="0" applyNumberFormat="1" applyFont="1" applyBorder="1" applyAlignment="1">
      <alignment horizontal="center" vertical="center"/>
    </xf>
    <xf numFmtId="179" fontId="25" fillId="0" borderId="24" xfId="0" applyNumberFormat="1" applyFont="1" applyBorder="1" applyAlignment="1">
      <alignment horizontal="center" vertical="center"/>
    </xf>
    <xf numFmtId="179" fontId="25" fillId="0" borderId="10" xfId="0" applyNumberFormat="1" applyFont="1" applyBorder="1" applyAlignment="1">
      <alignment horizontal="center" vertical="center"/>
    </xf>
    <xf numFmtId="179" fontId="25" fillId="0" borderId="57" xfId="0" applyNumberFormat="1" applyFont="1" applyBorder="1" applyAlignment="1">
      <alignment horizontal="center" vertical="center"/>
    </xf>
    <xf numFmtId="38" fontId="35" fillId="0" borderId="74" xfId="13" applyNumberFormat="1" applyFont="1" applyBorder="1" applyAlignment="1">
      <alignment horizontal="right" vertical="center"/>
    </xf>
    <xf numFmtId="3" fontId="35" fillId="0" borderId="1" xfId="13" applyNumberFormat="1" applyFont="1" applyBorder="1" applyAlignment="1">
      <alignment horizontal="right" vertical="center"/>
    </xf>
    <xf numFmtId="3" fontId="35" fillId="0" borderId="68" xfId="13" applyNumberFormat="1" applyFont="1" applyBorder="1" applyAlignment="1">
      <alignment horizontal="right" vertical="center"/>
    </xf>
    <xf numFmtId="177" fontId="31" fillId="0" borderId="0" xfId="13" applyNumberFormat="1" applyFont="1" applyBorder="1" applyAlignment="1">
      <alignment horizontal="right" vertical="center"/>
    </xf>
    <xf numFmtId="3" fontId="35" fillId="3" borderId="1" xfId="13" applyNumberFormat="1" applyFont="1" applyFill="1" applyBorder="1" applyAlignment="1">
      <alignment horizontal="right" vertical="center"/>
    </xf>
    <xf numFmtId="3" fontId="35" fillId="3" borderId="30" xfId="13" applyNumberFormat="1" applyFont="1" applyFill="1" applyBorder="1" applyAlignment="1">
      <alignment horizontal="right" vertical="center"/>
    </xf>
    <xf numFmtId="3" fontId="35" fillId="3" borderId="71" xfId="13" applyNumberFormat="1" applyFont="1" applyFill="1" applyBorder="1" applyAlignment="1">
      <alignment horizontal="right" vertical="center"/>
    </xf>
    <xf numFmtId="181" fontId="35" fillId="3" borderId="28" xfId="14" applyNumberFormat="1" applyFont="1" applyFill="1" applyBorder="1" applyAlignment="1" applyProtection="1">
      <alignment horizontal="right" vertical="center" wrapText="1"/>
    </xf>
    <xf numFmtId="181" fontId="35" fillId="3" borderId="21" xfId="14" applyNumberFormat="1" applyFont="1" applyFill="1" applyBorder="1" applyAlignment="1" applyProtection="1">
      <alignment horizontal="right" vertical="center"/>
    </xf>
    <xf numFmtId="181" fontId="35" fillId="3" borderId="26" xfId="13" applyNumberFormat="1" applyFont="1" applyFill="1" applyBorder="1" applyAlignment="1">
      <alignment horizontal="right" vertical="center"/>
    </xf>
    <xf numFmtId="182" fontId="35" fillId="3" borderId="47" xfId="14" applyNumberFormat="1" applyFont="1" applyFill="1" applyBorder="1" applyAlignment="1" applyProtection="1">
      <alignment horizontal="right" vertical="center" wrapText="1"/>
    </xf>
    <xf numFmtId="182" fontId="35" fillId="3" borderId="29" xfId="14" applyNumberFormat="1" applyFont="1" applyFill="1" applyBorder="1" applyAlignment="1" applyProtection="1">
      <alignment horizontal="right" vertical="center"/>
    </xf>
    <xf numFmtId="182" fontId="35" fillId="3" borderId="1" xfId="14" applyNumberFormat="1" applyFont="1" applyFill="1" applyBorder="1" applyAlignment="1" applyProtection="1">
      <alignment horizontal="right" vertical="center"/>
    </xf>
    <xf numFmtId="182" fontId="35" fillId="3" borderId="0" xfId="14" applyNumberFormat="1" applyFont="1" applyFill="1" applyBorder="1" applyAlignment="1" applyProtection="1">
      <alignment horizontal="right" vertical="center"/>
    </xf>
    <xf numFmtId="182" fontId="35" fillId="3" borderId="31" xfId="13" applyNumberFormat="1" applyFont="1" applyFill="1" applyBorder="1" applyAlignment="1">
      <alignment horizontal="right" vertical="center"/>
    </xf>
    <xf numFmtId="183" fontId="35" fillId="0" borderId="6" xfId="14" applyNumberFormat="1" applyFont="1" applyFill="1" applyBorder="1" applyAlignment="1" applyProtection="1">
      <alignment horizontal="right" vertical="center" wrapText="1"/>
    </xf>
    <xf numFmtId="183" fontId="35" fillId="0" borderId="12" xfId="14" applyNumberFormat="1" applyFont="1" applyFill="1" applyBorder="1" applyAlignment="1" applyProtection="1">
      <alignment horizontal="right" vertical="center"/>
    </xf>
    <xf numFmtId="182" fontId="35" fillId="0" borderId="69" xfId="13" applyNumberFormat="1" applyFont="1" applyBorder="1" applyAlignment="1">
      <alignment horizontal="right" vertical="center"/>
    </xf>
    <xf numFmtId="182" fontId="35" fillId="0" borderId="65" xfId="13" applyNumberFormat="1" applyFont="1" applyBorder="1" applyAlignment="1">
      <alignment horizontal="right" vertical="center"/>
    </xf>
    <xf numFmtId="182" fontId="35" fillId="0" borderId="72" xfId="13" applyNumberFormat="1" applyFont="1" applyBorder="1" applyAlignment="1">
      <alignment horizontal="right" vertical="center"/>
    </xf>
    <xf numFmtId="184" fontId="35" fillId="0" borderId="1" xfId="13" applyNumberFormat="1" applyFont="1" applyBorder="1" applyAlignment="1">
      <alignment horizontal="right" vertical="center"/>
    </xf>
    <xf numFmtId="180" fontId="35" fillId="0" borderId="1" xfId="14" applyNumberFormat="1" applyFont="1" applyFill="1" applyBorder="1" applyAlignment="1" applyProtection="1">
      <alignment horizontal="right" vertical="center"/>
    </xf>
    <xf numFmtId="38" fontId="35" fillId="3" borderId="1" xfId="13" applyNumberFormat="1" applyFont="1" applyFill="1" applyBorder="1" applyAlignment="1">
      <alignment horizontal="right" vertical="center"/>
    </xf>
    <xf numFmtId="38" fontId="35" fillId="3" borderId="30" xfId="13" applyNumberFormat="1" applyFont="1" applyFill="1" applyBorder="1" applyAlignment="1">
      <alignment horizontal="right" vertical="center"/>
    </xf>
    <xf numFmtId="38" fontId="35" fillId="3" borderId="71" xfId="13" applyNumberFormat="1" applyFont="1" applyFill="1" applyBorder="1" applyAlignment="1">
      <alignment horizontal="right" vertical="center"/>
    </xf>
    <xf numFmtId="38" fontId="35" fillId="0" borderId="68" xfId="13" applyNumberFormat="1" applyFont="1" applyBorder="1" applyAlignment="1">
      <alignment horizontal="right" vertical="center"/>
    </xf>
    <xf numFmtId="38" fontId="35" fillId="0" borderId="1" xfId="13" applyNumberFormat="1" applyFont="1" applyBorder="1" applyAlignment="1">
      <alignment horizontal="right" vertical="center"/>
    </xf>
    <xf numFmtId="185" fontId="35" fillId="0" borderId="69" xfId="13" applyNumberFormat="1" applyFont="1" applyBorder="1" applyAlignment="1">
      <alignment horizontal="right" vertical="center"/>
    </xf>
    <xf numFmtId="0" fontId="2" fillId="3" borderId="12" xfId="0" applyNumberFormat="1" applyFont="1" applyFill="1" applyBorder="1" applyAlignment="1">
      <alignment horizontal="center" vertical="center"/>
    </xf>
    <xf numFmtId="0" fontId="2" fillId="0" borderId="6" xfId="1" applyNumberFormat="1" applyFont="1" applyFill="1" applyBorder="1" applyAlignment="1">
      <alignment vertical="center"/>
    </xf>
    <xf numFmtId="0" fontId="2" fillId="0" borderId="12" xfId="1" applyNumberFormat="1" applyFont="1" applyFill="1" applyBorder="1" applyAlignment="1">
      <alignment vertical="center"/>
    </xf>
    <xf numFmtId="0" fontId="2" fillId="0" borderId="61" xfId="1" applyNumberFormat="1" applyFont="1" applyFill="1" applyBorder="1" applyAlignment="1">
      <alignment vertical="center"/>
    </xf>
    <xf numFmtId="0" fontId="2" fillId="0" borderId="12" xfId="0" applyNumberFormat="1" applyFont="1" applyBorder="1" applyAlignment="1">
      <alignment horizontal="center" vertical="center"/>
    </xf>
    <xf numFmtId="0" fontId="2" fillId="0" borderId="61" xfId="0" applyNumberFormat="1" applyFont="1" applyBorder="1" applyAlignment="1">
      <alignment horizontal="center" vertical="center"/>
    </xf>
    <xf numFmtId="38" fontId="41" fillId="0" borderId="0" xfId="0" applyNumberFormat="1" applyFont="1" applyBorder="1" applyAlignment="1">
      <alignment vertical="center"/>
    </xf>
    <xf numFmtId="38" fontId="5" fillId="0" borderId="1" xfId="0" applyNumberFormat="1" applyFont="1" applyBorder="1" applyAlignment="1">
      <alignment vertical="center"/>
    </xf>
    <xf numFmtId="0" fontId="2" fillId="0" borderId="6" xfId="1" applyNumberFormat="1" applyFont="1" applyBorder="1" applyAlignment="1">
      <alignment horizontal="right" vertical="center"/>
    </xf>
    <xf numFmtId="0" fontId="2" fillId="0" borderId="13" xfId="0" applyNumberFormat="1" applyFont="1" applyBorder="1" applyAlignment="1">
      <alignment horizontal="center" vertical="center"/>
    </xf>
    <xf numFmtId="0" fontId="2" fillId="0" borderId="22" xfId="1" applyNumberFormat="1" applyFont="1" applyBorder="1" applyAlignment="1">
      <alignment horizontal="right" vertical="center"/>
    </xf>
    <xf numFmtId="0" fontId="2" fillId="0" borderId="42" xfId="0" applyNumberFormat="1" applyFont="1" applyBorder="1" applyAlignment="1">
      <alignment horizontal="center" vertical="center"/>
    </xf>
    <xf numFmtId="38" fontId="6" fillId="0" borderId="13" xfId="0" applyNumberFormat="1" applyFont="1" applyBorder="1" applyAlignment="1">
      <alignment horizontal="right" vertical="center"/>
    </xf>
    <xf numFmtId="38" fontId="6" fillId="0" borderId="42" xfId="0" applyNumberFormat="1" applyFont="1" applyBorder="1" applyAlignment="1">
      <alignment horizontal="right" vertical="center"/>
    </xf>
    <xf numFmtId="38" fontId="21" fillId="0" borderId="57" xfId="0" applyNumberFormat="1" applyFont="1" applyBorder="1" applyAlignment="1">
      <alignment horizontal="right" vertical="center"/>
    </xf>
    <xf numFmtId="0" fontId="2" fillId="0" borderId="12" xfId="0" applyFont="1" applyFill="1" applyBorder="1" applyAlignment="1">
      <alignment horizontal="center" vertical="center"/>
    </xf>
    <xf numFmtId="0" fontId="2" fillId="0" borderId="12" xfId="1" applyNumberFormat="1" applyFont="1" applyBorder="1" applyAlignment="1">
      <alignment horizontal="right" vertical="center"/>
    </xf>
    <xf numFmtId="0" fontId="2" fillId="0" borderId="61" xfId="1" applyNumberFormat="1" applyFont="1" applyBorder="1" applyAlignment="1">
      <alignment horizontal="right" vertical="center"/>
    </xf>
    <xf numFmtId="0" fontId="2" fillId="0" borderId="48" xfId="0" applyNumberFormat="1" applyFont="1" applyBorder="1" applyAlignment="1">
      <alignment horizontal="center" vertical="center"/>
    </xf>
    <xf numFmtId="0" fontId="7" fillId="0" borderId="28" xfId="0" applyNumberFormat="1" applyFont="1" applyBorder="1" applyAlignment="1">
      <alignment vertical="center"/>
    </xf>
    <xf numFmtId="0" fontId="7" fillId="0" borderId="13" xfId="0" applyNumberFormat="1" applyFont="1" applyBorder="1" applyAlignment="1">
      <alignment horizontal="center" vertical="center"/>
    </xf>
    <xf numFmtId="0" fontId="7" fillId="0" borderId="21" xfId="0" applyNumberFormat="1" applyFont="1" applyBorder="1" applyAlignment="1">
      <alignment vertical="center"/>
    </xf>
    <xf numFmtId="0" fontId="7" fillId="0" borderId="14" xfId="0" applyNumberFormat="1" applyFont="1" applyBorder="1" applyAlignment="1">
      <alignment horizontal="center" vertical="center"/>
    </xf>
    <xf numFmtId="0" fontId="7" fillId="0" borderId="27" xfId="0" applyNumberFormat="1" applyFont="1" applyBorder="1" applyAlignment="1">
      <alignment vertical="center"/>
    </xf>
    <xf numFmtId="0" fontId="7" fillId="0" borderId="42" xfId="0" applyNumberFormat="1" applyFont="1" applyBorder="1" applyAlignment="1">
      <alignment horizontal="center" vertical="center"/>
    </xf>
    <xf numFmtId="0" fontId="7" fillId="0" borderId="43" xfId="0" applyNumberFormat="1" applyFont="1" applyBorder="1" applyAlignment="1">
      <alignment vertical="center"/>
    </xf>
    <xf numFmtId="0" fontId="7" fillId="0" borderId="48" xfId="0" applyNumberFormat="1" applyFont="1" applyBorder="1" applyAlignment="1">
      <alignment vertical="center"/>
    </xf>
    <xf numFmtId="181" fontId="25" fillId="0" borderId="12" xfId="0" applyNumberFormat="1" applyFont="1" applyBorder="1" applyAlignment="1">
      <alignment horizontal="center" vertical="center"/>
    </xf>
    <xf numFmtId="181" fontId="25" fillId="0" borderId="32" xfId="0" applyNumberFormat="1" applyFont="1" applyBorder="1" applyAlignment="1">
      <alignment horizontal="center" vertical="center"/>
    </xf>
    <xf numFmtId="186" fontId="25" fillId="0" borderId="6" xfId="0" applyNumberFormat="1" applyFont="1" applyBorder="1" applyAlignment="1">
      <alignment horizontal="center" vertical="center"/>
    </xf>
    <xf numFmtId="186" fontId="25" fillId="0" borderId="22" xfId="0" applyNumberFormat="1" applyFont="1" applyBorder="1" applyAlignment="1">
      <alignment horizontal="center" vertical="center"/>
    </xf>
    <xf numFmtId="187" fontId="7" fillId="0" borderId="13" xfId="1" applyNumberFormat="1" applyFont="1" applyBorder="1" applyAlignment="1">
      <alignment horizontal="right" vertical="center"/>
    </xf>
    <xf numFmtId="187" fontId="7" fillId="0" borderId="13" xfId="1" applyNumberFormat="1" applyFont="1" applyBorder="1" applyAlignment="1">
      <alignment vertical="center"/>
    </xf>
    <xf numFmtId="187" fontId="7" fillId="0" borderId="42" xfId="1" applyNumberFormat="1" applyFont="1" applyBorder="1" applyAlignment="1">
      <alignment vertical="center"/>
    </xf>
    <xf numFmtId="187" fontId="7" fillId="0" borderId="14" xfId="0" applyNumberFormat="1" applyFont="1" applyBorder="1" applyAlignment="1">
      <alignment vertical="center"/>
    </xf>
    <xf numFmtId="187" fontId="7" fillId="0" borderId="42" xfId="0" applyNumberFormat="1" applyFont="1" applyBorder="1" applyAlignment="1">
      <alignment vertical="center"/>
    </xf>
    <xf numFmtId="187" fontId="7" fillId="0" borderId="56" xfId="0" applyNumberFormat="1" applyFont="1" applyBorder="1" applyAlignment="1">
      <alignment vertical="center"/>
    </xf>
    <xf numFmtId="188" fontId="7" fillId="0" borderId="6" xfId="1" applyNumberFormat="1" applyFont="1" applyBorder="1" applyAlignment="1">
      <alignment horizontal="right" vertical="center"/>
    </xf>
    <xf numFmtId="187" fontId="7" fillId="0" borderId="57" xfId="0" applyNumberFormat="1" applyFont="1" applyBorder="1" applyAlignment="1">
      <alignment horizontal="right" vertical="center"/>
    </xf>
    <xf numFmtId="188" fontId="7" fillId="0" borderId="57" xfId="0" applyNumberFormat="1" applyFont="1" applyBorder="1" applyAlignment="1">
      <alignment horizontal="right" vertical="center"/>
    </xf>
    <xf numFmtId="0" fontId="7" fillId="0" borderId="92" xfId="0" applyFont="1" applyBorder="1" applyAlignment="1">
      <alignment vertical="center" textRotation="255" wrapText="1"/>
    </xf>
    <xf numFmtId="0" fontId="7" fillId="0" borderId="96" xfId="0" applyFont="1" applyBorder="1" applyAlignment="1">
      <alignment horizontal="left" vertical="center"/>
    </xf>
    <xf numFmtId="3" fontId="7" fillId="0" borderId="12" xfId="4" applyNumberFormat="1" applyFont="1" applyBorder="1"/>
    <xf numFmtId="3" fontId="7" fillId="0" borderId="32" xfId="0" applyNumberFormat="1" applyFont="1" applyBorder="1"/>
    <xf numFmtId="3" fontId="7" fillId="0" borderId="76" xfId="0" applyNumberFormat="1" applyFont="1" applyBorder="1" applyAlignment="1">
      <alignment vertical="center"/>
    </xf>
    <xf numFmtId="3" fontId="4" fillId="0" borderId="45" xfId="0" applyNumberFormat="1" applyFont="1" applyBorder="1" applyAlignment="1">
      <alignment vertical="center"/>
    </xf>
    <xf numFmtId="3" fontId="4" fillId="0" borderId="95" xfId="0" applyNumberFormat="1" applyFont="1" applyBorder="1" applyAlignment="1">
      <alignment vertical="center"/>
    </xf>
    <xf numFmtId="38" fontId="35" fillId="0" borderId="45" xfId="14" applyFont="1" applyFill="1" applyBorder="1" applyAlignment="1" applyProtection="1">
      <alignment horizontal="right" vertical="center"/>
    </xf>
    <xf numFmtId="38" fontId="7" fillId="0" borderId="1" xfId="1" applyNumberFormat="1" applyFont="1" applyBorder="1" applyAlignment="1">
      <alignment horizontal="right" vertical="center"/>
    </xf>
    <xf numFmtId="38" fontId="5" fillId="0" borderId="45" xfId="1" applyNumberFormat="1"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0" fontId="6" fillId="0" borderId="20" xfId="0" applyFont="1" applyBorder="1" applyAlignment="1">
      <alignment vertical="center"/>
    </xf>
    <xf numFmtId="0" fontId="6" fillId="0" borderId="88" xfId="0" applyFont="1" applyBorder="1" applyAlignment="1">
      <alignment vertical="center"/>
    </xf>
    <xf numFmtId="38" fontId="7" fillId="0" borderId="98" xfId="1" applyNumberFormat="1" applyFont="1" applyBorder="1" applyAlignment="1">
      <alignment horizontal="right" vertical="center"/>
    </xf>
    <xf numFmtId="38" fontId="7" fillId="0" borderId="20" xfId="1" applyNumberFormat="1" applyFont="1" applyBorder="1" applyAlignment="1">
      <alignment horizontal="right" vertical="center"/>
    </xf>
    <xf numFmtId="38" fontId="7" fillId="0" borderId="88" xfId="1" applyNumberFormat="1" applyFont="1" applyBorder="1" applyAlignment="1">
      <alignment horizontal="right" vertical="center"/>
    </xf>
    <xf numFmtId="38" fontId="5" fillId="0" borderId="74" xfId="1" applyNumberFormat="1" applyFont="1" applyBorder="1" applyAlignment="1">
      <alignment vertical="center"/>
    </xf>
    <xf numFmtId="0" fontId="2" fillId="0" borderId="0" xfId="0" applyFont="1" applyBorder="1" applyAlignment="1">
      <alignment horizontal="left" vertical="center"/>
    </xf>
    <xf numFmtId="38" fontId="21" fillId="0" borderId="44" xfId="0" applyNumberFormat="1" applyFont="1" applyBorder="1" applyAlignment="1">
      <alignment horizontal="right" vertical="center"/>
    </xf>
    <xf numFmtId="0" fontId="38" fillId="3" borderId="0" xfId="0" applyFont="1" applyFill="1" applyAlignment="1">
      <alignment horizontal="center" vertical="center"/>
    </xf>
    <xf numFmtId="0" fontId="38" fillId="7" borderId="0" xfId="0" applyFont="1" applyFill="1" applyAlignment="1">
      <alignment horizontal="center" vertical="center"/>
    </xf>
    <xf numFmtId="0" fontId="7" fillId="5" borderId="49"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2" fillId="5" borderId="89" xfId="0" applyFont="1" applyFill="1" applyBorder="1" applyAlignment="1">
      <alignment horizontal="left" vertical="top" wrapText="1"/>
    </xf>
    <xf numFmtId="0" fontId="2" fillId="5" borderId="90" xfId="0" applyFont="1" applyFill="1" applyBorder="1" applyAlignment="1">
      <alignment horizontal="left" vertical="top" wrapText="1"/>
    </xf>
    <xf numFmtId="0" fontId="2" fillId="5" borderId="91" xfId="0" applyFont="1" applyFill="1" applyBorder="1" applyAlignment="1">
      <alignment horizontal="left" vertical="top" wrapText="1"/>
    </xf>
    <xf numFmtId="0" fontId="7" fillId="5" borderId="34" xfId="0"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36" xfId="0" applyFont="1" applyFill="1" applyBorder="1" applyAlignment="1">
      <alignment horizontal="center" vertical="center"/>
    </xf>
    <xf numFmtId="0" fontId="7" fillId="5" borderId="39" xfId="0" applyFont="1" applyFill="1" applyBorder="1" applyAlignment="1">
      <alignment horizontal="center" vertical="center"/>
    </xf>
    <xf numFmtId="0" fontId="2" fillId="5" borderId="52"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26" fillId="5" borderId="59" xfId="0" applyFont="1" applyFill="1" applyBorder="1" applyAlignment="1">
      <alignment horizontal="center" vertical="center" wrapText="1"/>
    </xf>
    <xf numFmtId="0" fontId="26" fillId="5" borderId="38" xfId="0" applyFont="1" applyFill="1" applyBorder="1" applyAlignment="1">
      <alignment horizontal="center" vertical="center" wrapText="1"/>
    </xf>
    <xf numFmtId="0" fontId="26" fillId="5" borderId="60" xfId="0" applyFont="1" applyFill="1" applyBorder="1" applyAlignment="1">
      <alignment horizontal="center" vertical="center" wrapText="1"/>
    </xf>
    <xf numFmtId="0" fontId="26" fillId="5" borderId="37" xfId="0" applyFont="1" applyFill="1" applyBorder="1" applyAlignment="1">
      <alignment horizontal="center" vertical="center" wrapText="1"/>
    </xf>
    <xf numFmtId="0" fontId="26" fillId="5" borderId="40" xfId="0" applyFont="1" applyFill="1" applyBorder="1" applyAlignment="1">
      <alignment horizontal="center" vertical="center" wrapText="1"/>
    </xf>
    <xf numFmtId="9" fontId="4" fillId="2" borderId="65" xfId="13" applyNumberFormat="1" applyFont="1" applyFill="1" applyBorder="1" applyAlignment="1">
      <alignment horizontal="center" vertical="center" wrapText="1"/>
    </xf>
    <xf numFmtId="9" fontId="4" fillId="2" borderId="30" xfId="13" applyNumberFormat="1" applyFont="1" applyFill="1" applyBorder="1" applyAlignment="1">
      <alignment horizontal="center" vertical="center" wrapText="1"/>
    </xf>
    <xf numFmtId="9" fontId="4" fillId="2" borderId="64" xfId="13" applyNumberFormat="1" applyFont="1" applyFill="1" applyBorder="1" applyAlignment="1">
      <alignment horizontal="center" vertical="center" wrapText="1"/>
    </xf>
    <xf numFmtId="0" fontId="4" fillId="2" borderId="32" xfId="13" applyFont="1" applyFill="1" applyBorder="1" applyAlignment="1">
      <alignment horizontal="center" vertical="center" wrapText="1"/>
    </xf>
    <xf numFmtId="0" fontId="4" fillId="2" borderId="40" xfId="13" applyFont="1" applyFill="1" applyBorder="1" applyAlignment="1">
      <alignment horizontal="center" vertical="center" wrapText="1"/>
    </xf>
    <xf numFmtId="9" fontId="4" fillId="2" borderId="29" xfId="13" applyNumberFormat="1" applyFont="1" applyFill="1" applyBorder="1" applyAlignment="1">
      <alignment horizontal="center" vertical="center" wrapText="1"/>
    </xf>
    <xf numFmtId="0" fontId="49" fillId="5" borderId="35" xfId="13" applyFont="1" applyFill="1" applyBorder="1" applyAlignment="1">
      <alignment horizontal="center" vertical="center"/>
    </xf>
    <xf numFmtId="0" fontId="49" fillId="5" borderId="81" xfId="13" applyFont="1" applyFill="1" applyBorder="1" applyAlignment="1">
      <alignment horizontal="center" vertical="center"/>
    </xf>
    <xf numFmtId="0" fontId="49" fillId="5" borderId="75" xfId="13" applyFont="1" applyFill="1" applyBorder="1" applyAlignment="1">
      <alignment horizontal="center" vertical="center"/>
    </xf>
    <xf numFmtId="0" fontId="51" fillId="5" borderId="78" xfId="13" applyFont="1" applyFill="1" applyBorder="1" applyAlignment="1">
      <alignment horizontal="left" vertical="center" wrapText="1"/>
    </xf>
    <xf numFmtId="0" fontId="51" fillId="5" borderId="34" xfId="13" applyFont="1" applyFill="1" applyBorder="1" applyAlignment="1">
      <alignment horizontal="left" vertical="center" wrapText="1"/>
    </xf>
    <xf numFmtId="0" fontId="51" fillId="5" borderId="35" xfId="13" applyFont="1" applyFill="1" applyBorder="1" applyAlignment="1">
      <alignment horizontal="left" vertical="center" wrapText="1"/>
    </xf>
    <xf numFmtId="0" fontId="51" fillId="5" borderId="87" xfId="13" applyFont="1" applyFill="1" applyBorder="1" applyAlignment="1">
      <alignment horizontal="left" vertical="center" wrapText="1"/>
    </xf>
    <xf numFmtId="0" fontId="51" fillId="5" borderId="0" xfId="13" applyFont="1" applyFill="1" applyBorder="1" applyAlignment="1">
      <alignment horizontal="left" vertical="center" wrapText="1"/>
    </xf>
    <xf numFmtId="0" fontId="51" fillId="5" borderId="81" xfId="13" applyFont="1" applyFill="1" applyBorder="1" applyAlignment="1">
      <alignment horizontal="left" vertical="center" wrapText="1"/>
    </xf>
    <xf numFmtId="0" fontId="51" fillId="5" borderId="9" xfId="13" applyFont="1" applyFill="1" applyBorder="1" applyAlignment="1">
      <alignment horizontal="left" vertical="center" wrapText="1"/>
    </xf>
    <xf numFmtId="0" fontId="51" fillId="5" borderId="77" xfId="13" applyFont="1" applyFill="1" applyBorder="1" applyAlignment="1">
      <alignment horizontal="left" vertical="center" wrapText="1"/>
    </xf>
    <xf numFmtId="0" fontId="51" fillId="5" borderId="11" xfId="13" applyFont="1" applyFill="1" applyBorder="1" applyAlignment="1">
      <alignment horizontal="left" vertical="center" wrapText="1"/>
    </xf>
    <xf numFmtId="0" fontId="47" fillId="4" borderId="0" xfId="13" applyFont="1" applyFill="1" applyAlignment="1">
      <alignment horizontal="left" vertical="center" wrapText="1"/>
    </xf>
    <xf numFmtId="0" fontId="47" fillId="4" borderId="62" xfId="13" applyFont="1" applyFill="1" applyBorder="1" applyAlignment="1">
      <alignment horizontal="left" vertical="center" wrapText="1"/>
    </xf>
    <xf numFmtId="0" fontId="4" fillId="5" borderId="36" xfId="13" applyFont="1" applyFill="1" applyBorder="1" applyAlignment="1">
      <alignment horizontal="center" vertical="center"/>
    </xf>
    <xf numFmtId="0" fontId="4" fillId="5" borderId="27" xfId="13" applyFont="1" applyFill="1" applyBorder="1" applyAlignment="1">
      <alignment horizontal="center" vertical="center"/>
    </xf>
    <xf numFmtId="0" fontId="4" fillId="5" borderId="39" xfId="13" applyFont="1" applyFill="1" applyBorder="1" applyAlignment="1">
      <alignment horizontal="center" vertical="center"/>
    </xf>
    <xf numFmtId="0" fontId="48" fillId="5" borderId="37" xfId="13" applyFont="1" applyFill="1" applyBorder="1" applyAlignment="1">
      <alignment horizontal="center" vertical="center" wrapText="1"/>
    </xf>
    <xf numFmtId="0" fontId="48" fillId="5" borderId="22" xfId="13" applyFont="1" applyFill="1" applyBorder="1" applyAlignment="1">
      <alignment horizontal="center" vertical="center" wrapText="1"/>
    </xf>
    <xf numFmtId="0" fontId="48" fillId="5" borderId="40" xfId="13" applyFont="1" applyFill="1" applyBorder="1" applyAlignment="1">
      <alignment horizontal="center" vertical="center" wrapText="1"/>
    </xf>
    <xf numFmtId="0" fontId="4" fillId="5" borderId="49" xfId="13" applyFont="1" applyFill="1" applyBorder="1" applyAlignment="1">
      <alignment horizontal="center" vertical="center" wrapText="1"/>
    </xf>
    <xf numFmtId="0" fontId="4" fillId="5" borderId="23" xfId="13" applyFont="1" applyFill="1" applyBorder="1" applyAlignment="1">
      <alignment horizontal="center" vertical="center" wrapText="1"/>
    </xf>
    <xf numFmtId="0" fontId="4" fillId="5" borderId="53" xfId="13" applyFont="1" applyFill="1" applyBorder="1" applyAlignment="1">
      <alignment horizontal="center" vertical="center" wrapText="1"/>
    </xf>
    <xf numFmtId="0" fontId="4" fillId="5" borderId="78" xfId="13" applyFont="1" applyFill="1" applyBorder="1" applyAlignment="1">
      <alignment horizontal="center" vertical="center"/>
    </xf>
    <xf numFmtId="0" fontId="4" fillId="5" borderId="34" xfId="13" applyFont="1" applyFill="1" applyBorder="1" applyAlignment="1">
      <alignment horizontal="center" vertical="center"/>
    </xf>
    <xf numFmtId="0" fontId="4" fillId="5" borderId="52" xfId="13" applyFont="1" applyFill="1" applyBorder="1" applyAlignment="1">
      <alignment horizontal="center" vertical="center"/>
    </xf>
    <xf numFmtId="0" fontId="4" fillId="5" borderId="26" xfId="13" applyFont="1" applyFill="1" applyBorder="1" applyAlignment="1">
      <alignment horizontal="center" vertical="center" wrapText="1"/>
    </xf>
    <xf numFmtId="0" fontId="4" fillId="5" borderId="27" xfId="13" applyFont="1" applyFill="1" applyBorder="1" applyAlignment="1">
      <alignment horizontal="center" vertical="center" wrapText="1"/>
    </xf>
    <xf numFmtId="0" fontId="4" fillId="5" borderId="39" xfId="13" applyFont="1" applyFill="1" applyBorder="1" applyAlignment="1">
      <alignment horizontal="center" vertical="center" wrapText="1"/>
    </xf>
    <xf numFmtId="0" fontId="4" fillId="5" borderId="32" xfId="13" applyFont="1" applyFill="1" applyBorder="1" applyAlignment="1">
      <alignment horizontal="center" vertical="center" wrapText="1"/>
    </xf>
    <xf numFmtId="0" fontId="4" fillId="5" borderId="22" xfId="13" applyFont="1" applyFill="1" applyBorder="1" applyAlignment="1">
      <alignment horizontal="center" vertical="center" wrapText="1"/>
    </xf>
    <xf numFmtId="0" fontId="4" fillId="5" borderId="40" xfId="13" applyFont="1" applyFill="1" applyBorder="1" applyAlignment="1">
      <alignment horizontal="center" vertical="center" wrapText="1"/>
    </xf>
    <xf numFmtId="0" fontId="4" fillId="5" borderId="12" xfId="13" applyFont="1" applyFill="1" applyBorder="1" applyAlignment="1">
      <alignment horizontal="center" vertical="center" wrapText="1"/>
    </xf>
    <xf numFmtId="0" fontId="4" fillId="5" borderId="61" xfId="13" applyFont="1" applyFill="1" applyBorder="1" applyAlignment="1">
      <alignment horizontal="center" vertical="center" wrapText="1"/>
    </xf>
    <xf numFmtId="38" fontId="35" fillId="0" borderId="45" xfId="14" applyFont="1" applyFill="1" applyBorder="1" applyAlignment="1" applyProtection="1">
      <alignment horizontal="right" vertical="center"/>
    </xf>
    <xf numFmtId="38" fontId="35" fillId="0" borderId="44" xfId="14" applyFont="1" applyFill="1" applyBorder="1" applyAlignment="1" applyProtection="1">
      <alignment horizontal="right" vertical="center"/>
    </xf>
    <xf numFmtId="0" fontId="4" fillId="5" borderId="12" xfId="13" applyFont="1" applyFill="1" applyBorder="1" applyAlignment="1">
      <alignment horizontal="center" vertical="center"/>
    </xf>
    <xf numFmtId="0" fontId="4" fillId="5" borderId="29" xfId="13" applyFont="1" applyFill="1" applyBorder="1" applyAlignment="1">
      <alignment horizontal="center" vertical="center"/>
    </xf>
    <xf numFmtId="0" fontId="4" fillId="5" borderId="30" xfId="13" applyFont="1" applyFill="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0" xfId="0" applyFont="1" applyBorder="1" applyAlignment="1">
      <alignment horizontal="center" vertical="center"/>
    </xf>
    <xf numFmtId="0" fontId="2" fillId="0" borderId="42" xfId="0" applyFont="1" applyBorder="1" applyAlignment="1">
      <alignment horizontal="center" vertical="center"/>
    </xf>
    <xf numFmtId="0" fontId="2" fillId="5" borderId="89" xfId="0" applyFont="1" applyFill="1" applyBorder="1" applyAlignment="1">
      <alignment horizontal="justify" vertical="top" wrapText="1"/>
    </xf>
    <xf numFmtId="0" fontId="2" fillId="5" borderId="90" xfId="0" applyFont="1" applyFill="1" applyBorder="1" applyAlignment="1">
      <alignment horizontal="justify" vertical="top"/>
    </xf>
    <xf numFmtId="0" fontId="2" fillId="5" borderId="91" xfId="0" applyFont="1" applyFill="1" applyBorder="1" applyAlignment="1">
      <alignment horizontal="justify" vertical="top"/>
    </xf>
    <xf numFmtId="0" fontId="2" fillId="0" borderId="27" xfId="0" applyFont="1" applyBorder="1" applyAlignment="1">
      <alignment vertical="center" textRotation="255" wrapText="1"/>
    </xf>
    <xf numFmtId="0" fontId="2" fillId="0" borderId="27" xfId="0" applyFont="1" applyBorder="1" applyAlignment="1">
      <alignment vertical="center" textRotation="255"/>
    </xf>
    <xf numFmtId="0" fontId="2" fillId="0" borderId="28" xfId="0" applyFont="1" applyBorder="1" applyAlignment="1">
      <alignment vertical="center" textRotation="255"/>
    </xf>
    <xf numFmtId="0" fontId="2" fillId="0" borderId="26" xfId="0" applyFont="1" applyBorder="1" applyAlignment="1">
      <alignment vertical="center" textRotation="255"/>
    </xf>
    <xf numFmtId="0" fontId="2" fillId="0" borderId="26" xfId="0" applyFont="1" applyBorder="1" applyAlignment="1">
      <alignment vertical="center" textRotation="255" wrapText="1"/>
    </xf>
    <xf numFmtId="0" fontId="2" fillId="0" borderId="28" xfId="0" applyFont="1" applyBorder="1" applyAlignment="1">
      <alignment vertical="center" textRotation="255" wrapText="1"/>
    </xf>
    <xf numFmtId="0" fontId="2" fillId="0" borderId="45" xfId="0" applyFont="1" applyBorder="1" applyAlignment="1">
      <alignment horizontal="center" vertical="center"/>
    </xf>
    <xf numFmtId="0" fontId="2" fillId="0" borderId="44" xfId="0" applyFont="1" applyBorder="1" applyAlignment="1">
      <alignment horizontal="center" vertical="center"/>
    </xf>
    <xf numFmtId="38" fontId="5" fillId="0" borderId="54" xfId="1" applyNumberFormat="1" applyFont="1" applyFill="1" applyBorder="1" applyAlignment="1">
      <alignment horizontal="center" vertical="center"/>
    </xf>
    <xf numFmtId="38" fontId="5" fillId="0" borderId="58" xfId="1" applyNumberFormat="1" applyFont="1" applyFill="1" applyBorder="1" applyAlignment="1">
      <alignment horizontal="center" vertical="center"/>
    </xf>
    <xf numFmtId="176" fontId="2" fillId="5" borderId="2" xfId="0" applyNumberFormat="1" applyFont="1" applyFill="1" applyBorder="1" applyAlignment="1">
      <alignment horizontal="center" vertical="center"/>
    </xf>
    <xf numFmtId="176" fontId="2" fillId="5" borderId="25" xfId="0" applyNumberFormat="1" applyFont="1" applyFill="1" applyBorder="1" applyAlignment="1">
      <alignment horizontal="center" vertical="center"/>
    </xf>
    <xf numFmtId="0" fontId="2" fillId="0" borderId="27" xfId="0" applyFont="1" applyBorder="1" applyAlignment="1">
      <alignment horizontal="center" vertical="center" textRotation="255" wrapText="1"/>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6" xfId="0" applyFont="1" applyBorder="1" applyAlignment="1">
      <alignment horizontal="center" vertical="center" textRotation="255" wrapText="1"/>
    </xf>
    <xf numFmtId="0" fontId="7" fillId="0" borderId="80" xfId="0" applyFont="1" applyBorder="1" applyAlignment="1">
      <alignment horizontal="right" vertical="center"/>
    </xf>
    <xf numFmtId="0" fontId="7" fillId="0" borderId="45" xfId="0" applyFont="1" applyBorder="1" applyAlignment="1">
      <alignment horizontal="right" vertical="center"/>
    </xf>
    <xf numFmtId="0" fontId="7" fillId="0" borderId="44" xfId="0" applyFont="1" applyBorder="1" applyAlignment="1">
      <alignment horizontal="right" vertical="center"/>
    </xf>
    <xf numFmtId="0" fontId="6" fillId="5" borderId="78" xfId="0" applyFont="1" applyFill="1" applyBorder="1" applyAlignment="1">
      <alignment vertical="center"/>
    </xf>
    <xf numFmtId="0" fontId="6" fillId="5" borderId="34" xfId="0" applyFont="1" applyFill="1" applyBorder="1" applyAlignment="1">
      <alignment vertical="center"/>
    </xf>
    <xf numFmtId="0" fontId="6" fillId="5" borderId="35" xfId="0" applyFont="1" applyFill="1" applyBorder="1" applyAlignment="1">
      <alignment vertical="center"/>
    </xf>
    <xf numFmtId="0" fontId="6" fillId="5" borderId="9" xfId="0" applyFont="1" applyFill="1" applyBorder="1" applyAlignment="1">
      <alignment vertical="center"/>
    </xf>
    <xf numFmtId="0" fontId="6" fillId="5" borderId="77" xfId="0" applyFont="1" applyFill="1" applyBorder="1" applyAlignment="1">
      <alignment vertical="center"/>
    </xf>
    <xf numFmtId="0" fontId="6" fillId="5" borderId="11" xfId="0" applyFont="1" applyFill="1" applyBorder="1" applyAlignment="1">
      <alignment vertical="center"/>
    </xf>
    <xf numFmtId="0" fontId="2" fillId="0" borderId="9" xfId="0" applyFont="1" applyBorder="1" applyAlignment="1">
      <alignment horizontal="center" vertical="center"/>
    </xf>
    <xf numFmtId="0" fontId="2" fillId="0" borderId="77" xfId="0" applyFont="1" applyBorder="1" applyAlignment="1">
      <alignment horizontal="center" vertical="center"/>
    </xf>
    <xf numFmtId="0" fontId="2" fillId="0" borderId="17" xfId="0" applyFont="1" applyBorder="1" applyAlignment="1">
      <alignment vertical="center"/>
    </xf>
    <xf numFmtId="0" fontId="2" fillId="5" borderId="89" xfId="0" applyFont="1" applyFill="1" applyBorder="1" applyAlignment="1">
      <alignment vertical="top" wrapText="1"/>
    </xf>
    <xf numFmtId="0" fontId="2" fillId="5" borderId="90" xfId="0" applyFont="1" applyFill="1" applyBorder="1" applyAlignment="1">
      <alignment vertical="top" wrapText="1"/>
    </xf>
    <xf numFmtId="0" fontId="2" fillId="5" borderId="91" xfId="0" applyFont="1" applyFill="1" applyBorder="1" applyAlignment="1">
      <alignment vertical="top" wrapText="1"/>
    </xf>
    <xf numFmtId="0" fontId="6" fillId="8" borderId="49"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9" xfId="0" applyFont="1" applyFill="1" applyBorder="1" applyAlignment="1">
      <alignment horizontal="left" vertical="top" wrapText="1"/>
    </xf>
    <xf numFmtId="0" fontId="6" fillId="8" borderId="77" xfId="0" applyFont="1" applyFill="1" applyBorder="1" applyAlignment="1">
      <alignment horizontal="left" vertical="top" wrapText="1"/>
    </xf>
    <xf numFmtId="0" fontId="6" fillId="8" borderId="11" xfId="0" applyFont="1" applyFill="1" applyBorder="1" applyAlignment="1">
      <alignment horizontal="left" vertical="top" wrapText="1"/>
    </xf>
    <xf numFmtId="0" fontId="6" fillId="8" borderId="78" xfId="0" applyFont="1" applyFill="1" applyBorder="1" applyAlignment="1">
      <alignment horizontal="left" vertical="top" wrapText="1"/>
    </xf>
    <xf numFmtId="0" fontId="6" fillId="8" borderId="34" xfId="0" applyFont="1" applyFill="1" applyBorder="1" applyAlignment="1">
      <alignment horizontal="left" vertical="top" wrapText="1"/>
    </xf>
    <xf numFmtId="0" fontId="6" fillId="8" borderId="35" xfId="0" applyFont="1" applyFill="1" applyBorder="1" applyAlignment="1">
      <alignment horizontal="left" vertical="top" wrapText="1"/>
    </xf>
    <xf numFmtId="0" fontId="7" fillId="8" borderId="34" xfId="0" applyFont="1" applyFill="1" applyBorder="1" applyAlignment="1">
      <alignment horizontal="center" vertical="center" wrapText="1"/>
    </xf>
    <xf numFmtId="0" fontId="7" fillId="8" borderId="71"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7" fillId="8" borderId="36"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52" xfId="0" applyFont="1" applyFill="1" applyBorder="1" applyAlignment="1">
      <alignment horizontal="center" vertical="center" wrapText="1"/>
    </xf>
    <xf numFmtId="0" fontId="7" fillId="8" borderId="51"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0" borderId="27" xfId="0" applyFont="1" applyBorder="1" applyAlignment="1">
      <alignment horizontal="center" vertical="center" textRotation="255" wrapText="1"/>
    </xf>
    <xf numFmtId="0" fontId="4" fillId="0" borderId="0" xfId="0" applyFont="1" applyAlignment="1"/>
    <xf numFmtId="0" fontId="7" fillId="0" borderId="93" xfId="0" applyFont="1" applyBorder="1" applyAlignment="1">
      <alignment horizontal="right" vertical="center"/>
    </xf>
    <xf numFmtId="0" fontId="7" fillId="0" borderId="94" xfId="0" applyFont="1" applyBorder="1" applyAlignment="1">
      <alignment horizontal="right" vertical="center"/>
    </xf>
    <xf numFmtId="0" fontId="7" fillId="0" borderId="8" xfId="0" applyFont="1" applyBorder="1" applyAlignment="1">
      <alignment horizontal="left" vertical="center"/>
    </xf>
    <xf numFmtId="0" fontId="7" fillId="0" borderId="30" xfId="0" applyFont="1" applyBorder="1" applyAlignment="1">
      <alignment horizontal="left" vertical="center"/>
    </xf>
    <xf numFmtId="0" fontId="7" fillId="0" borderId="82" xfId="0" applyFont="1" applyBorder="1" applyAlignment="1">
      <alignment horizontal="left" vertical="center"/>
    </xf>
    <xf numFmtId="0" fontId="25" fillId="8" borderId="2" xfId="0" applyFont="1" applyFill="1" applyBorder="1" applyAlignment="1">
      <alignment horizontal="center" vertical="center"/>
    </xf>
    <xf numFmtId="0" fontId="7" fillId="8" borderId="25" xfId="0" applyFont="1" applyFill="1" applyBorder="1" applyAlignment="1">
      <alignment horizontal="center" vertical="center"/>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6" fillId="8" borderId="29" xfId="0" applyFont="1" applyFill="1" applyBorder="1" applyAlignment="1">
      <alignment vertical="top" wrapText="1"/>
    </xf>
    <xf numFmtId="0" fontId="6" fillId="8" borderId="30" xfId="0" applyFont="1" applyFill="1" applyBorder="1" applyAlignment="1">
      <alignment vertical="top" wrapText="1"/>
    </xf>
    <xf numFmtId="0" fontId="6" fillId="8" borderId="14" xfId="0" applyFont="1" applyFill="1" applyBorder="1" applyAlignment="1">
      <alignment vertical="top" wrapText="1"/>
    </xf>
    <xf numFmtId="0" fontId="27" fillId="0" borderId="0" xfId="0" applyFont="1" applyAlignment="1">
      <alignment horizontal="left" wrapText="1"/>
    </xf>
    <xf numFmtId="0" fontId="7" fillId="0" borderId="26" xfId="0" applyFont="1" applyBorder="1" applyAlignment="1">
      <alignment horizontal="center" vertical="center" textRotation="255" wrapText="1"/>
    </xf>
    <xf numFmtId="0" fontId="6" fillId="6" borderId="0" xfId="0" applyFont="1" applyFill="1" applyBorder="1" applyAlignment="1"/>
    <xf numFmtId="0" fontId="7" fillId="0" borderId="21" xfId="0" applyFont="1" applyBorder="1" applyAlignment="1">
      <alignment horizontal="center" vertical="center" textRotation="255" wrapText="1"/>
    </xf>
  </cellXfs>
  <cellStyles count="15">
    <cellStyle name="パーセント 2" xfId="12" xr:uid="{F272C56E-78E8-4ECB-BB7F-C4FC05F7D69B}"/>
    <cellStyle name="ハイパーリンク 2" xfId="11" xr:uid="{A6B7B27C-2E1C-45E9-AFE7-C25FE6CB1B8B}"/>
    <cellStyle name="桁区切り" xfId="1" builtinId="6"/>
    <cellStyle name="桁区切り [0.00] 2" xfId="8" xr:uid="{00000000-0005-0000-0000-000001000000}"/>
    <cellStyle name="桁区切り 2" xfId="6" xr:uid="{00000000-0005-0000-0000-000002000000}"/>
    <cellStyle name="桁区切り 3" xfId="14" xr:uid="{9876585E-EFD2-4437-AD92-06152A6C36A5}"/>
    <cellStyle name="桁区切り 4" xfId="9" xr:uid="{AB3FB239-DDFD-4D02-9301-192F5C15142E}"/>
    <cellStyle name="標準" xfId="0" builtinId="0"/>
    <cellStyle name="標準 10" xfId="5" xr:uid="{00000000-0005-0000-0000-000004000000}"/>
    <cellStyle name="標準 2" xfId="3" xr:uid="{00000000-0005-0000-0000-000005000000}"/>
    <cellStyle name="標準 2 2" xfId="10" xr:uid="{C4A53E0D-09E9-46C6-9423-5212FCEA5344}"/>
    <cellStyle name="標準 3" xfId="4" xr:uid="{00000000-0005-0000-0000-000006000000}"/>
    <cellStyle name="標準 4" xfId="2" xr:uid="{00000000-0005-0000-0000-000007000000}"/>
    <cellStyle name="標準 5" xfId="13" xr:uid="{97630101-367F-4CC6-BCA5-52AC386755E7}"/>
    <cellStyle name="標準 9" xfId="7"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CCFF"/>
      <color rgb="FFCC99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97959</xdr:colOff>
      <xdr:row>37</xdr:row>
      <xdr:rowOff>115826</xdr:rowOff>
    </xdr:from>
    <xdr:to>
      <xdr:col>6</xdr:col>
      <xdr:colOff>841376</xdr:colOff>
      <xdr:row>51</xdr:row>
      <xdr:rowOff>180005</xdr:rowOff>
    </xdr:to>
    <xdr:sp macro="" textlink="">
      <xdr:nvSpPr>
        <xdr:cNvPr id="8" name="テキスト ボックス 7">
          <a:extLst>
            <a:ext uri="{FF2B5EF4-FFF2-40B4-BE49-F238E27FC236}">
              <a16:creationId xmlns:a16="http://schemas.microsoft.com/office/drawing/2014/main" id="{FE6F3742-DDDA-495F-85EA-C6B8DC4E75DE}"/>
            </a:ext>
          </a:extLst>
        </xdr:cNvPr>
        <xdr:cNvSpPr txBox="1"/>
      </xdr:nvSpPr>
      <xdr:spPr>
        <a:xfrm>
          <a:off x="97959" y="16959201"/>
          <a:ext cx="12792542" cy="2953429"/>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b="1" u="sng">
              <a:solidFill>
                <a:sysClr val="windowText" lastClr="000000"/>
              </a:solidFill>
              <a:latin typeface="UD デジタル 教科書体 N-R" panose="02020400000000000000" pitchFamily="17" charset="-128"/>
              <a:ea typeface="UD デジタル 教科書体 N-R" panose="02020400000000000000" pitchFamily="17" charset="-128"/>
            </a:rPr>
            <a:t>◆提出の際、合計金額は必ず最終確認してください。</a:t>
          </a:r>
          <a:r>
            <a:rPr kumimoji="1" lang="ja-JP" altLang="en-US" sz="1200" b="1" u="sng" baseline="0">
              <a:solidFill>
                <a:sysClr val="windowText" lastClr="000000"/>
              </a:solidFill>
              <a:latin typeface="UD デジタル 教科書体 N-R" panose="02020400000000000000" pitchFamily="17" charset="-128"/>
              <a:ea typeface="UD デジタル 教科書体 N-R" panose="02020400000000000000" pitchFamily="17" charset="-128"/>
            </a:rPr>
            <a:t> 提出はエクセルと</a:t>
          </a:r>
          <a:r>
            <a:rPr kumimoji="1" lang="en-US" altLang="ja-JP" sz="1200" b="1" u="sng" baseline="0">
              <a:solidFill>
                <a:sysClr val="windowText" lastClr="000000"/>
              </a:solidFill>
              <a:latin typeface="UD デジタル 教科書体 N-R" panose="02020400000000000000" pitchFamily="17" charset="-128"/>
              <a:ea typeface="UD デジタル 教科書体 N-R" panose="02020400000000000000" pitchFamily="17" charset="-128"/>
            </a:rPr>
            <a:t>PDF</a:t>
          </a:r>
          <a:r>
            <a:rPr kumimoji="1" lang="ja-JP" altLang="en-US" sz="1200" b="1" u="sng" baseline="0">
              <a:solidFill>
                <a:sysClr val="windowText" lastClr="000000"/>
              </a:solidFill>
              <a:latin typeface="UD デジタル 教科書体 N-R" panose="02020400000000000000" pitchFamily="17" charset="-128"/>
              <a:ea typeface="UD デジタル 教科書体 N-R" panose="02020400000000000000" pitchFamily="17" charset="-128"/>
            </a:rPr>
            <a:t>をお送り下さい。</a:t>
          </a:r>
          <a:endParaRPr kumimoji="1" lang="en-US" altLang="ja-JP" sz="1200" b="1" u="sng">
            <a:solidFill>
              <a:sysClr val="windowText" lastClr="000000"/>
            </a:solidFill>
            <a:latin typeface="UD デジタル 教科書体 N-R" panose="02020400000000000000" pitchFamily="17" charset="-128"/>
            <a:ea typeface="UD デジタル 教科書体 N-R" panose="02020400000000000000" pitchFamily="17" charset="-128"/>
          </a:endParaRPr>
        </a:p>
        <a:p>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提出時に必要なシート</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・応募書類一式提出時→見積書（本シート</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各費目別シート）　</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・契約書（案）作成時→附属書</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Ⅲ</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　契約金額内訳書（本シートのみ）</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契約は本体と本邦研修を分けて締結しますので、不要な行は提出前に非表示にしてください。</a:t>
          </a: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◆０号打合簿提出時→契約金額詳細内訳書（本シート</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各費目別シート）</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◆本体契約は消費税不課税取引、本邦研修契約は課税取引です。各費目はすべて税抜で計上してください。</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為替レート等、単価を計算する際に１円未満の端数が生じるときは、その端数を四捨五入する算出方式で統一してください。消費税と間接経費を計算する際に１円未満の端数が生じるときは、その端数を切り捨てる算出方法で統一してください。精算時においても、同様です。</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264497</xdr:colOff>
      <xdr:row>54</xdr:row>
      <xdr:rowOff>97831</xdr:rowOff>
    </xdr:from>
    <xdr:to>
      <xdr:col>6</xdr:col>
      <xdr:colOff>206375</xdr:colOff>
      <xdr:row>66</xdr:row>
      <xdr:rowOff>163078</xdr:rowOff>
    </xdr:to>
    <xdr:sp macro="" textlink="">
      <xdr:nvSpPr>
        <xdr:cNvPr id="2" name="テキスト ボックス 1">
          <a:extLst>
            <a:ext uri="{FF2B5EF4-FFF2-40B4-BE49-F238E27FC236}">
              <a16:creationId xmlns:a16="http://schemas.microsoft.com/office/drawing/2014/main" id="{8389476F-9EF2-4866-801B-ADDB4EB5E452}"/>
            </a:ext>
          </a:extLst>
        </xdr:cNvPr>
        <xdr:cNvSpPr txBox="1"/>
      </xdr:nvSpPr>
      <xdr:spPr>
        <a:xfrm>
          <a:off x="264497" y="20513081"/>
          <a:ext cx="14642128" cy="2160747"/>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400" b="1" u="sng">
              <a:solidFill>
                <a:sysClr val="windowText" lastClr="000000"/>
              </a:solidFill>
              <a:latin typeface="UD デジタル 教科書体 N-R" panose="02020400000000000000" pitchFamily="17" charset="-128"/>
              <a:ea typeface="UD デジタル 教科書体 N-R" panose="02020400000000000000" pitchFamily="17" charset="-128"/>
            </a:rPr>
            <a:t>注意：本シートは、採択後、契約交渉を経て、契約金額について</a:t>
          </a:r>
          <a:r>
            <a:rPr kumimoji="1" lang="en-US" altLang="ja-JP" sz="1400" b="1" u="sng">
              <a:solidFill>
                <a:sysClr val="windowText" lastClr="000000"/>
              </a:solidFill>
              <a:latin typeface="UD デジタル 教科書体 N-R" panose="02020400000000000000" pitchFamily="17" charset="-128"/>
              <a:ea typeface="UD デジタル 教科書体 N-R" panose="02020400000000000000" pitchFamily="17" charset="-128"/>
            </a:rPr>
            <a:t>JICA</a:t>
          </a:r>
          <a:r>
            <a:rPr kumimoji="1" lang="ja-JP" altLang="en-US" sz="1400" b="1" u="sng">
              <a:solidFill>
                <a:sysClr val="windowText" lastClr="000000"/>
              </a:solidFill>
              <a:latin typeface="UD デジタル 教科書体 N-R" panose="02020400000000000000" pitchFamily="17" charset="-128"/>
              <a:ea typeface="UD デジタル 教科書体 N-R" panose="02020400000000000000" pitchFamily="17" charset="-128"/>
            </a:rPr>
            <a:t>と合意後に提出をお願いします。</a:t>
          </a:r>
        </a:p>
        <a:p>
          <a:endParaRPr kumimoji="1" lang="en-US" altLang="ja-JP" sz="1400" b="1" u="sng">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400" b="1" u="none">
              <a:solidFill>
                <a:sysClr val="windowText" lastClr="000000"/>
              </a:solidFill>
              <a:latin typeface="UD デジタル 教科書体 N-R" panose="02020400000000000000" pitchFamily="17" charset="-128"/>
              <a:ea typeface="UD デジタル 教科書体 N-R" panose="02020400000000000000" pitchFamily="17" charset="-128"/>
            </a:rPr>
            <a:t>◆提出の際、合計金額は必ず最終確認してください。 提出はエクセルと</a:t>
          </a:r>
          <a:r>
            <a:rPr kumimoji="1" lang="en-US" altLang="ja-JP" sz="1400" b="1" u="none">
              <a:solidFill>
                <a:sysClr val="windowText" lastClr="000000"/>
              </a:solidFill>
              <a:latin typeface="UD デジタル 教科書体 N-R" panose="02020400000000000000" pitchFamily="17" charset="-128"/>
              <a:ea typeface="UD デジタル 教科書体 N-R" panose="02020400000000000000" pitchFamily="17" charset="-128"/>
            </a:rPr>
            <a:t>PDF</a:t>
          </a:r>
          <a:r>
            <a:rPr kumimoji="1" lang="ja-JP" altLang="en-US" sz="1400" b="1" u="none">
              <a:solidFill>
                <a:sysClr val="windowText" lastClr="000000"/>
              </a:solidFill>
              <a:latin typeface="UD デジタル 教科書体 N-R" panose="02020400000000000000" pitchFamily="17" charset="-128"/>
              <a:ea typeface="UD デジタル 教科書体 N-R" panose="02020400000000000000" pitchFamily="17" charset="-128"/>
            </a:rPr>
            <a:t>をお送り下さい。</a:t>
          </a:r>
          <a:endParaRPr kumimoji="1" lang="en-US" altLang="ja-JP" sz="1400" b="1" u="none">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400" b="1" u="none">
              <a:solidFill>
                <a:sysClr val="windowText" lastClr="000000"/>
              </a:solidFill>
              <a:latin typeface="UD デジタル 教科書体 N-R" panose="02020400000000000000" pitchFamily="17" charset="-128"/>
              <a:ea typeface="UD デジタル 教科書体 N-R" panose="02020400000000000000" pitchFamily="17" charset="-128"/>
            </a:rPr>
            <a:t>　最終見積書提出時→最終見積書（本シート）</a:t>
          </a:r>
          <a:r>
            <a:rPr kumimoji="1" lang="en-US" altLang="ja-JP" sz="1400" b="1" u="none">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400" b="1" u="none">
              <a:solidFill>
                <a:sysClr val="windowText" lastClr="000000"/>
              </a:solidFill>
              <a:latin typeface="UD デジタル 教科書体 N-R" panose="02020400000000000000" pitchFamily="17" charset="-128"/>
              <a:ea typeface="UD デジタル 教科書体 N-R" panose="02020400000000000000" pitchFamily="17" charset="-128"/>
            </a:rPr>
            <a:t>各費目別シート</a:t>
          </a:r>
        </a:p>
        <a:p>
          <a:r>
            <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rPr>
            <a:t>◆本体契約は消費税不課税取引、本邦研修契約は課税取引です。各費目はすべて税抜で計上してください。</a:t>
          </a:r>
          <a:endParaRPr kumimoji="1" lang="en-US" altLang="ja-JP" sz="14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rPr>
            <a:t>◆為替レート等、単価を計算する際に１円未満の端数が生じるときは、その端数を四捨五入する算出方式で統一してください。消費税と間接経費を計算する際に１円未満の端数が生じるときは、その端数を切り捨てる算出方法で統一してください。精算時においても、同様です。</a:t>
          </a:r>
          <a:endParaRPr kumimoji="1" lang="ja-JP" altLang="en-US" sz="1400"/>
        </a:p>
      </xdr:txBody>
    </xdr:sp>
    <xdr:clientData/>
  </xdr:twoCellAnchor>
  <xdr:twoCellAnchor>
    <xdr:from>
      <xdr:col>1</xdr:col>
      <xdr:colOff>12467</xdr:colOff>
      <xdr:row>7</xdr:row>
      <xdr:rowOff>190096</xdr:rowOff>
    </xdr:from>
    <xdr:to>
      <xdr:col>2</xdr:col>
      <xdr:colOff>1739272</xdr:colOff>
      <xdr:row>14</xdr:row>
      <xdr:rowOff>218281</xdr:rowOff>
    </xdr:to>
    <xdr:sp macro="" textlink="">
      <xdr:nvSpPr>
        <xdr:cNvPr id="7" name="吹き出し: 四角形 6">
          <a:extLst>
            <a:ext uri="{FF2B5EF4-FFF2-40B4-BE49-F238E27FC236}">
              <a16:creationId xmlns:a16="http://schemas.microsoft.com/office/drawing/2014/main" id="{9B691A27-B52E-4371-9303-83C475A0086E}"/>
            </a:ext>
          </a:extLst>
        </xdr:cNvPr>
        <xdr:cNvSpPr/>
      </xdr:nvSpPr>
      <xdr:spPr>
        <a:xfrm>
          <a:off x="955045" y="2015721"/>
          <a:ext cx="3998915" cy="2042326"/>
        </a:xfrm>
        <a:prstGeom prst="wedgeRectCallout">
          <a:avLst>
            <a:gd name="adj1" fmla="val -31702"/>
            <a:gd name="adj2" fmla="val -75388"/>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パートナー型、地域活性型の場合</a:t>
          </a:r>
          <a:r>
            <a:rPr lang="en-US"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①独立行政法人国際協力機構の後ろの（国内機関名称）を削除してください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②／所長を削除し、契約担当役理事宛てとしてください。</a:t>
          </a:r>
          <a:endParaRPr lang="ja-JP" altLang="ja-JP">
            <a:solidFill>
              <a:sysClr val="windowText" lastClr="000000"/>
            </a:solidFill>
            <a:effectLst/>
          </a:endParaRPr>
        </a:p>
        <a:p>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支援型の場合</a:t>
          </a:r>
          <a:r>
            <a:rPr lang="en-US"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①独立行政法人国際協力機構の後ろに国内機関名称（●●●センター）を入力してください。</a:t>
          </a:r>
          <a:endParaRPr lang="ja-JP" altLang="ja-JP">
            <a:solidFill>
              <a:sysClr val="windowText" lastClr="000000"/>
            </a:solidFill>
            <a:effectLst/>
          </a:endParaRPr>
        </a:p>
        <a:p>
          <a:r>
            <a:rPr lang="ja-JP" altLang="ja-JP" sz="1100" b="0">
              <a:solidFill>
                <a:sysClr val="windowText" lastClr="000000"/>
              </a:solidFill>
              <a:effectLst/>
              <a:latin typeface="+mn-lt"/>
              <a:ea typeface="+mn-ea"/>
              <a:cs typeface="+mn-cs"/>
            </a:rPr>
            <a:t>②理事／を削除し、契約担当役所長宛てとしてください。</a:t>
          </a:r>
          <a:endParaRPr lang="ja-JP" altLang="ja-JP">
            <a:solidFill>
              <a:sysClr val="windowText" lastClr="000000"/>
            </a:solidFill>
            <a:effectLst/>
          </a:endParaRPr>
        </a:p>
        <a:p>
          <a:pPr algn="l"/>
          <a:endParaRPr kumimoji="1" lang="ja-JP" altLang="en-US" sz="1100"/>
        </a:p>
      </xdr:txBody>
    </xdr:sp>
    <xdr:clientData/>
  </xdr:twoCellAnchor>
  <xdr:twoCellAnchor>
    <xdr:from>
      <xdr:col>7</xdr:col>
      <xdr:colOff>29765</xdr:colOff>
      <xdr:row>9</xdr:row>
      <xdr:rowOff>9922</xdr:rowOff>
    </xdr:from>
    <xdr:to>
      <xdr:col>12</xdr:col>
      <xdr:colOff>488814</xdr:colOff>
      <xdr:row>17</xdr:row>
      <xdr:rowOff>226882</xdr:rowOff>
    </xdr:to>
    <xdr:sp macro="" textlink="">
      <xdr:nvSpPr>
        <xdr:cNvPr id="8" name="吹き出し: 四角形 7">
          <a:extLst>
            <a:ext uri="{FF2B5EF4-FFF2-40B4-BE49-F238E27FC236}">
              <a16:creationId xmlns:a16="http://schemas.microsoft.com/office/drawing/2014/main" id="{D4D2B836-FEE8-4FDA-90EE-4B2F126B6CD6}"/>
            </a:ext>
          </a:extLst>
        </xdr:cNvPr>
        <xdr:cNvSpPr/>
      </xdr:nvSpPr>
      <xdr:spPr>
        <a:xfrm>
          <a:off x="13047265" y="2411016"/>
          <a:ext cx="4001158" cy="2518835"/>
        </a:xfrm>
        <a:prstGeom prst="wedgeRectCallout">
          <a:avLst>
            <a:gd name="adj1" fmla="val -62111"/>
            <a:gd name="adj2" fmla="val -999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sz="1400" b="1">
              <a:solidFill>
                <a:sysClr val="windowText" lastClr="000000"/>
              </a:solidFill>
              <a:effectLst/>
              <a:latin typeface="+mn-ea"/>
              <a:ea typeface="+mn-ea"/>
              <a:cs typeface="+mn-cs"/>
            </a:rPr>
            <a:t>押印省略する場合；</a:t>
          </a:r>
          <a:br>
            <a:rPr lang="en-US" altLang="ja-JP" sz="1050">
              <a:solidFill>
                <a:sysClr val="windowText" lastClr="000000"/>
              </a:solidFill>
              <a:effectLst/>
              <a:latin typeface="+mn-ea"/>
              <a:ea typeface="+mn-ea"/>
              <a:cs typeface="+mn-cs"/>
            </a:rPr>
          </a:br>
          <a:r>
            <a:rPr lang="ja-JP" altLang="en-US" sz="1050">
              <a:solidFill>
                <a:sysClr val="windowText" lastClr="000000"/>
              </a:solidFill>
              <a:effectLst/>
              <a:latin typeface="+mn-ea"/>
              <a:ea typeface="+mn-ea"/>
              <a:cs typeface="+mn-cs"/>
            </a:rPr>
            <a:t>必ず以下記載してください。</a:t>
          </a:r>
          <a:endParaRPr lang="en-US" altLang="ja-JP" sz="1050">
            <a:solidFill>
              <a:sysClr val="windowText" lastClr="000000"/>
            </a:solidFill>
            <a:effectLst/>
            <a:latin typeface="+mn-ea"/>
            <a:ea typeface="+mn-ea"/>
            <a:cs typeface="+mn-cs"/>
          </a:endParaRPr>
        </a:p>
        <a:p>
          <a:endParaRPr lang="ja-JP" altLang="ja-JP" sz="1050">
            <a:solidFill>
              <a:sysClr val="windowText" lastClr="000000"/>
            </a:solidFill>
            <a:effectLst/>
            <a:latin typeface="+mn-ea"/>
            <a:ea typeface="+mn-ea"/>
          </a:endParaRPr>
        </a:p>
        <a:p>
          <a:r>
            <a:rPr lang="ja-JP" altLang="ja-JP" sz="1050">
              <a:solidFill>
                <a:sysClr val="windowText" lastClr="000000"/>
              </a:solidFill>
              <a:effectLst/>
              <a:latin typeface="+mn-ea"/>
              <a:ea typeface="+mn-ea"/>
              <a:cs typeface="+mn-cs"/>
            </a:rPr>
            <a:t>「本件責任者」：プロジェクトマネージャー、業務委託契約書に押印する「代表者」、提案法人の部長、など。</a:t>
          </a:r>
          <a:endParaRPr lang="ja-JP" altLang="ja-JP" sz="1050">
            <a:solidFill>
              <a:sysClr val="windowText" lastClr="000000"/>
            </a:solidFill>
            <a:effectLst/>
            <a:latin typeface="+mn-ea"/>
            <a:ea typeface="+mn-ea"/>
          </a:endParaRPr>
        </a:p>
        <a:p>
          <a:r>
            <a:rPr lang="ja-JP" altLang="ja-JP" sz="1050">
              <a:solidFill>
                <a:sysClr val="windowText" lastClr="000000"/>
              </a:solidFill>
              <a:effectLst/>
              <a:latin typeface="+mn-ea"/>
              <a:ea typeface="+mn-ea"/>
              <a:cs typeface="+mn-cs"/>
            </a:rPr>
            <a:t>「担当者」：業務従事者配置計画</a:t>
          </a:r>
          <a:r>
            <a:rPr lang="en-US" altLang="ja-JP" sz="1050">
              <a:solidFill>
                <a:sysClr val="windowText" lastClr="000000"/>
              </a:solidFill>
              <a:effectLst/>
              <a:latin typeface="+mn-ea"/>
              <a:ea typeface="+mn-ea"/>
              <a:cs typeface="+mn-cs"/>
            </a:rPr>
            <a:t>/</a:t>
          </a:r>
          <a:r>
            <a:rPr lang="ja-JP" altLang="ja-JP" sz="1050">
              <a:solidFill>
                <a:sysClr val="windowText" lastClr="000000"/>
              </a:solidFill>
              <a:effectLst/>
              <a:latin typeface="+mn-ea"/>
              <a:ea typeface="+mn-ea"/>
              <a:cs typeface="+mn-cs"/>
            </a:rPr>
            <a:t>業務従事者の従事計画・実績表に記載されている方、もしくは、提案法人</a:t>
          </a:r>
          <a:r>
            <a:rPr lang="en-US" altLang="ja-JP" sz="1050">
              <a:solidFill>
                <a:sysClr val="windowText" lastClr="000000"/>
              </a:solidFill>
              <a:effectLst/>
              <a:latin typeface="+mn-ea"/>
              <a:ea typeface="+mn-ea"/>
              <a:cs typeface="+mn-cs"/>
            </a:rPr>
            <a:t>/</a:t>
          </a:r>
          <a:r>
            <a:rPr lang="ja-JP" altLang="ja-JP" sz="1050">
              <a:solidFill>
                <a:sysClr val="windowText" lastClr="000000"/>
              </a:solidFill>
              <a:effectLst/>
              <a:latin typeface="+mn-ea"/>
              <a:ea typeface="+mn-ea"/>
              <a:cs typeface="+mn-cs"/>
            </a:rPr>
            <a:t>団体の方（業務従事者以外を含む）</a:t>
          </a:r>
          <a:r>
            <a:rPr lang="ja-JP" altLang="en-US" sz="1050">
              <a:solidFill>
                <a:sysClr val="windowText" lastClr="000000"/>
              </a:solidFill>
              <a:effectLst/>
              <a:latin typeface="+mn-ea"/>
              <a:ea typeface="+mn-ea"/>
              <a:cs typeface="+mn-cs"/>
            </a:rPr>
            <a:t>。</a:t>
          </a:r>
          <a:endParaRPr lang="en-US" altLang="ja-JP" sz="1050">
            <a:solidFill>
              <a:sysClr val="windowText" lastClr="000000"/>
            </a:solidFill>
            <a:effectLst/>
            <a:latin typeface="+mn-ea"/>
            <a:ea typeface="+mn-ea"/>
            <a:cs typeface="+mn-cs"/>
          </a:endParaRPr>
        </a:p>
        <a:p>
          <a:endParaRPr lang="en-US" altLang="ja-JP" sz="1050" b="1">
            <a:solidFill>
              <a:sysClr val="windowText" lastClr="000000"/>
            </a:solidFill>
            <a:effectLst/>
            <a:latin typeface="+mn-ea"/>
            <a:ea typeface="+mn-ea"/>
            <a:cs typeface="+mn-cs"/>
          </a:endParaRPr>
        </a:p>
        <a:p>
          <a:r>
            <a:rPr lang="ja-JP" altLang="en-US" sz="1400" b="1">
              <a:solidFill>
                <a:schemeClr val="dk1"/>
              </a:solidFill>
              <a:effectLst/>
              <a:latin typeface="+mn-lt"/>
              <a:ea typeface="+mn-ea"/>
              <a:cs typeface="+mn-cs"/>
            </a:rPr>
            <a:t>押印</a:t>
          </a:r>
          <a:r>
            <a:rPr lang="ja-JP" altLang="ja-JP" sz="1400" b="1">
              <a:solidFill>
                <a:schemeClr val="dk1"/>
              </a:solidFill>
              <a:effectLst/>
              <a:latin typeface="+mn-lt"/>
              <a:ea typeface="+mn-ea"/>
              <a:cs typeface="+mn-cs"/>
            </a:rPr>
            <a:t>する場合；</a:t>
          </a:r>
          <a:endParaRPr lang="en-US" altLang="ja-JP" sz="1400" b="1">
            <a:solidFill>
              <a:schemeClr val="dk1"/>
            </a:solidFill>
            <a:effectLst/>
            <a:latin typeface="+mn-lt"/>
            <a:ea typeface="+mn-ea"/>
            <a:cs typeface="+mn-cs"/>
          </a:endParaRPr>
        </a:p>
        <a:p>
          <a:r>
            <a:rPr kumimoji="1" lang="en-US" altLang="ja-JP" sz="1100">
              <a:solidFill>
                <a:sysClr val="windowText" lastClr="000000"/>
              </a:solidFill>
              <a:latin typeface="+mn-ea"/>
              <a:ea typeface="+mn-ea"/>
            </a:rPr>
            <a:t>A</a:t>
          </a:r>
          <a:r>
            <a:rPr kumimoji="1" lang="ja-JP" altLang="en-US" sz="1100">
              <a:solidFill>
                <a:sysClr val="windowText" lastClr="000000"/>
              </a:solidFill>
              <a:latin typeface="+mn-ea"/>
              <a:ea typeface="+mn-ea"/>
            </a:rPr>
            <a:t>列よりさらに左側にある「</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」をクリックして、</a:t>
          </a:r>
          <a:r>
            <a:rPr kumimoji="1" lang="en-US" altLang="ja-JP" sz="1100">
              <a:solidFill>
                <a:sysClr val="windowText" lastClr="000000"/>
              </a:solidFill>
              <a:latin typeface="+mn-ea"/>
              <a:ea typeface="+mn-ea"/>
            </a:rPr>
            <a:t>A10</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A17</a:t>
          </a:r>
          <a:r>
            <a:rPr kumimoji="1" lang="ja-JP" altLang="en-US" sz="1100">
              <a:solidFill>
                <a:sysClr val="windowText" lastClr="000000"/>
              </a:solidFill>
              <a:latin typeface="+mn-ea"/>
              <a:ea typeface="+mn-ea"/>
            </a:rPr>
            <a:t>セルを非表示にしてください。</a:t>
          </a:r>
        </a:p>
      </xdr:txBody>
    </xdr:sp>
    <xdr:clientData/>
  </xdr:twoCellAnchor>
  <xdr:twoCellAnchor>
    <xdr:from>
      <xdr:col>6</xdr:col>
      <xdr:colOff>515938</xdr:colOff>
      <xdr:row>5</xdr:row>
      <xdr:rowOff>168672</xdr:rowOff>
    </xdr:from>
    <xdr:to>
      <xdr:col>12</xdr:col>
      <xdr:colOff>632959</xdr:colOff>
      <xdr:row>7</xdr:row>
      <xdr:rowOff>201745</xdr:rowOff>
    </xdr:to>
    <xdr:sp macro="" textlink="">
      <xdr:nvSpPr>
        <xdr:cNvPr id="9" name="吹き出し: 四角形 8">
          <a:extLst>
            <a:ext uri="{FF2B5EF4-FFF2-40B4-BE49-F238E27FC236}">
              <a16:creationId xmlns:a16="http://schemas.microsoft.com/office/drawing/2014/main" id="{C80D16B0-5615-45C0-A5D0-E3CA9E73FB61}"/>
            </a:ext>
          </a:extLst>
        </xdr:cNvPr>
        <xdr:cNvSpPr/>
      </xdr:nvSpPr>
      <xdr:spPr>
        <a:xfrm>
          <a:off x="12957969" y="1418828"/>
          <a:ext cx="4234599" cy="608542"/>
        </a:xfrm>
        <a:prstGeom prst="wedgeRectCallout">
          <a:avLst>
            <a:gd name="adj1" fmla="val -59831"/>
            <a:gd name="adj2" fmla="val 4878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sz="1050">
              <a:solidFill>
                <a:sysClr val="windowText" lastClr="000000"/>
              </a:solidFill>
              <a:effectLst/>
              <a:latin typeface="+mn-ea"/>
              <a:ea typeface="+mn-ea"/>
              <a:cs typeface="+mn-cs"/>
            </a:rPr>
            <a:t>押印される場合は「印」、押印省略される場合は「（押印省略）」をプルダウンで選択してください。</a:t>
          </a:r>
          <a:endParaRPr lang="ja-JP" altLang="ja-JP" sz="1050">
            <a:solidFill>
              <a:sysClr val="windowText" lastClr="00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576035</xdr:colOff>
      <xdr:row>0</xdr:row>
      <xdr:rowOff>0</xdr:rowOff>
    </xdr:from>
    <xdr:to>
      <xdr:col>12</xdr:col>
      <xdr:colOff>560161</xdr:colOff>
      <xdr:row>1</xdr:row>
      <xdr:rowOff>308427</xdr:rowOff>
    </xdr:to>
    <xdr:sp macro="" textlink="">
      <xdr:nvSpPr>
        <xdr:cNvPr id="3" name="テキスト ボックス 2">
          <a:extLst>
            <a:ext uri="{FF2B5EF4-FFF2-40B4-BE49-F238E27FC236}">
              <a16:creationId xmlns:a16="http://schemas.microsoft.com/office/drawing/2014/main" id="{18AAD430-E273-42F9-B0EC-DB1C9A51E42D}"/>
            </a:ext>
          </a:extLst>
        </xdr:cNvPr>
        <xdr:cNvSpPr txBox="1"/>
      </xdr:nvSpPr>
      <xdr:spPr>
        <a:xfrm>
          <a:off x="6916964" y="0"/>
          <a:ext cx="2896054" cy="485320"/>
        </a:xfrm>
        <a:prstGeom prst="rect">
          <a:avLst/>
        </a:prstGeom>
        <a:solidFill>
          <a:srgbClr val="FFCCFF"/>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黄色のセルを入力してください。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sharepoint.com/Users/26526/Documents/13%20&#12496;&#12531;&#12464;&#12521;&#27700;&#36039;&#28304;&#65288;&#32068;&#32340;&#32946;&#25104;&#65289;/2012&#26989;&#21209;&#23455;&#26045;&#65288;&#25216;&#12503;&#12525;&#65289;&#35211;&#31309;&#12481;&#12455;&#12483;&#12463;&#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sharepoint.com/DOCUME~1/a05127/LOCALS~1/Temp/notesFFF692/2008&#26989;&#21209;&#23455;&#26045;&#65288;&#25216;&#12503;&#12525;&#65289;&#35211;&#31309;&#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ica365.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jica365.sharepoint.com/Users/maeka/OneDrive/&#12487;&#12473;&#12463;&#12488;&#12483;&#12503;/&#20181;&#20107;/&#31934;&#31639;&#22577;&#21578;&#26360;&#27096;&#24335;/&#31934;&#31639;&#22577;&#21578;&#26360;&#27096;&#24335;&#65288;QCBS&#26041;&#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ow r="2">
          <cell r="G2" t="str">
            <v>普通</v>
          </cell>
        </row>
        <row r="3">
          <cell r="G3" t="str">
            <v>当座</v>
          </cell>
        </row>
      </sheetData>
      <sheetData sheetId="5" refreshError="1"/>
      <sheetData sheetId="6"/>
      <sheetData sheetId="7" refreshError="1"/>
      <sheetData sheetId="8" refreshError="1"/>
      <sheetData sheetId="9">
        <row r="2">
          <cell r="X2" t="str">
            <v>現地</v>
          </cell>
        </row>
        <row r="3">
          <cell r="X3" t="str">
            <v>国内</v>
          </cell>
        </row>
      </sheetData>
      <sheetData sheetId="10" refreshError="1"/>
      <sheetData sheetId="11" refreshError="1"/>
      <sheetData sheetId="12" refreshError="1"/>
      <sheetData sheetId="13">
        <row r="2">
          <cell r="K2" t="str">
            <v>有</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row r="4">
          <cell r="A4">
            <v>1</v>
          </cell>
          <cell r="K4" t="str">
            <v>A</v>
          </cell>
        </row>
        <row r="5">
          <cell r="K5" t="str">
            <v>B</v>
          </cell>
        </row>
        <row r="6">
          <cell r="K6" t="str">
            <v>C</v>
          </cell>
        </row>
        <row r="7">
          <cell r="K7" t="str">
            <v>Z</v>
          </cell>
        </row>
      </sheetData>
      <sheetData sheetId="2" refreshError="1"/>
      <sheetData sheetId="3" refreshError="1">
        <row r="4">
          <cell r="O4" t="str">
            <v>見積金額内訳書</v>
          </cell>
        </row>
        <row r="5">
          <cell r="O5" t="str">
            <v>契約金額内訳書</v>
          </cell>
        </row>
        <row r="6">
          <cell r="O6" t="str">
            <v>最終見積金額内訳書</v>
          </cell>
        </row>
      </sheetData>
      <sheetData sheetId="4" refreshError="1"/>
      <sheetData sheetId="5" refreshError="1"/>
      <sheetData sheetId="6" refreshError="1"/>
      <sheetData sheetId="7" refreshError="1">
        <row r="26">
          <cell r="C26" t="str">
            <v>①</v>
          </cell>
        </row>
        <row r="27">
          <cell r="C27" t="str">
            <v>②</v>
          </cell>
        </row>
        <row r="28">
          <cell r="C28" t="str">
            <v>③</v>
          </cell>
        </row>
        <row r="29">
          <cell r="C29">
            <v>0</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F4783-5BA5-4F8B-8074-4F545779FD94}">
  <sheetPr>
    <pageSetUpPr fitToPage="1"/>
  </sheetPr>
  <dimension ref="A1:I37"/>
  <sheetViews>
    <sheetView tabSelected="1" view="pageBreakPreview" zoomScale="90" zoomScaleNormal="90" zoomScaleSheetLayoutView="90" workbookViewId="0">
      <selection activeCell="U29" sqref="U29"/>
    </sheetView>
  </sheetViews>
  <sheetFormatPr defaultColWidth="9" defaultRowHeight="16.5" outlineLevelRow="1"/>
  <cols>
    <col min="1" max="1" width="8.33203125" style="93" customWidth="1"/>
    <col min="2" max="2" width="24.4140625" style="93" customWidth="1"/>
    <col min="3" max="4" width="29.33203125" style="93" customWidth="1"/>
    <col min="5" max="5" width="34" style="93" customWidth="1"/>
    <col min="6" max="6" width="32.58203125" style="93" customWidth="1"/>
    <col min="7" max="7" width="13.5" style="95" customWidth="1"/>
    <col min="8" max="8" width="10.58203125" style="95" customWidth="1"/>
    <col min="9" max="16384" width="9" style="96"/>
  </cols>
  <sheetData>
    <row r="1" spans="2:8" ht="32.15" customHeight="1">
      <c r="F1" s="94"/>
      <c r="G1" s="94" t="s">
        <v>194</v>
      </c>
    </row>
    <row r="2" spans="2:8" ht="32.15" customHeight="1">
      <c r="F2" s="94"/>
      <c r="G2" s="94"/>
    </row>
    <row r="3" spans="2:8" s="97" customFormat="1" ht="39" customHeight="1">
      <c r="B3" s="372" t="s">
        <v>173</v>
      </c>
      <c r="C3" s="372"/>
      <c r="D3" s="372"/>
      <c r="E3" s="372"/>
      <c r="F3" s="372"/>
      <c r="G3" s="372"/>
      <c r="H3" s="39"/>
    </row>
    <row r="4" spans="2:8" s="97" customFormat="1" ht="42.75" customHeight="1">
      <c r="B4" s="121" t="s">
        <v>0</v>
      </c>
      <c r="C4" s="98" t="s">
        <v>1</v>
      </c>
      <c r="D4" s="98"/>
      <c r="E4" s="99"/>
      <c r="F4" s="98"/>
      <c r="G4" s="269"/>
      <c r="H4" s="100"/>
    </row>
    <row r="5" spans="2:8" s="97" customFormat="1" ht="42.75" customHeight="1">
      <c r="B5" s="122" t="s">
        <v>2</v>
      </c>
      <c r="C5" s="101" t="s">
        <v>3</v>
      </c>
      <c r="D5" s="101"/>
      <c r="E5" s="101"/>
      <c r="F5" s="101"/>
      <c r="G5" s="269"/>
      <c r="H5" s="100" t="s">
        <v>193</v>
      </c>
    </row>
    <row r="6" spans="2:8" s="97" customFormat="1" ht="42.75" customHeight="1">
      <c r="B6" s="121" t="s">
        <v>4</v>
      </c>
      <c r="C6" s="98"/>
      <c r="D6" s="98"/>
      <c r="E6" s="98"/>
      <c r="F6" s="83">
        <f>SUM(F27,F37)</f>
        <v>0</v>
      </c>
      <c r="G6" s="268" t="s">
        <v>5</v>
      </c>
    </row>
    <row r="7" spans="2:8" s="97" customFormat="1" ht="14.25" customHeight="1">
      <c r="F7" s="37"/>
      <c r="G7" s="100"/>
      <c r="H7" s="100"/>
    </row>
    <row r="8" spans="2:8" s="97" customFormat="1" ht="44.25" customHeight="1">
      <c r="B8" s="126" t="s">
        <v>6</v>
      </c>
      <c r="G8" s="100"/>
      <c r="H8" s="100"/>
    </row>
    <row r="9" spans="2:8" s="97" customFormat="1" ht="36" customHeight="1">
      <c r="B9" s="102" t="s">
        <v>7</v>
      </c>
      <c r="C9" s="101"/>
      <c r="D9" s="101"/>
      <c r="E9" s="101"/>
      <c r="F9" s="123">
        <f>'（本体）Ⅰ直接人件費'!D2</f>
        <v>0</v>
      </c>
      <c r="G9" s="118" t="s">
        <v>8</v>
      </c>
      <c r="H9" s="100"/>
    </row>
    <row r="10" spans="2:8" s="97" customFormat="1" ht="36" customHeight="1">
      <c r="B10" s="102" t="s">
        <v>9</v>
      </c>
      <c r="C10" s="101"/>
      <c r="D10" s="101"/>
      <c r="E10" s="101"/>
      <c r="F10" s="124">
        <f>SUM(F11,F12,F13,F21,F24)</f>
        <v>0</v>
      </c>
      <c r="G10" s="118" t="s">
        <v>8</v>
      </c>
      <c r="H10" s="100"/>
    </row>
    <row r="11" spans="2:8" s="97" customFormat="1" ht="36" customHeight="1">
      <c r="B11" s="103"/>
      <c r="C11" s="102" t="s">
        <v>10</v>
      </c>
      <c r="D11" s="98"/>
      <c r="E11" s="98"/>
      <c r="F11" s="104">
        <f>'Ⅱ直接経費　旅費（航空賃、日当宿泊料）'!D3</f>
        <v>0</v>
      </c>
      <c r="G11" s="100" t="s">
        <v>8</v>
      </c>
      <c r="H11" s="100"/>
    </row>
    <row r="12" spans="2:8" s="97" customFormat="1" ht="36" customHeight="1">
      <c r="B12" s="105"/>
      <c r="C12" s="102" t="s">
        <v>11</v>
      </c>
      <c r="D12" s="101"/>
      <c r="E12" s="101"/>
      <c r="F12" s="104">
        <f>'Ⅱ直接経費　旅費（航空賃、日当宿泊料）'!D4</f>
        <v>0</v>
      </c>
      <c r="G12" s="100" t="s">
        <v>8</v>
      </c>
      <c r="H12" s="100"/>
    </row>
    <row r="13" spans="2:8" s="97" customFormat="1" ht="36" customHeight="1">
      <c r="B13" s="105"/>
      <c r="C13" s="106" t="s">
        <v>12</v>
      </c>
      <c r="D13" s="264"/>
      <c r="E13" s="101"/>
      <c r="F13" s="104">
        <f>'Ⅱ　海外活動費'!F2</f>
        <v>0</v>
      </c>
      <c r="G13" s="100" t="s">
        <v>8</v>
      </c>
      <c r="H13" s="100"/>
    </row>
    <row r="14" spans="2:8" s="97" customFormat="1" ht="36" customHeight="1">
      <c r="B14" s="105"/>
      <c r="C14" s="109"/>
      <c r="D14" s="265"/>
      <c r="E14" s="107" t="s">
        <v>13</v>
      </c>
      <c r="F14" s="108">
        <f>'Ⅱ　海外活動費'!H15</f>
        <v>0</v>
      </c>
      <c r="G14" s="100" t="s">
        <v>8</v>
      </c>
      <c r="H14" s="100"/>
    </row>
    <row r="15" spans="2:8" s="97" customFormat="1" ht="36" customHeight="1">
      <c r="B15" s="105"/>
      <c r="C15" s="109"/>
      <c r="D15" s="265"/>
      <c r="E15" s="110" t="s">
        <v>14</v>
      </c>
      <c r="F15" s="108">
        <f>'Ⅱ　海外活動費'!H23</f>
        <v>0</v>
      </c>
      <c r="G15" s="100" t="s">
        <v>8</v>
      </c>
      <c r="H15" s="100"/>
    </row>
    <row r="16" spans="2:8" s="97" customFormat="1" ht="36" customHeight="1">
      <c r="B16" s="105"/>
      <c r="C16" s="109"/>
      <c r="D16" s="265"/>
      <c r="E16" s="111" t="s">
        <v>15</v>
      </c>
      <c r="F16" s="108">
        <f>'Ⅱ　海外活動費'!H31</f>
        <v>0</v>
      </c>
      <c r="G16" s="100" t="s">
        <v>8</v>
      </c>
      <c r="H16" s="100"/>
    </row>
    <row r="17" spans="2:9" s="97" customFormat="1" ht="36" customHeight="1">
      <c r="B17" s="105"/>
      <c r="C17" s="109"/>
      <c r="D17" s="265"/>
      <c r="E17" s="110" t="s">
        <v>16</v>
      </c>
      <c r="F17" s="108">
        <f>'Ⅱ　海外活動費'!H37</f>
        <v>0</v>
      </c>
      <c r="G17" s="100" t="s">
        <v>8</v>
      </c>
      <c r="H17" s="100"/>
    </row>
    <row r="18" spans="2:9" s="97" customFormat="1" ht="36" customHeight="1">
      <c r="B18" s="105"/>
      <c r="C18" s="109"/>
      <c r="D18" s="265"/>
      <c r="E18" s="110" t="s">
        <v>17</v>
      </c>
      <c r="F18" s="108">
        <f>'Ⅱ　海外活動費'!H43</f>
        <v>0</v>
      </c>
      <c r="G18" s="100" t="s">
        <v>8</v>
      </c>
      <c r="H18" s="100"/>
    </row>
    <row r="19" spans="2:9" s="97" customFormat="1" ht="36" customHeight="1">
      <c r="B19" s="105"/>
      <c r="C19" s="109"/>
      <c r="D19" s="265"/>
      <c r="E19" s="110" t="s">
        <v>18</v>
      </c>
      <c r="F19" s="108">
        <f>'Ⅱ　海外活動費'!H49</f>
        <v>0</v>
      </c>
      <c r="G19" s="100" t="s">
        <v>8</v>
      </c>
      <c r="H19" s="100"/>
    </row>
    <row r="20" spans="2:9" s="97" customFormat="1" ht="36" customHeight="1">
      <c r="B20" s="105"/>
      <c r="C20" s="119"/>
      <c r="D20" s="266"/>
      <c r="E20" s="110" t="s">
        <v>19</v>
      </c>
      <c r="F20" s="108">
        <f>'Ⅱ　海外活動費'!H55</f>
        <v>0</v>
      </c>
      <c r="G20" s="100" t="s">
        <v>8</v>
      </c>
      <c r="H20" s="100"/>
    </row>
    <row r="21" spans="2:9" s="97" customFormat="1" ht="36" customHeight="1">
      <c r="B21" s="105"/>
      <c r="C21" s="106" t="s">
        <v>20</v>
      </c>
      <c r="D21" s="264"/>
      <c r="E21" s="113"/>
      <c r="F21" s="104">
        <f>'Ⅱ　物品・機材費'!E2</f>
        <v>0</v>
      </c>
      <c r="G21" s="100" t="s">
        <v>8</v>
      </c>
      <c r="H21" s="100"/>
    </row>
    <row r="22" spans="2:9" s="97" customFormat="1" ht="36" customHeight="1">
      <c r="B22" s="105"/>
      <c r="C22" s="109"/>
      <c r="D22" s="265"/>
      <c r="E22" s="110" t="s">
        <v>21</v>
      </c>
      <c r="F22" s="108">
        <f>'Ⅱ　物品・機材費'!G15</f>
        <v>0</v>
      </c>
      <c r="G22" s="100" t="s">
        <v>8</v>
      </c>
      <c r="H22" s="100"/>
    </row>
    <row r="23" spans="2:9" s="97" customFormat="1" ht="36" customHeight="1">
      <c r="B23" s="105"/>
      <c r="C23" s="119"/>
      <c r="D23" s="266"/>
      <c r="E23" s="110" t="s">
        <v>22</v>
      </c>
      <c r="F23" s="108">
        <f>'Ⅱ　物品・機材費'!G24</f>
        <v>0</v>
      </c>
      <c r="G23" s="100" t="s">
        <v>8</v>
      </c>
      <c r="H23" s="100"/>
    </row>
    <row r="24" spans="2:9" s="97" customFormat="1" ht="36" customHeight="1">
      <c r="B24" s="112"/>
      <c r="C24" s="106" t="s">
        <v>23</v>
      </c>
      <c r="D24" s="264"/>
      <c r="E24" s="114"/>
      <c r="F24" s="115">
        <f>'Ⅱ　再委託費'!D2</f>
        <v>0</v>
      </c>
      <c r="G24" s="100" t="s">
        <v>8</v>
      </c>
      <c r="H24" s="100"/>
    </row>
    <row r="25" spans="2:9" s="97" customFormat="1" ht="36" customHeight="1">
      <c r="B25" s="102" t="s">
        <v>174</v>
      </c>
      <c r="C25" s="267"/>
      <c r="D25" s="101" t="s">
        <v>175</v>
      </c>
      <c r="E25" s="101"/>
      <c r="F25" s="125">
        <f>ROUNDDOWN(SUM(F9,F10)*C25/100,0)</f>
        <v>0</v>
      </c>
      <c r="G25" s="118" t="s">
        <v>5</v>
      </c>
      <c r="H25" s="100"/>
    </row>
    <row r="26" spans="2:9" s="97" customFormat="1" ht="36" customHeight="1">
      <c r="B26" s="102" t="s">
        <v>172</v>
      </c>
      <c r="C26" s="101"/>
      <c r="D26" s="101"/>
      <c r="E26" s="101"/>
      <c r="F26" s="125">
        <v>0</v>
      </c>
      <c r="G26" s="118" t="s">
        <v>5</v>
      </c>
      <c r="H26" s="100"/>
    </row>
    <row r="27" spans="2:9" s="97" customFormat="1" ht="36" customHeight="1">
      <c r="B27" s="116" t="s">
        <v>24</v>
      </c>
      <c r="C27" s="117"/>
      <c r="D27" s="117"/>
      <c r="E27" s="117"/>
      <c r="F27" s="124">
        <f>SUM(F10,F9,F26,F25)</f>
        <v>0</v>
      </c>
      <c r="G27" s="118" t="s">
        <v>8</v>
      </c>
      <c r="H27" s="118"/>
    </row>
    <row r="28" spans="2:9" s="97" customFormat="1" ht="24" customHeight="1">
      <c r="G28" s="100"/>
      <c r="H28" s="100"/>
    </row>
    <row r="29" spans="2:9" s="97" customFormat="1" ht="45" customHeight="1" outlineLevel="1">
      <c r="B29" s="126" t="s">
        <v>25</v>
      </c>
      <c r="G29" s="100"/>
      <c r="H29" s="100" t="s">
        <v>182</v>
      </c>
      <c r="I29" s="100"/>
    </row>
    <row r="30" spans="2:9" s="10" customFormat="1" ht="34.5" customHeight="1" outlineLevel="1">
      <c r="B30" s="102" t="s">
        <v>48</v>
      </c>
      <c r="C30" s="101"/>
      <c r="D30" s="101"/>
      <c r="E30" s="101"/>
      <c r="F30" s="123">
        <f>'（本邦研修）Ⅰ.直接人件費 '!C2</f>
        <v>0</v>
      </c>
      <c r="G30" s="38" t="s">
        <v>8</v>
      </c>
      <c r="H30" s="10" t="s">
        <v>183</v>
      </c>
      <c r="I30" s="100"/>
    </row>
    <row r="31" spans="2:9" s="10" customFormat="1" ht="34.5" customHeight="1" outlineLevel="1">
      <c r="B31" s="106" t="s">
        <v>49</v>
      </c>
      <c r="C31" s="106" t="s">
        <v>26</v>
      </c>
      <c r="D31" s="264"/>
      <c r="E31" s="101"/>
      <c r="F31" s="124">
        <f>'（本邦研修）Ⅱ.直接経費　本邦研修費'!D2</f>
        <v>0</v>
      </c>
      <c r="G31" s="38" t="s">
        <v>8</v>
      </c>
      <c r="I31" s="100"/>
    </row>
    <row r="32" spans="2:9" s="10" customFormat="1" ht="34.5" customHeight="1" outlineLevel="1">
      <c r="B32" s="105"/>
      <c r="C32" s="109"/>
      <c r="D32" s="265"/>
      <c r="E32" s="120" t="s">
        <v>27</v>
      </c>
      <c r="F32" s="41">
        <f>'（本邦研修）Ⅱ.直接経費　本邦研修費'!F12</f>
        <v>0</v>
      </c>
      <c r="G32" s="36"/>
      <c r="I32" s="100"/>
    </row>
    <row r="33" spans="2:9" s="10" customFormat="1" ht="34.5" customHeight="1" outlineLevel="1">
      <c r="B33" s="119"/>
      <c r="C33" s="119"/>
      <c r="D33" s="266"/>
      <c r="E33" s="120" t="s">
        <v>28</v>
      </c>
      <c r="F33" s="41">
        <f>'（本邦研修）Ⅱ.直接経費　本邦研修費'!F37</f>
        <v>0</v>
      </c>
      <c r="G33" s="36"/>
      <c r="I33" s="100"/>
    </row>
    <row r="34" spans="2:9" s="10" customFormat="1" ht="34.5" customHeight="1" outlineLevel="1">
      <c r="B34" s="102" t="s">
        <v>198</v>
      </c>
      <c r="C34" s="267"/>
      <c r="D34" s="101" t="s">
        <v>175</v>
      </c>
      <c r="E34" s="101"/>
      <c r="F34" s="125">
        <f>ROUNDDOWN((SUM(F30,F31)*C34/100),0)</f>
        <v>0</v>
      </c>
      <c r="G34" s="38" t="s">
        <v>8</v>
      </c>
      <c r="I34" s="100"/>
    </row>
    <row r="35" spans="2:9" s="10" customFormat="1" ht="34.5" customHeight="1" outlineLevel="1">
      <c r="B35" s="102" t="s">
        <v>168</v>
      </c>
      <c r="C35" s="101"/>
      <c r="D35" s="101"/>
      <c r="E35" s="101"/>
      <c r="F35" s="82">
        <f>SUM(F30,F31,F34)</f>
        <v>0</v>
      </c>
      <c r="G35" s="36" t="s">
        <v>54</v>
      </c>
      <c r="I35" s="100"/>
    </row>
    <row r="36" spans="2:9" s="10" customFormat="1" ht="34.5" customHeight="1" outlineLevel="1">
      <c r="B36" s="102" t="s">
        <v>171</v>
      </c>
      <c r="C36" s="101"/>
      <c r="D36" s="101"/>
      <c r="E36" s="101"/>
      <c r="F36" s="82">
        <f>ROUNDDOWN((F35*0.1),0)</f>
        <v>0</v>
      </c>
      <c r="G36" s="38" t="s">
        <v>8</v>
      </c>
      <c r="I36" s="100"/>
    </row>
    <row r="37" spans="2:9" s="10" customFormat="1" ht="34.5" customHeight="1" outlineLevel="1">
      <c r="B37" s="116" t="s">
        <v>29</v>
      </c>
      <c r="C37" s="117"/>
      <c r="D37" s="117"/>
      <c r="E37" s="117"/>
      <c r="F37" s="124">
        <f>SUM(F35,F36)</f>
        <v>0</v>
      </c>
      <c r="G37" s="38" t="s">
        <v>8</v>
      </c>
      <c r="I37" s="100"/>
    </row>
  </sheetData>
  <dataConsolidate/>
  <mergeCells count="1">
    <mergeCell ref="B3:G3"/>
  </mergeCells>
  <phoneticPr fontId="14"/>
  <dataValidations count="1">
    <dataValidation type="list" allowBlank="1" showInputMessage="1" showErrorMessage="1" sqref="B3:G3" xr:uid="{6266EDA2-9ECD-4FC3-8B70-34DF7CD6EF1B}">
      <formula1>"見積書,附属書Ⅲ　契約金額内訳書,契約金額詳細内訳書"</formula1>
    </dataValidation>
  </dataValidations>
  <pageMargins left="0.98425196850393704" right="0.98425196850393704" top="0.98425196850393704" bottom="0.98425196850393704" header="0.51181102362204722" footer="0.51181102362204722"/>
  <pageSetup paperSize="9" scale="44"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4E52-D728-43CB-80B6-C8AF573E201D}">
  <sheetPr>
    <pageSetUpPr fitToPage="1"/>
  </sheetPr>
  <dimension ref="A1:H53"/>
  <sheetViews>
    <sheetView tabSelected="1" view="pageBreakPreview" topLeftCell="A36" zoomScale="60" zoomScaleNormal="64" workbookViewId="0">
      <selection activeCell="U29" sqref="U29"/>
    </sheetView>
  </sheetViews>
  <sheetFormatPr defaultColWidth="9" defaultRowHeight="14" outlineLevelRow="1"/>
  <cols>
    <col min="1" max="1" width="12.33203125" style="34" customWidth="1"/>
    <col min="2" max="2" width="29.83203125" style="34" customWidth="1"/>
    <col min="3" max="3" width="36.5" style="34" customWidth="1"/>
    <col min="4" max="4" width="29.83203125" style="34" customWidth="1"/>
    <col min="5" max="5" width="38" style="64" customWidth="1"/>
    <col min="6" max="6" width="46.58203125" style="34" customWidth="1"/>
    <col min="7" max="7" width="7.5" style="35" customWidth="1"/>
    <col min="8" max="8" width="10.58203125" style="35" customWidth="1"/>
  </cols>
  <sheetData>
    <row r="1" spans="1:7" ht="16.5">
      <c r="G1" s="94" t="s">
        <v>194</v>
      </c>
    </row>
    <row r="2" spans="1:7">
      <c r="G2" s="18"/>
    </row>
    <row r="3" spans="1:7" s="53" customFormat="1" ht="23.25" customHeight="1">
      <c r="E3" s="78"/>
      <c r="F3" s="85" t="s">
        <v>30</v>
      </c>
    </row>
    <row r="4" spans="1:7" s="53" customFormat="1" ht="23.25" customHeight="1">
      <c r="A4" s="174" t="s">
        <v>31</v>
      </c>
      <c r="B4" s="174"/>
      <c r="E4" s="78"/>
    </row>
    <row r="5" spans="1:7" s="53" customFormat="1" ht="23.25" customHeight="1">
      <c r="A5" s="174" t="s">
        <v>32</v>
      </c>
      <c r="B5" s="175"/>
      <c r="C5" s="84"/>
      <c r="D5" s="84"/>
      <c r="E5" s="78"/>
    </row>
    <row r="6" spans="1:7" s="53" customFormat="1" ht="23.25" customHeight="1">
      <c r="A6" s="174" t="s">
        <v>33</v>
      </c>
      <c r="B6" s="175"/>
      <c r="C6" s="84"/>
      <c r="D6" s="84"/>
      <c r="E6" s="78"/>
    </row>
    <row r="7" spans="1:7" s="53" customFormat="1" ht="23.25" customHeight="1">
      <c r="E7" s="175" t="s">
        <v>34</v>
      </c>
      <c r="F7" s="84"/>
      <c r="G7" s="177"/>
    </row>
    <row r="8" spans="1:7" s="53" customFormat="1" ht="23.25" customHeight="1">
      <c r="E8" s="175" t="s">
        <v>35</v>
      </c>
      <c r="F8" s="84"/>
      <c r="G8" s="177"/>
    </row>
    <row r="9" spans="1:7" s="53" customFormat="1" ht="23.25" customHeight="1">
      <c r="E9" s="175" t="s">
        <v>36</v>
      </c>
      <c r="F9" s="86" t="s">
        <v>176</v>
      </c>
      <c r="G9" s="177"/>
    </row>
    <row r="10" spans="1:7" s="53" customFormat="1" ht="23.25" customHeight="1" outlineLevel="1">
      <c r="E10" s="79" t="s">
        <v>37</v>
      </c>
      <c r="F10" s="90"/>
      <c r="G10" s="176"/>
    </row>
    <row r="11" spans="1:7" s="53" customFormat="1" ht="23.25" customHeight="1" outlineLevel="1">
      <c r="E11" s="80" t="s">
        <v>38</v>
      </c>
      <c r="F11" s="91"/>
      <c r="G11" s="176"/>
    </row>
    <row r="12" spans="1:7" s="53" customFormat="1" ht="23.25" customHeight="1" outlineLevel="1">
      <c r="E12" s="80" t="s">
        <v>39</v>
      </c>
      <c r="F12" s="91"/>
      <c r="G12" s="176"/>
    </row>
    <row r="13" spans="1:7" s="53" customFormat="1" ht="23.25" customHeight="1" outlineLevel="1">
      <c r="E13" s="80" t="s">
        <v>40</v>
      </c>
      <c r="F13" s="91" t="s">
        <v>41</v>
      </c>
      <c r="G13" s="176"/>
    </row>
    <row r="14" spans="1:7" s="53" customFormat="1" ht="23.25" customHeight="1" outlineLevel="1">
      <c r="E14" s="80" t="s">
        <v>42</v>
      </c>
      <c r="F14" s="91"/>
      <c r="G14" s="176"/>
    </row>
    <row r="15" spans="1:7" s="53" customFormat="1" ht="23.25" customHeight="1" outlineLevel="1">
      <c r="E15" s="80" t="s">
        <v>43</v>
      </c>
      <c r="F15" s="91"/>
      <c r="G15" s="176"/>
    </row>
    <row r="16" spans="1:7" s="53" customFormat="1" ht="23.25" customHeight="1" outlineLevel="1">
      <c r="E16" s="80" t="s">
        <v>39</v>
      </c>
      <c r="F16" s="91"/>
      <c r="G16" s="176"/>
    </row>
    <row r="17" spans="2:8" s="53" customFormat="1" ht="23.25" customHeight="1" outlineLevel="1">
      <c r="E17" s="81" t="s">
        <v>44</v>
      </c>
      <c r="F17" s="92" t="s">
        <v>45</v>
      </c>
      <c r="G17" s="176"/>
    </row>
    <row r="18" spans="2:8" ht="18" customHeight="1">
      <c r="F18" s="20"/>
      <c r="G18" s="20"/>
    </row>
    <row r="19" spans="2:8" s="10" customFormat="1" ht="37.5" customHeight="1">
      <c r="B19" s="373" t="s">
        <v>46</v>
      </c>
      <c r="C19" s="373"/>
      <c r="D19" s="373"/>
      <c r="E19" s="373"/>
      <c r="F19" s="373"/>
      <c r="G19" s="100"/>
      <c r="H19" s="39"/>
    </row>
    <row r="20" spans="2:8" s="97" customFormat="1" ht="30" customHeight="1">
      <c r="B20" s="98" t="s">
        <v>0</v>
      </c>
      <c r="C20" s="98" t="str">
        <f>各種内訳書!C4</f>
        <v>××国　〇●●</v>
      </c>
      <c r="D20" s="98"/>
      <c r="E20" s="99"/>
      <c r="F20" s="98"/>
      <c r="G20" s="100"/>
      <c r="H20" s="100"/>
    </row>
    <row r="21" spans="2:8" s="97" customFormat="1" ht="34.5" customHeight="1">
      <c r="B21" s="101" t="s">
        <v>2</v>
      </c>
      <c r="C21" s="101" t="str">
        <f>各種内訳書!C5</f>
        <v>23a25412</v>
      </c>
      <c r="D21" s="101"/>
      <c r="E21" s="101"/>
      <c r="F21" s="101"/>
      <c r="G21" s="100"/>
      <c r="H21" s="100"/>
    </row>
    <row r="22" spans="2:8" s="97" customFormat="1" ht="29.25" customHeight="1">
      <c r="B22" s="98" t="s">
        <v>47</v>
      </c>
      <c r="C22" s="98"/>
      <c r="D22" s="98"/>
      <c r="E22" s="98"/>
      <c r="F22" s="83">
        <f>SUM(F43,F53)</f>
        <v>0</v>
      </c>
      <c r="G22" s="100" t="s">
        <v>5</v>
      </c>
      <c r="H22" s="100"/>
    </row>
    <row r="23" spans="2:8" s="10" customFormat="1" ht="15" customHeight="1">
      <c r="E23" s="1"/>
      <c r="F23" s="37"/>
      <c r="G23" s="36"/>
      <c r="H23" s="36"/>
    </row>
    <row r="24" spans="2:8" s="10" customFormat="1" ht="26.25" customHeight="1">
      <c r="B24" s="97" t="s">
        <v>6</v>
      </c>
      <c r="E24" s="1"/>
      <c r="G24" s="36"/>
      <c r="H24" s="36"/>
    </row>
    <row r="25" spans="2:8" s="10" customFormat="1" ht="36.75" customHeight="1">
      <c r="B25" s="102" t="s">
        <v>48</v>
      </c>
      <c r="C25" s="101"/>
      <c r="D25" s="101"/>
      <c r="E25" s="101"/>
      <c r="F25" s="123">
        <f>'（本体）Ⅰ直接人件費'!D2</f>
        <v>0</v>
      </c>
      <c r="G25" s="36" t="s">
        <v>8</v>
      </c>
      <c r="H25" s="36"/>
    </row>
    <row r="26" spans="2:8" s="10" customFormat="1" ht="36.75" customHeight="1">
      <c r="B26" s="102" t="s">
        <v>49</v>
      </c>
      <c r="C26" s="101"/>
      <c r="D26" s="101"/>
      <c r="E26" s="101"/>
      <c r="F26" s="124">
        <f>SUM(F27,F28,F29,F37,F40)</f>
        <v>0</v>
      </c>
      <c r="G26" s="36" t="s">
        <v>8</v>
      </c>
      <c r="H26" s="36"/>
    </row>
    <row r="27" spans="2:8" s="10" customFormat="1" ht="36.75" customHeight="1">
      <c r="B27" s="103"/>
      <c r="C27" s="102" t="s">
        <v>10</v>
      </c>
      <c r="D27" s="98"/>
      <c r="E27" s="98"/>
      <c r="F27" s="104">
        <f>'Ⅱ直接経費　旅費（航空賃、日当宿泊料）'!D3</f>
        <v>0</v>
      </c>
      <c r="G27" s="100" t="s">
        <v>8</v>
      </c>
      <c r="H27" s="36"/>
    </row>
    <row r="28" spans="2:8" s="10" customFormat="1" ht="36.75" customHeight="1">
      <c r="B28" s="105"/>
      <c r="C28" s="102" t="s">
        <v>11</v>
      </c>
      <c r="D28" s="101"/>
      <c r="E28" s="101"/>
      <c r="F28" s="104">
        <f>'Ⅱ直接経費　旅費（航空賃、日当宿泊料）'!D4</f>
        <v>0</v>
      </c>
      <c r="G28" s="100" t="s">
        <v>8</v>
      </c>
      <c r="H28" s="36"/>
    </row>
    <row r="29" spans="2:8" s="10" customFormat="1" ht="36.75" customHeight="1">
      <c r="B29" s="105"/>
      <c r="C29" s="106" t="s">
        <v>12</v>
      </c>
      <c r="D29" s="264"/>
      <c r="E29" s="101"/>
      <c r="F29" s="104">
        <f>'Ⅱ　海外活動費'!F2</f>
        <v>0</v>
      </c>
      <c r="G29" s="100" t="s">
        <v>8</v>
      </c>
      <c r="H29" s="36"/>
    </row>
    <row r="30" spans="2:8" s="10" customFormat="1" ht="36.75" customHeight="1">
      <c r="B30" s="105"/>
      <c r="C30" s="109"/>
      <c r="D30" s="265"/>
      <c r="E30" s="107" t="s">
        <v>50</v>
      </c>
      <c r="F30" s="108">
        <f>'Ⅱ　海外活動費'!H15</f>
        <v>0</v>
      </c>
      <c r="G30" s="100" t="s">
        <v>8</v>
      </c>
      <c r="H30" s="36"/>
    </row>
    <row r="31" spans="2:8" s="10" customFormat="1" ht="36.75" customHeight="1">
      <c r="B31" s="105"/>
      <c r="C31" s="109"/>
      <c r="D31" s="265"/>
      <c r="E31" s="110" t="s">
        <v>14</v>
      </c>
      <c r="F31" s="108">
        <f>'Ⅱ　海外活動費'!H23</f>
        <v>0</v>
      </c>
      <c r="G31" s="100" t="s">
        <v>8</v>
      </c>
      <c r="H31" s="36"/>
    </row>
    <row r="32" spans="2:8" s="10" customFormat="1" ht="36.75" customHeight="1">
      <c r="B32" s="105"/>
      <c r="C32" s="109"/>
      <c r="D32" s="265"/>
      <c r="E32" s="111" t="s">
        <v>15</v>
      </c>
      <c r="F32" s="108">
        <f>'Ⅱ　海外活動費'!H31</f>
        <v>0</v>
      </c>
      <c r="G32" s="100" t="s">
        <v>8</v>
      </c>
      <c r="H32" s="36"/>
    </row>
    <row r="33" spans="2:8" s="10" customFormat="1" ht="36.75" customHeight="1">
      <c r="B33" s="105"/>
      <c r="C33" s="109"/>
      <c r="D33" s="265"/>
      <c r="E33" s="110" t="s">
        <v>16</v>
      </c>
      <c r="F33" s="108">
        <f>'Ⅱ　海外活動費'!H37</f>
        <v>0</v>
      </c>
      <c r="G33" s="100" t="s">
        <v>8</v>
      </c>
      <c r="H33" s="36"/>
    </row>
    <row r="34" spans="2:8" s="10" customFormat="1" ht="36.75" customHeight="1">
      <c r="B34" s="105" t="s">
        <v>198</v>
      </c>
      <c r="C34" s="109"/>
      <c r="D34" s="265"/>
      <c r="E34" s="110" t="s">
        <v>17</v>
      </c>
      <c r="F34" s="108">
        <f>'Ⅱ　海外活動費'!H43</f>
        <v>0</v>
      </c>
      <c r="G34" s="100" t="s">
        <v>8</v>
      </c>
      <c r="H34" s="36"/>
    </row>
    <row r="35" spans="2:8" s="10" customFormat="1" ht="36.75" customHeight="1">
      <c r="B35" s="105"/>
      <c r="C35" s="109"/>
      <c r="D35" s="265"/>
      <c r="E35" s="110" t="s">
        <v>18</v>
      </c>
      <c r="F35" s="108">
        <f>'Ⅱ　海外活動費'!H49</f>
        <v>0</v>
      </c>
      <c r="G35" s="100" t="s">
        <v>8</v>
      </c>
      <c r="H35" s="36"/>
    </row>
    <row r="36" spans="2:8" s="10" customFormat="1" ht="36.75" customHeight="1">
      <c r="B36" s="105"/>
      <c r="C36" s="119"/>
      <c r="D36" s="266"/>
      <c r="E36" s="110" t="s">
        <v>51</v>
      </c>
      <c r="F36" s="108">
        <f>'Ⅱ　海外活動費'!H55</f>
        <v>0</v>
      </c>
      <c r="G36" s="100" t="s">
        <v>8</v>
      </c>
      <c r="H36" s="36"/>
    </row>
    <row r="37" spans="2:8" s="10" customFormat="1" ht="36.75" customHeight="1">
      <c r="B37" s="105"/>
      <c r="C37" s="106" t="s">
        <v>20</v>
      </c>
      <c r="D37" s="264"/>
      <c r="E37" s="113"/>
      <c r="F37" s="104">
        <f>'Ⅱ　物品・機材費'!E2</f>
        <v>0</v>
      </c>
      <c r="G37" s="100" t="s">
        <v>8</v>
      </c>
      <c r="H37" s="36"/>
    </row>
    <row r="38" spans="2:8" s="10" customFormat="1" ht="36.75" customHeight="1">
      <c r="B38" s="105"/>
      <c r="C38" s="109"/>
      <c r="D38" s="265"/>
      <c r="E38" s="110" t="s">
        <v>52</v>
      </c>
      <c r="F38" s="108">
        <f>'Ⅱ　物品・機材費'!G15</f>
        <v>0</v>
      </c>
      <c r="G38" s="100" t="s">
        <v>8</v>
      </c>
      <c r="H38" s="36"/>
    </row>
    <row r="39" spans="2:8" s="10" customFormat="1" ht="36.75" customHeight="1">
      <c r="B39" s="105"/>
      <c r="C39" s="119"/>
      <c r="D39" s="266"/>
      <c r="E39" s="110" t="s">
        <v>53</v>
      </c>
      <c r="F39" s="108">
        <f>'Ⅱ　物品・機材費'!G24</f>
        <v>0</v>
      </c>
      <c r="G39" s="100" t="s">
        <v>8</v>
      </c>
      <c r="H39" s="36"/>
    </row>
    <row r="40" spans="2:8" s="10" customFormat="1" ht="36.75" customHeight="1">
      <c r="B40" s="112"/>
      <c r="C40" s="106" t="s">
        <v>23</v>
      </c>
      <c r="D40" s="264"/>
      <c r="E40" s="114"/>
      <c r="F40" s="115">
        <f>'Ⅱ　再委託費'!D2</f>
        <v>0</v>
      </c>
      <c r="G40" s="100" t="s">
        <v>8</v>
      </c>
      <c r="H40" s="36"/>
    </row>
    <row r="41" spans="2:8" s="10" customFormat="1" ht="36.75" customHeight="1">
      <c r="B41" s="102" t="s">
        <v>177</v>
      </c>
      <c r="C41" s="267"/>
      <c r="D41" s="101" t="s">
        <v>175</v>
      </c>
      <c r="E41" s="101"/>
      <c r="F41" s="125">
        <f>ROUNDDOWN(SUM(F25,F26)*C41/100,0)</f>
        <v>0</v>
      </c>
      <c r="G41" s="36" t="s">
        <v>5</v>
      </c>
      <c r="H41" s="36"/>
    </row>
    <row r="42" spans="2:8" s="10" customFormat="1" ht="36.75" customHeight="1">
      <c r="B42" s="102" t="s">
        <v>179</v>
      </c>
      <c r="C42" s="101"/>
      <c r="D42" s="101"/>
      <c r="E42" s="101"/>
      <c r="F42" s="125">
        <v>0</v>
      </c>
      <c r="G42" s="36" t="s">
        <v>5</v>
      </c>
      <c r="H42" s="36"/>
    </row>
    <row r="43" spans="2:8" s="10" customFormat="1" ht="36.75" customHeight="1">
      <c r="B43" s="116" t="s">
        <v>24</v>
      </c>
      <c r="C43" s="117"/>
      <c r="D43" s="117"/>
      <c r="E43" s="117"/>
      <c r="F43" s="124">
        <f>ROUND(SUM(F26,F25,F41,F42),0)</f>
        <v>0</v>
      </c>
      <c r="G43" s="38" t="s">
        <v>8</v>
      </c>
      <c r="H43" s="38"/>
    </row>
    <row r="44" spans="2:8" s="10" customFormat="1" ht="14.25" customHeight="1">
      <c r="E44" s="1"/>
      <c r="G44" s="36"/>
      <c r="H44" s="36"/>
    </row>
    <row r="45" spans="2:8" s="10" customFormat="1" ht="35.25" customHeight="1">
      <c r="B45" s="97" t="s">
        <v>25</v>
      </c>
      <c r="E45" s="1"/>
      <c r="G45" s="36"/>
      <c r="H45" s="36"/>
    </row>
    <row r="46" spans="2:8" s="10" customFormat="1" ht="34.5" customHeight="1">
      <c r="B46" s="102" t="s">
        <v>169</v>
      </c>
      <c r="C46" s="101"/>
      <c r="D46" s="101"/>
      <c r="E46" s="101"/>
      <c r="F46" s="123">
        <f>'（本邦研修）Ⅰ.直接人件費 '!C2</f>
        <v>0</v>
      </c>
      <c r="G46" s="118" t="s">
        <v>8</v>
      </c>
      <c r="H46" s="36"/>
    </row>
    <row r="47" spans="2:8" s="10" customFormat="1" ht="34.5" customHeight="1">
      <c r="B47" s="106" t="s">
        <v>170</v>
      </c>
      <c r="C47" s="106" t="s">
        <v>26</v>
      </c>
      <c r="D47" s="264"/>
      <c r="E47" s="101"/>
      <c r="F47" s="124">
        <f>'（本邦研修）Ⅱ.直接経費　本邦研修費'!D2</f>
        <v>0</v>
      </c>
      <c r="G47" s="118" t="s">
        <v>8</v>
      </c>
      <c r="H47" s="36"/>
    </row>
    <row r="48" spans="2:8" s="10" customFormat="1" ht="34.5" customHeight="1">
      <c r="B48" s="105"/>
      <c r="C48" s="109"/>
      <c r="D48" s="265"/>
      <c r="E48" s="120" t="s">
        <v>27</v>
      </c>
      <c r="F48" s="104">
        <f>'（本邦研修）Ⅱ.直接経費　本邦研修費'!F3</f>
        <v>0</v>
      </c>
      <c r="G48" s="100" t="s">
        <v>8</v>
      </c>
      <c r="H48" s="36"/>
    </row>
    <row r="49" spans="2:8" s="10" customFormat="1" ht="34.5" customHeight="1">
      <c r="B49" s="119"/>
      <c r="C49" s="119"/>
      <c r="D49" s="266"/>
      <c r="E49" s="120" t="s">
        <v>28</v>
      </c>
      <c r="F49" s="104">
        <f>'（本邦研修）Ⅱ.直接経費　本邦研修費'!F37</f>
        <v>0</v>
      </c>
      <c r="G49" s="100" t="s">
        <v>54</v>
      </c>
      <c r="H49" s="36"/>
    </row>
    <row r="50" spans="2:8" s="10" customFormat="1" ht="34.5" customHeight="1">
      <c r="B50" s="102" t="s">
        <v>180</v>
      </c>
      <c r="C50" s="267"/>
      <c r="D50" s="101" t="s">
        <v>178</v>
      </c>
      <c r="E50" s="101"/>
      <c r="F50" s="123">
        <f>ROUNDDOWN(SUM(F46,F47)*C50/100,0)</f>
        <v>0</v>
      </c>
      <c r="G50" s="118" t="s">
        <v>8</v>
      </c>
      <c r="H50" s="36"/>
    </row>
    <row r="51" spans="2:8" s="10" customFormat="1" ht="34.5" customHeight="1">
      <c r="B51" s="102" t="s">
        <v>168</v>
      </c>
      <c r="C51" s="101"/>
      <c r="D51" s="101"/>
      <c r="E51" s="101"/>
      <c r="F51" s="270">
        <f>SUM(F46,F47,F50)</f>
        <v>0</v>
      </c>
      <c r="G51" s="100" t="s">
        <v>54</v>
      </c>
      <c r="H51" s="36"/>
    </row>
    <row r="52" spans="2:8" s="10" customFormat="1" ht="34.5" customHeight="1">
      <c r="B52" s="102" t="s">
        <v>171</v>
      </c>
      <c r="C52" s="101"/>
      <c r="D52" s="101"/>
      <c r="E52" s="101"/>
      <c r="F52" s="123">
        <f>ROUNDDOWN((F51*0.1),0)</f>
        <v>0</v>
      </c>
      <c r="G52" s="118" t="s">
        <v>8</v>
      </c>
      <c r="H52" s="36"/>
    </row>
    <row r="53" spans="2:8" s="10" customFormat="1" ht="34.5" customHeight="1">
      <c r="B53" s="116" t="s">
        <v>29</v>
      </c>
      <c r="C53" s="117"/>
      <c r="D53" s="117"/>
      <c r="E53" s="117"/>
      <c r="F53" s="124">
        <f>SUM(F51,F52)</f>
        <v>0</v>
      </c>
      <c r="G53" s="118" t="s">
        <v>8</v>
      </c>
      <c r="H53" s="38"/>
    </row>
  </sheetData>
  <dataConsolidate/>
  <mergeCells count="1">
    <mergeCell ref="B19:F19"/>
  </mergeCells>
  <phoneticPr fontId="14"/>
  <dataValidations count="1">
    <dataValidation type="list" allowBlank="1" showInputMessage="1" showErrorMessage="1" sqref="F9" xr:uid="{5CA2F3B8-3215-44EA-815D-B4AD15FC46DF}">
      <formula1>"（押印省略）,印"</formula1>
    </dataValidation>
  </dataValidations>
  <pageMargins left="0.25" right="0.25" top="0.75" bottom="0.75" header="0.3" footer="0.3"/>
  <pageSetup paperSize="9" scale="36"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1:R22"/>
  <sheetViews>
    <sheetView tabSelected="1" view="pageBreakPreview" zoomScale="60" zoomScaleNormal="80" workbookViewId="0">
      <selection activeCell="U29" sqref="U29"/>
    </sheetView>
  </sheetViews>
  <sheetFormatPr defaultColWidth="10.58203125" defaultRowHeight="20.25" customHeight="1"/>
  <cols>
    <col min="1" max="1" width="3.9140625" style="9" customWidth="1"/>
    <col min="2" max="2" width="55" style="9" customWidth="1"/>
    <col min="3" max="3" width="7.5" style="9" bestFit="1" customWidth="1"/>
    <col min="4" max="4" width="19.83203125" style="9" customWidth="1"/>
    <col min="5" max="6" width="10.58203125" style="9" bestFit="1" customWidth="1"/>
    <col min="7" max="8" width="9.08203125" style="9" customWidth="1"/>
    <col min="9" max="10" width="20" style="9" customWidth="1"/>
    <col min="11" max="11" width="4.58203125" style="9" customWidth="1"/>
    <col min="12" max="12" width="2.58203125" style="9" customWidth="1"/>
    <col min="13" max="13" width="4.58203125" style="9" customWidth="1"/>
    <col min="14" max="14" width="2.58203125" style="9" customWidth="1"/>
    <col min="15" max="15" width="3.58203125" style="9" customWidth="1"/>
    <col min="16" max="16" width="10.08203125" style="9" customWidth="1"/>
    <col min="17" max="16384" width="10.58203125" style="9"/>
  </cols>
  <sheetData>
    <row r="1" spans="2:18" ht="20.25" customHeight="1">
      <c r="I1" s="94" t="s">
        <v>194</v>
      </c>
      <c r="J1" s="94"/>
    </row>
    <row r="2" spans="2:18" ht="24" customHeight="1">
      <c r="B2" s="39" t="s">
        <v>7</v>
      </c>
      <c r="C2" s="10"/>
      <c r="D2" s="129">
        <f>I20</f>
        <v>0</v>
      </c>
      <c r="E2" s="62" t="s">
        <v>8</v>
      </c>
      <c r="F2" s="62"/>
      <c r="G2" s="62"/>
      <c r="H2" s="62"/>
    </row>
    <row r="3" spans="2:18" ht="12" customHeight="1" thickBot="1">
      <c r="E3" s="51"/>
      <c r="F3" s="51"/>
      <c r="G3" s="51"/>
      <c r="H3" s="51"/>
    </row>
    <row r="4" spans="2:18" ht="23.9" customHeight="1">
      <c r="B4" s="381" t="s">
        <v>55</v>
      </c>
      <c r="C4" s="383" t="s">
        <v>56</v>
      </c>
      <c r="D4" s="385" t="s">
        <v>57</v>
      </c>
      <c r="E4" s="387" t="s">
        <v>58</v>
      </c>
      <c r="F4" s="388"/>
      <c r="G4" s="389"/>
      <c r="H4" s="390" t="s">
        <v>59</v>
      </c>
      <c r="I4" s="379" t="s">
        <v>60</v>
      </c>
      <c r="J4" s="374" t="s">
        <v>195</v>
      </c>
      <c r="P4" s="51"/>
      <c r="Q4" s="51"/>
      <c r="R4" s="51"/>
    </row>
    <row r="5" spans="2:18" ht="33.75" customHeight="1" thickBot="1">
      <c r="B5" s="382"/>
      <c r="C5" s="384"/>
      <c r="D5" s="386"/>
      <c r="E5" s="167" t="s">
        <v>61</v>
      </c>
      <c r="F5" s="244" t="s">
        <v>62</v>
      </c>
      <c r="G5" s="168" t="s">
        <v>63</v>
      </c>
      <c r="H5" s="391"/>
      <c r="I5" s="380"/>
      <c r="J5" s="375"/>
      <c r="P5" s="51"/>
      <c r="Q5" s="51"/>
      <c r="R5" s="51"/>
    </row>
    <row r="6" spans="2:18" ht="31.5" customHeight="1" thickTop="1">
      <c r="B6" s="21"/>
      <c r="C6" s="22"/>
      <c r="D6" s="26"/>
      <c r="E6" s="271"/>
      <c r="F6" s="272"/>
      <c r="G6" s="339">
        <f>SUM(E6,F6)</f>
        <v>0</v>
      </c>
      <c r="H6" s="341">
        <f>ROUND((G6/20),2)</f>
        <v>0</v>
      </c>
      <c r="I6" s="360">
        <f>ROUNDDOWN((D6*H6),0)</f>
        <v>0</v>
      </c>
      <c r="J6" s="366"/>
      <c r="P6" s="51"/>
      <c r="Q6" s="51"/>
      <c r="R6" s="51"/>
    </row>
    <row r="7" spans="2:18" ht="31.5" customHeight="1">
      <c r="B7" s="21"/>
      <c r="C7" s="22"/>
      <c r="D7" s="26"/>
      <c r="E7" s="271"/>
      <c r="F7" s="272"/>
      <c r="G7" s="339">
        <f>SUM(E7,F7)</f>
        <v>0</v>
      </c>
      <c r="H7" s="341">
        <f t="shared" ref="H7:H19" si="0">ROUND((G7/20),2)</f>
        <v>0</v>
      </c>
      <c r="I7" s="360">
        <f t="shared" ref="I7:I19" si="1">ROUNDDOWN((D7*H7),0)</f>
        <v>0</v>
      </c>
      <c r="J7" s="367"/>
      <c r="P7" s="51"/>
      <c r="Q7" s="51"/>
      <c r="R7" s="51"/>
    </row>
    <row r="8" spans="2:18" ht="31.5" customHeight="1">
      <c r="B8" s="21"/>
      <c r="C8" s="22"/>
      <c r="D8" s="26"/>
      <c r="E8" s="271"/>
      <c r="F8" s="272"/>
      <c r="G8" s="339">
        <f t="shared" ref="G8:G19" si="2">SUM(E8,F8)</f>
        <v>0</v>
      </c>
      <c r="H8" s="341">
        <f t="shared" si="0"/>
        <v>0</v>
      </c>
      <c r="I8" s="360">
        <f t="shared" si="1"/>
        <v>0</v>
      </c>
      <c r="J8" s="367"/>
      <c r="P8" s="51"/>
      <c r="Q8" s="51"/>
      <c r="R8" s="51"/>
    </row>
    <row r="9" spans="2:18" ht="31.5" customHeight="1">
      <c r="B9" s="21"/>
      <c r="C9" s="22"/>
      <c r="D9" s="26"/>
      <c r="E9" s="271"/>
      <c r="F9" s="272"/>
      <c r="G9" s="339">
        <f t="shared" si="2"/>
        <v>0</v>
      </c>
      <c r="H9" s="341">
        <f t="shared" si="0"/>
        <v>0</v>
      </c>
      <c r="I9" s="360">
        <f t="shared" si="1"/>
        <v>0</v>
      </c>
      <c r="J9" s="367"/>
      <c r="P9" s="51"/>
      <c r="Q9" s="51"/>
      <c r="R9" s="51"/>
    </row>
    <row r="10" spans="2:18" ht="31.5" customHeight="1">
      <c r="B10" s="21"/>
      <c r="C10" s="22"/>
      <c r="D10" s="26"/>
      <c r="E10" s="271"/>
      <c r="F10" s="272"/>
      <c r="G10" s="339">
        <f t="shared" si="2"/>
        <v>0</v>
      </c>
      <c r="H10" s="341">
        <f t="shared" si="0"/>
        <v>0</v>
      </c>
      <c r="I10" s="360">
        <f t="shared" si="1"/>
        <v>0</v>
      </c>
      <c r="J10" s="367"/>
      <c r="P10" s="51"/>
      <c r="Q10" s="51"/>
      <c r="R10" s="51"/>
    </row>
    <row r="11" spans="2:18" ht="31.5" customHeight="1">
      <c r="B11" s="21"/>
      <c r="C11" s="22"/>
      <c r="D11" s="26"/>
      <c r="E11" s="271"/>
      <c r="F11" s="272"/>
      <c r="G11" s="339">
        <f t="shared" si="2"/>
        <v>0</v>
      </c>
      <c r="H11" s="341">
        <f t="shared" si="0"/>
        <v>0</v>
      </c>
      <c r="I11" s="360">
        <f t="shared" si="1"/>
        <v>0</v>
      </c>
      <c r="J11" s="367"/>
      <c r="P11" s="51"/>
      <c r="Q11" s="51"/>
      <c r="R11" s="51"/>
    </row>
    <row r="12" spans="2:18" ht="31.5" customHeight="1">
      <c r="B12" s="21"/>
      <c r="C12" s="22"/>
      <c r="D12" s="26"/>
      <c r="E12" s="271"/>
      <c r="F12" s="272"/>
      <c r="G12" s="339">
        <f t="shared" si="2"/>
        <v>0</v>
      </c>
      <c r="H12" s="341">
        <f t="shared" si="0"/>
        <v>0</v>
      </c>
      <c r="I12" s="360">
        <f t="shared" si="1"/>
        <v>0</v>
      </c>
      <c r="J12" s="367"/>
      <c r="P12" s="51"/>
      <c r="Q12" s="51"/>
      <c r="R12" s="51"/>
    </row>
    <row r="13" spans="2:18" ht="31.5" customHeight="1">
      <c r="B13" s="21"/>
      <c r="C13" s="22"/>
      <c r="D13" s="26"/>
      <c r="E13" s="271"/>
      <c r="F13" s="272"/>
      <c r="G13" s="339">
        <f t="shared" si="2"/>
        <v>0</v>
      </c>
      <c r="H13" s="341">
        <f t="shared" si="0"/>
        <v>0</v>
      </c>
      <c r="I13" s="360">
        <f t="shared" si="1"/>
        <v>0</v>
      </c>
      <c r="J13" s="367"/>
      <c r="P13" s="51"/>
      <c r="Q13" s="51"/>
      <c r="R13" s="51"/>
    </row>
    <row r="14" spans="2:18" ht="31.5" customHeight="1">
      <c r="B14" s="21"/>
      <c r="C14" s="22"/>
      <c r="D14" s="27"/>
      <c r="E14" s="274"/>
      <c r="F14" s="272"/>
      <c r="G14" s="339">
        <f t="shared" si="2"/>
        <v>0</v>
      </c>
      <c r="H14" s="341">
        <f t="shared" si="0"/>
        <v>0</v>
      </c>
      <c r="I14" s="360">
        <f t="shared" si="1"/>
        <v>0</v>
      </c>
      <c r="J14" s="367"/>
      <c r="P14" s="51"/>
      <c r="Q14" s="51"/>
      <c r="R14" s="51"/>
    </row>
    <row r="15" spans="2:18" ht="31.5" customHeight="1">
      <c r="B15" s="28"/>
      <c r="C15" s="25"/>
      <c r="D15" s="27"/>
      <c r="E15" s="274"/>
      <c r="F15" s="273"/>
      <c r="G15" s="339">
        <f t="shared" si="2"/>
        <v>0</v>
      </c>
      <c r="H15" s="341">
        <f t="shared" si="0"/>
        <v>0</v>
      </c>
      <c r="I15" s="360">
        <f t="shared" si="1"/>
        <v>0</v>
      </c>
      <c r="J15" s="367"/>
    </row>
    <row r="16" spans="2:18" ht="31.5" customHeight="1">
      <c r="B16" s="24"/>
      <c r="C16" s="23"/>
      <c r="D16" s="29"/>
      <c r="E16" s="275"/>
      <c r="F16" s="276"/>
      <c r="G16" s="339">
        <f t="shared" si="2"/>
        <v>0</v>
      </c>
      <c r="H16" s="341">
        <f t="shared" si="0"/>
        <v>0</v>
      </c>
      <c r="I16" s="360">
        <f t="shared" si="1"/>
        <v>0</v>
      </c>
      <c r="J16" s="367"/>
    </row>
    <row r="17" spans="2:10" ht="31.5" customHeight="1">
      <c r="B17" s="28"/>
      <c r="C17" s="25"/>
      <c r="D17" s="41"/>
      <c r="E17" s="277"/>
      <c r="F17" s="273"/>
      <c r="G17" s="339">
        <f t="shared" si="2"/>
        <v>0</v>
      </c>
      <c r="H17" s="341">
        <f t="shared" si="0"/>
        <v>0</v>
      </c>
      <c r="I17" s="360">
        <f t="shared" si="1"/>
        <v>0</v>
      </c>
      <c r="J17" s="367"/>
    </row>
    <row r="18" spans="2:10" ht="31.5" customHeight="1">
      <c r="B18" s="24"/>
      <c r="C18" s="23"/>
      <c r="D18" s="29"/>
      <c r="E18" s="278"/>
      <c r="F18" s="276"/>
      <c r="G18" s="340">
        <f t="shared" si="2"/>
        <v>0</v>
      </c>
      <c r="H18" s="341">
        <f t="shared" si="0"/>
        <v>0</v>
      </c>
      <c r="I18" s="360">
        <f t="shared" si="1"/>
        <v>0</v>
      </c>
      <c r="J18" s="367"/>
    </row>
    <row r="19" spans="2:10" ht="31.5" customHeight="1" thickBot="1">
      <c r="B19" s="30"/>
      <c r="C19" s="31"/>
      <c r="D19" s="42"/>
      <c r="E19" s="279"/>
      <c r="F19" s="280"/>
      <c r="G19" s="340">
        <f t="shared" si="2"/>
        <v>0</v>
      </c>
      <c r="H19" s="342">
        <f t="shared" si="0"/>
        <v>0</v>
      </c>
      <c r="I19" s="360">
        <f t="shared" si="1"/>
        <v>0</v>
      </c>
      <c r="J19" s="368"/>
    </row>
    <row r="20" spans="2:10" ht="36.75" customHeight="1" thickTop="1" thickBot="1">
      <c r="B20" s="32"/>
      <c r="C20" s="33"/>
      <c r="D20" s="33" t="s">
        <v>64</v>
      </c>
      <c r="E20" s="281">
        <f>SUM(E6:E19)</f>
        <v>0</v>
      </c>
      <c r="F20" s="282">
        <f>SUM(F6:F19)</f>
        <v>0</v>
      </c>
      <c r="G20" s="283">
        <f>SUM(G6:G19)</f>
        <v>0</v>
      </c>
      <c r="H20" s="88">
        <f>SUM(H6:H19)</f>
        <v>0</v>
      </c>
      <c r="I20" s="361">
        <f>SUM(I6:I19)</f>
        <v>0</v>
      </c>
      <c r="J20" s="369"/>
    </row>
    <row r="21" spans="2:10" ht="20.25" customHeight="1" thickBot="1">
      <c r="B21" s="9" t="str">
        <f>各種内訳書!C5</f>
        <v>23a25412</v>
      </c>
      <c r="E21" s="51"/>
      <c r="F21" s="51"/>
      <c r="G21" s="51"/>
      <c r="H21" s="51"/>
    </row>
    <row r="22" spans="2:10" ht="19.5" customHeight="1" thickBot="1">
      <c r="B22" s="376" t="s">
        <v>181</v>
      </c>
      <c r="C22" s="377"/>
      <c r="D22" s="377"/>
      <c r="E22" s="377"/>
      <c r="F22" s="377"/>
      <c r="G22" s="377"/>
      <c r="H22" s="377"/>
      <c r="I22" s="377"/>
      <c r="J22" s="378"/>
    </row>
  </sheetData>
  <mergeCells count="8">
    <mergeCell ref="J4:J5"/>
    <mergeCell ref="B22:J22"/>
    <mergeCell ref="I4:I5"/>
    <mergeCell ref="B4:B5"/>
    <mergeCell ref="C4:C5"/>
    <mergeCell ref="D4:D5"/>
    <mergeCell ref="E4:G4"/>
    <mergeCell ref="H4:H5"/>
  </mergeCells>
  <phoneticPr fontId="14"/>
  <pageMargins left="0.98425196850393704" right="0.98425196850393704" top="0.98425196850393704" bottom="0.98425196850393704" header="0.51181102362204722" footer="0.51181102362204722"/>
  <pageSetup paperSize="9" scale="72"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B6BDA-AD30-4872-A1C3-9EC449446168}">
  <sheetPr>
    <tabColor theme="4" tint="0.79998168889431442"/>
    <pageSetUpPr fitToPage="1"/>
  </sheetPr>
  <dimension ref="B1:AQ50"/>
  <sheetViews>
    <sheetView tabSelected="1" view="pageBreakPreview" topLeftCell="B1" zoomScale="60" zoomScaleNormal="40" workbookViewId="0">
      <selection activeCell="U29" sqref="U29"/>
    </sheetView>
  </sheetViews>
  <sheetFormatPr defaultColWidth="9" defaultRowHeight="14"/>
  <cols>
    <col min="1" max="1" width="4.83203125" style="70" customWidth="1"/>
    <col min="2" max="2" width="38.08203125" style="70" customWidth="1"/>
    <col min="3" max="3" width="12.83203125" style="70" customWidth="1"/>
    <col min="4" max="4" width="31.58203125" style="76" customWidth="1"/>
    <col min="5" max="5" width="9.6640625" style="71" customWidth="1"/>
    <col min="6" max="8" width="7.58203125" style="71" customWidth="1"/>
    <col min="9" max="9" width="5.58203125" style="71" customWidth="1"/>
    <col min="10" max="10" width="3.08203125" style="71" customWidth="1"/>
    <col min="11" max="11" width="10.58203125" style="71" customWidth="1"/>
    <col min="12" max="12" width="3.08203125" style="71" customWidth="1"/>
    <col min="13" max="13" width="10.33203125" style="71" customWidth="1"/>
    <col min="14" max="14" width="5.58203125" style="71" customWidth="1"/>
    <col min="15" max="15" width="3.08203125" style="71" customWidth="1"/>
    <col min="16" max="16" width="10.58203125" style="71" customWidth="1"/>
    <col min="17" max="17" width="3.08203125" style="71" customWidth="1"/>
    <col min="18" max="18" width="10.33203125" style="71" customWidth="1"/>
    <col min="19" max="19" width="5.58203125" style="71" customWidth="1"/>
    <col min="20" max="20" width="3.08203125" style="71" customWidth="1"/>
    <col min="21" max="21" width="10.58203125" style="71" customWidth="1"/>
    <col min="22" max="22" width="3.58203125" style="71" customWidth="1"/>
    <col min="23" max="23" width="10.33203125" style="71" customWidth="1"/>
    <col min="24" max="24" width="13.33203125" style="71" customWidth="1"/>
    <col min="25" max="25" width="8.83203125" style="71" customWidth="1"/>
    <col min="26" max="26" width="9.08203125" style="71" customWidth="1"/>
    <col min="27" max="27" width="3.08203125" style="71" customWidth="1"/>
    <col min="28" max="28" width="10.58203125" style="71" customWidth="1"/>
    <col min="29" max="29" width="3.08203125" style="71" customWidth="1"/>
    <col min="30" max="30" width="10.33203125" style="71" customWidth="1"/>
    <col min="31" max="31" width="5.58203125" style="71" customWidth="1"/>
    <col min="32" max="32" width="3.08203125" style="71" customWidth="1"/>
    <col min="33" max="33" width="10.58203125" style="71" customWidth="1"/>
    <col min="34" max="34" width="3.08203125" style="71" customWidth="1"/>
    <col min="35" max="35" width="10.33203125" style="71" customWidth="1"/>
    <col min="36" max="36" width="5.58203125" style="71" customWidth="1"/>
    <col min="37" max="37" width="3.08203125" style="71" customWidth="1"/>
    <col min="38" max="38" width="10.58203125" style="71" customWidth="1"/>
    <col min="39" max="39" width="3.58203125" style="71" customWidth="1"/>
    <col min="40" max="40" width="13" style="71" bestFit="1" customWidth="1"/>
    <col min="41" max="41" width="11.58203125" style="71" bestFit="1" customWidth="1"/>
    <col min="42" max="42" width="16.58203125" style="71" customWidth="1"/>
    <col min="43" max="43" width="28.58203125" style="70" customWidth="1"/>
    <col min="44" max="16384" width="9" style="70"/>
  </cols>
  <sheetData>
    <row r="1" spans="2:43" ht="16.5">
      <c r="AQ1" s="94" t="s">
        <v>196</v>
      </c>
    </row>
    <row r="2" spans="2:43" ht="33" customHeight="1">
      <c r="B2" s="179" t="s">
        <v>65</v>
      </c>
      <c r="C2" s="66"/>
      <c r="D2" s="75"/>
      <c r="E2" s="67"/>
      <c r="F2" s="68"/>
      <c r="G2" s="68"/>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70"/>
    </row>
    <row r="3" spans="2:43" s="184" customFormat="1" ht="32.25" customHeight="1">
      <c r="B3" s="178" t="s">
        <v>10</v>
      </c>
      <c r="C3" s="180"/>
      <c r="D3" s="287">
        <f>D26</f>
        <v>0</v>
      </c>
      <c r="E3" s="181" t="s">
        <v>66</v>
      </c>
      <c r="F3" s="182"/>
      <c r="G3" s="182"/>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row>
    <row r="4" spans="2:43" s="184" customFormat="1" ht="32.25" customHeight="1">
      <c r="B4" s="178" t="s">
        <v>11</v>
      </c>
      <c r="D4" s="287">
        <f>AP26</f>
        <v>0</v>
      </c>
      <c r="E4" s="181" t="s">
        <v>66</v>
      </c>
      <c r="F4" s="182"/>
      <c r="G4" s="182"/>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row>
    <row r="5" spans="2:43" s="184" customFormat="1" ht="23.25" customHeight="1">
      <c r="D5" s="185"/>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row>
    <row r="6" spans="2:43" s="184" customFormat="1" ht="39" customHeight="1" thickBot="1">
      <c r="B6" s="178" t="s">
        <v>67</v>
      </c>
      <c r="D6" s="185"/>
      <c r="E6" s="183"/>
      <c r="F6" s="186"/>
      <c r="G6" s="183"/>
      <c r="H6" s="183"/>
      <c r="I6" s="183"/>
      <c r="J6" s="186"/>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2:43" s="184" customFormat="1" ht="50.25" customHeight="1" thickTop="1" thickBot="1">
      <c r="B7" s="410" t="s">
        <v>68</v>
      </c>
      <c r="C7" s="410"/>
      <c r="D7" s="410"/>
      <c r="E7" s="410"/>
      <c r="F7" s="410"/>
      <c r="G7" s="411"/>
      <c r="H7" s="187" t="s">
        <v>69</v>
      </c>
      <c r="I7" s="188"/>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row>
    <row r="8" spans="2:43" ht="21" customHeight="1" thickTop="1" thickBot="1"/>
    <row r="9" spans="2:43" s="189" customFormat="1" ht="30" customHeight="1">
      <c r="B9" s="412" t="s">
        <v>70</v>
      </c>
      <c r="C9" s="415" t="s">
        <v>71</v>
      </c>
      <c r="D9" s="418" t="s">
        <v>72</v>
      </c>
      <c r="E9" s="421" t="s">
        <v>73</v>
      </c>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3"/>
      <c r="AQ9" s="398" t="s">
        <v>74</v>
      </c>
    </row>
    <row r="10" spans="2:43" s="190" customFormat="1" ht="30" customHeight="1">
      <c r="B10" s="413"/>
      <c r="C10" s="416"/>
      <c r="D10" s="419"/>
      <c r="E10" s="424" t="s">
        <v>75</v>
      </c>
      <c r="F10" s="427" t="s">
        <v>76</v>
      </c>
      <c r="G10" s="427" t="s">
        <v>77</v>
      </c>
      <c r="H10" s="434" t="s">
        <v>78</v>
      </c>
      <c r="I10" s="434"/>
      <c r="J10" s="434"/>
      <c r="K10" s="434"/>
      <c r="L10" s="434"/>
      <c r="M10" s="434"/>
      <c r="N10" s="434"/>
      <c r="O10" s="434"/>
      <c r="P10" s="434"/>
      <c r="Q10" s="434"/>
      <c r="R10" s="434"/>
      <c r="S10" s="434"/>
      <c r="T10" s="434"/>
      <c r="U10" s="434"/>
      <c r="V10" s="434"/>
      <c r="W10" s="434"/>
      <c r="X10" s="434"/>
      <c r="Y10" s="427" t="s">
        <v>79</v>
      </c>
      <c r="Z10" s="435" t="s">
        <v>80</v>
      </c>
      <c r="AA10" s="436"/>
      <c r="AB10" s="436"/>
      <c r="AC10" s="436"/>
      <c r="AD10" s="436"/>
      <c r="AE10" s="436"/>
      <c r="AF10" s="436"/>
      <c r="AG10" s="436"/>
      <c r="AH10" s="436"/>
      <c r="AI10" s="436"/>
      <c r="AJ10" s="436"/>
      <c r="AK10" s="436"/>
      <c r="AL10" s="436"/>
      <c r="AM10" s="436"/>
      <c r="AN10" s="436"/>
      <c r="AO10" s="436"/>
      <c r="AP10" s="430" t="s">
        <v>81</v>
      </c>
      <c r="AQ10" s="399"/>
    </row>
    <row r="11" spans="2:43" s="190" customFormat="1" ht="35.25" customHeight="1">
      <c r="B11" s="413"/>
      <c r="C11" s="416"/>
      <c r="D11" s="419"/>
      <c r="E11" s="425"/>
      <c r="F11" s="428"/>
      <c r="G11" s="428"/>
      <c r="H11" s="395" t="s">
        <v>82</v>
      </c>
      <c r="I11" s="397" t="s">
        <v>83</v>
      </c>
      <c r="J11" s="393"/>
      <c r="K11" s="393"/>
      <c r="L11" s="393"/>
      <c r="M11" s="394"/>
      <c r="N11" s="392" t="s">
        <v>84</v>
      </c>
      <c r="O11" s="393"/>
      <c r="P11" s="393"/>
      <c r="Q11" s="393"/>
      <c r="R11" s="394"/>
      <c r="S11" s="392" t="s">
        <v>85</v>
      </c>
      <c r="T11" s="393"/>
      <c r="U11" s="393"/>
      <c r="V11" s="393"/>
      <c r="W11" s="394"/>
      <c r="X11" s="191"/>
      <c r="Y11" s="428"/>
      <c r="Z11" s="397" t="s">
        <v>86</v>
      </c>
      <c r="AA11" s="393"/>
      <c r="AB11" s="393"/>
      <c r="AC11" s="393"/>
      <c r="AD11" s="394"/>
      <c r="AE11" s="392" t="s">
        <v>87</v>
      </c>
      <c r="AF11" s="393"/>
      <c r="AG11" s="393"/>
      <c r="AH11" s="393"/>
      <c r="AI11" s="394"/>
      <c r="AJ11" s="392" t="s">
        <v>88</v>
      </c>
      <c r="AK11" s="393"/>
      <c r="AL11" s="393"/>
      <c r="AM11" s="393"/>
      <c r="AN11" s="394"/>
      <c r="AO11" s="192"/>
      <c r="AP11" s="430"/>
      <c r="AQ11" s="399"/>
    </row>
    <row r="12" spans="2:43" s="190" customFormat="1" ht="35.25" customHeight="1" thickBot="1">
      <c r="B12" s="414"/>
      <c r="C12" s="417"/>
      <c r="D12" s="420"/>
      <c r="E12" s="426"/>
      <c r="F12" s="429"/>
      <c r="G12" s="429"/>
      <c r="H12" s="396"/>
      <c r="I12" s="193" t="s">
        <v>89</v>
      </c>
      <c r="J12" s="194"/>
      <c r="K12" s="195" t="s">
        <v>90</v>
      </c>
      <c r="L12" s="194"/>
      <c r="M12" s="196" t="s">
        <v>91</v>
      </c>
      <c r="N12" s="197" t="s">
        <v>89</v>
      </c>
      <c r="O12" s="194"/>
      <c r="P12" s="194" t="s">
        <v>90</v>
      </c>
      <c r="Q12" s="194"/>
      <c r="R12" s="196" t="s">
        <v>91</v>
      </c>
      <c r="S12" s="197" t="s">
        <v>89</v>
      </c>
      <c r="T12" s="194"/>
      <c r="U12" s="194" t="s">
        <v>90</v>
      </c>
      <c r="V12" s="198"/>
      <c r="W12" s="196" t="s">
        <v>91</v>
      </c>
      <c r="X12" s="199" t="s">
        <v>92</v>
      </c>
      <c r="Y12" s="429"/>
      <c r="Z12" s="193" t="s">
        <v>89</v>
      </c>
      <c r="AA12" s="194"/>
      <c r="AB12" s="195" t="s">
        <v>90</v>
      </c>
      <c r="AC12" s="194"/>
      <c r="AD12" s="196" t="s">
        <v>91</v>
      </c>
      <c r="AE12" s="197" t="s">
        <v>89</v>
      </c>
      <c r="AF12" s="194"/>
      <c r="AG12" s="194" t="s">
        <v>90</v>
      </c>
      <c r="AH12" s="194"/>
      <c r="AI12" s="196" t="s">
        <v>91</v>
      </c>
      <c r="AJ12" s="197" t="s">
        <v>89</v>
      </c>
      <c r="AK12" s="194"/>
      <c r="AL12" s="194" t="s">
        <v>90</v>
      </c>
      <c r="AM12" s="198"/>
      <c r="AN12" s="196" t="s">
        <v>91</v>
      </c>
      <c r="AO12" s="238" t="s">
        <v>93</v>
      </c>
      <c r="AP12" s="431"/>
      <c r="AQ12" s="400"/>
    </row>
    <row r="13" spans="2:43" s="184" customFormat="1" ht="53.25" customHeight="1" thickTop="1">
      <c r="B13" s="201"/>
      <c r="C13" s="202"/>
      <c r="D13" s="203"/>
      <c r="E13" s="291"/>
      <c r="F13" s="294"/>
      <c r="G13" s="299">
        <f>ROUNDUP((E13*1.5),0)</f>
        <v>0</v>
      </c>
      <c r="H13" s="204">
        <f>MIN(F13,G13)</f>
        <v>0</v>
      </c>
      <c r="I13" s="205">
        <f>IF(H13&lt;=30,H13,30)</f>
        <v>0</v>
      </c>
      <c r="J13" s="206" t="s">
        <v>94</v>
      </c>
      <c r="K13" s="288"/>
      <c r="L13" s="206" t="s">
        <v>95</v>
      </c>
      <c r="M13" s="286">
        <f>ROUNDDOWN((I13*K13),0)</f>
        <v>0</v>
      </c>
      <c r="N13" s="301">
        <f>IF(AND(H13&gt;=31,H13&lt;61),H13-30,IF(H13&lt;=30,0,30))</f>
        <v>0</v>
      </c>
      <c r="O13" s="206" t="s">
        <v>94</v>
      </c>
      <c r="P13" s="304">
        <f>ROUNDDOWN(K13*90/100,0)</f>
        <v>0</v>
      </c>
      <c r="Q13" s="206" t="s">
        <v>95</v>
      </c>
      <c r="R13" s="286">
        <f>N13*P13</f>
        <v>0</v>
      </c>
      <c r="S13" s="207">
        <f>IF(H13&gt;=61,H13-60,0)</f>
        <v>0</v>
      </c>
      <c r="T13" s="206" t="s">
        <v>94</v>
      </c>
      <c r="U13" s="285">
        <f>ROUNDDOWN(K13*80/100,0)</f>
        <v>0</v>
      </c>
      <c r="V13" s="208" t="s">
        <v>96</v>
      </c>
      <c r="W13" s="286">
        <f>S13*U13</f>
        <v>0</v>
      </c>
      <c r="X13" s="209">
        <f>SUM(M13,R13,W13)</f>
        <v>0</v>
      </c>
      <c r="Y13" s="305">
        <f>IF($H$7="①",H13-1,H13-2)</f>
        <v>-2</v>
      </c>
      <c r="Z13" s="205">
        <f>IF(Y13&lt;=30,Y13,30)</f>
        <v>-2</v>
      </c>
      <c r="AA13" s="206" t="s">
        <v>94</v>
      </c>
      <c r="AB13" s="306"/>
      <c r="AC13" s="206" t="s">
        <v>95</v>
      </c>
      <c r="AD13" s="309">
        <f>ROUNDDOWN((Z13*AB13),0)</f>
        <v>0</v>
      </c>
      <c r="AE13" s="301">
        <f>IF(AND(Y13&gt;=31,Y13&lt;61),Y13-30,IF(Y13&lt;=30,0,30))</f>
        <v>0</v>
      </c>
      <c r="AF13" s="206" t="s">
        <v>94</v>
      </c>
      <c r="AG13" s="310">
        <f>ROUNDDOWN(AB13*90/100,0)</f>
        <v>0</v>
      </c>
      <c r="AH13" s="206" t="s">
        <v>95</v>
      </c>
      <c r="AI13" s="286">
        <f>AE13*AG13</f>
        <v>0</v>
      </c>
      <c r="AJ13" s="311">
        <f>IF(Y13&gt;=61,Y13-60,0)</f>
        <v>0</v>
      </c>
      <c r="AK13" s="206" t="s">
        <v>94</v>
      </c>
      <c r="AL13" s="310">
        <f>ROUNDDOWN(AB13*80/100,0)</f>
        <v>0</v>
      </c>
      <c r="AM13" s="208" t="s">
        <v>96</v>
      </c>
      <c r="AN13" s="309">
        <f>AJ13*AL13</f>
        <v>0</v>
      </c>
      <c r="AO13" s="210">
        <f>SUM(AD13,AI13,AN13)</f>
        <v>0</v>
      </c>
      <c r="AP13" s="211">
        <f>SUM(X13+AO13)</f>
        <v>0</v>
      </c>
      <c r="AQ13" s="212"/>
    </row>
    <row r="14" spans="2:43" s="184" customFormat="1" ht="53.25" customHeight="1">
      <c r="B14" s="213"/>
      <c r="C14" s="214"/>
      <c r="D14" s="215"/>
      <c r="E14" s="292"/>
      <c r="F14" s="295"/>
      <c r="G14" s="299">
        <f t="shared" ref="G14:G25" si="0">ROUNDUP((E14*1.5),0)</f>
        <v>0</v>
      </c>
      <c r="H14" s="204">
        <f t="shared" ref="H14:H25" si="1">MIN(F14,G14)</f>
        <v>0</v>
      </c>
      <c r="I14" s="205">
        <f t="shared" ref="I14:I25" si="2">IF(H14&lt;=30,H14,30)</f>
        <v>0</v>
      </c>
      <c r="J14" s="206" t="s">
        <v>94</v>
      </c>
      <c r="K14" s="288"/>
      <c r="L14" s="206" t="s">
        <v>95</v>
      </c>
      <c r="M14" s="286">
        <f t="shared" ref="M14:M25" si="3">ROUNDDOWN((I14*K14),0)</f>
        <v>0</v>
      </c>
      <c r="N14" s="301">
        <f t="shared" ref="N14:N25" si="4">IF(AND(H14&gt;=31,H14&lt;61),H14-30,IF(H14&lt;=30,0,30))</f>
        <v>0</v>
      </c>
      <c r="O14" s="206" t="s">
        <v>94</v>
      </c>
      <c r="P14" s="304">
        <f t="shared" ref="P14:P25" si="5">ROUNDDOWN(K14*90/100,0)</f>
        <v>0</v>
      </c>
      <c r="Q14" s="206" t="s">
        <v>95</v>
      </c>
      <c r="R14" s="286">
        <f t="shared" ref="R14:R25" si="6">N14*P14</f>
        <v>0</v>
      </c>
      <c r="S14" s="207">
        <f t="shared" ref="S14:S25" si="7">IF(H14&gt;=61,H14-60,0)</f>
        <v>0</v>
      </c>
      <c r="T14" s="206" t="s">
        <v>94</v>
      </c>
      <c r="U14" s="285">
        <f t="shared" ref="U14:U25" si="8">ROUNDDOWN(K14*80/100,0)</f>
        <v>0</v>
      </c>
      <c r="V14" s="216" t="s">
        <v>96</v>
      </c>
      <c r="W14" s="286">
        <f t="shared" ref="W14:W25" si="9">S14*U14</f>
        <v>0</v>
      </c>
      <c r="X14" s="209">
        <f t="shared" ref="X14:X25" si="10">SUM(M14,R14,W14)</f>
        <v>0</v>
      </c>
      <c r="Y14" s="305">
        <f t="shared" ref="Y14:Y25" si="11">IF($H$7="①",H14-1,H14-2)</f>
        <v>-2</v>
      </c>
      <c r="Z14" s="205">
        <f t="shared" ref="Z14:Z24" si="12">IF(Y14&lt;=30,Y14,30)</f>
        <v>-2</v>
      </c>
      <c r="AA14" s="206" t="s">
        <v>94</v>
      </c>
      <c r="AB14" s="306"/>
      <c r="AC14" s="206" t="s">
        <v>95</v>
      </c>
      <c r="AD14" s="309">
        <f t="shared" ref="AD14:AD25" si="13">ROUNDDOWN((Z14*AB14),0)</f>
        <v>0</v>
      </c>
      <c r="AE14" s="301">
        <f t="shared" ref="AE14:AE25" si="14">IF(AND(Y14&gt;=31,Y14&lt;61),Y14-30,IF(Y14&lt;=30,0,30))</f>
        <v>0</v>
      </c>
      <c r="AF14" s="206" t="s">
        <v>94</v>
      </c>
      <c r="AG14" s="310">
        <f t="shared" ref="AG14:AG25" si="15">ROUNDDOWN(AB14*90/100,0)</f>
        <v>0</v>
      </c>
      <c r="AH14" s="206" t="s">
        <v>95</v>
      </c>
      <c r="AI14" s="286">
        <f t="shared" ref="AI14:AI25" si="16">AE14*AG14</f>
        <v>0</v>
      </c>
      <c r="AJ14" s="311">
        <f t="shared" ref="AJ14:AJ25" si="17">IF(Y14&gt;=61,Y14-60,0)</f>
        <v>0</v>
      </c>
      <c r="AK14" s="206" t="s">
        <v>94</v>
      </c>
      <c r="AL14" s="310">
        <f t="shared" ref="AL14:AL25" si="18">ROUNDDOWN(AB14*80/100,0)</f>
        <v>0</v>
      </c>
      <c r="AM14" s="216" t="s">
        <v>96</v>
      </c>
      <c r="AN14" s="309">
        <f t="shared" ref="AN14:AN25" si="19">AJ14*AL14</f>
        <v>0</v>
      </c>
      <c r="AO14" s="210">
        <f t="shared" ref="AO14:AO25" si="20">SUM(AD14,AI14,AN14)</f>
        <v>0</v>
      </c>
      <c r="AP14" s="217">
        <f t="shared" ref="AP14:AP25" si="21">SUM(X14+AO14)</f>
        <v>0</v>
      </c>
      <c r="AQ14" s="218"/>
    </row>
    <row r="15" spans="2:43" s="184" customFormat="1" ht="53.25" customHeight="1">
      <c r="B15" s="213"/>
      <c r="C15" s="214"/>
      <c r="D15" s="215"/>
      <c r="E15" s="292"/>
      <c r="F15" s="295"/>
      <c r="G15" s="299">
        <f t="shared" si="0"/>
        <v>0</v>
      </c>
      <c r="H15" s="204">
        <f t="shared" si="1"/>
        <v>0</v>
      </c>
      <c r="I15" s="205">
        <f t="shared" si="2"/>
        <v>0</v>
      </c>
      <c r="J15" s="206" t="s">
        <v>94</v>
      </c>
      <c r="K15" s="288"/>
      <c r="L15" s="206" t="s">
        <v>95</v>
      </c>
      <c r="M15" s="286">
        <f t="shared" si="3"/>
        <v>0</v>
      </c>
      <c r="N15" s="301">
        <f t="shared" si="4"/>
        <v>0</v>
      </c>
      <c r="O15" s="206" t="s">
        <v>94</v>
      </c>
      <c r="P15" s="304">
        <f t="shared" si="5"/>
        <v>0</v>
      </c>
      <c r="Q15" s="206" t="s">
        <v>95</v>
      </c>
      <c r="R15" s="286">
        <f t="shared" si="6"/>
        <v>0</v>
      </c>
      <c r="S15" s="207">
        <f t="shared" si="7"/>
        <v>0</v>
      </c>
      <c r="T15" s="206" t="s">
        <v>94</v>
      </c>
      <c r="U15" s="285">
        <f t="shared" si="8"/>
        <v>0</v>
      </c>
      <c r="V15" s="216" t="s">
        <v>96</v>
      </c>
      <c r="W15" s="286">
        <f t="shared" si="9"/>
        <v>0</v>
      </c>
      <c r="X15" s="209">
        <f t="shared" si="10"/>
        <v>0</v>
      </c>
      <c r="Y15" s="305">
        <f t="shared" si="11"/>
        <v>-2</v>
      </c>
      <c r="Z15" s="205">
        <f t="shared" si="12"/>
        <v>-2</v>
      </c>
      <c r="AA15" s="206" t="s">
        <v>94</v>
      </c>
      <c r="AB15" s="306"/>
      <c r="AC15" s="206" t="s">
        <v>95</v>
      </c>
      <c r="AD15" s="309">
        <f t="shared" si="13"/>
        <v>0</v>
      </c>
      <c r="AE15" s="301">
        <f t="shared" si="14"/>
        <v>0</v>
      </c>
      <c r="AF15" s="206" t="s">
        <v>94</v>
      </c>
      <c r="AG15" s="310">
        <f t="shared" si="15"/>
        <v>0</v>
      </c>
      <c r="AH15" s="206" t="s">
        <v>95</v>
      </c>
      <c r="AI15" s="286">
        <f t="shared" si="16"/>
        <v>0</v>
      </c>
      <c r="AJ15" s="311">
        <f t="shared" si="17"/>
        <v>0</v>
      </c>
      <c r="AK15" s="206" t="s">
        <v>94</v>
      </c>
      <c r="AL15" s="310">
        <f t="shared" si="18"/>
        <v>0</v>
      </c>
      <c r="AM15" s="216" t="s">
        <v>96</v>
      </c>
      <c r="AN15" s="309">
        <f t="shared" si="19"/>
        <v>0</v>
      </c>
      <c r="AO15" s="210">
        <f t="shared" si="20"/>
        <v>0</v>
      </c>
      <c r="AP15" s="217">
        <f t="shared" si="21"/>
        <v>0</v>
      </c>
      <c r="AQ15" s="218"/>
    </row>
    <row r="16" spans="2:43" s="184" customFormat="1" ht="53.25" customHeight="1">
      <c r="B16" s="213"/>
      <c r="C16" s="214"/>
      <c r="D16" s="215"/>
      <c r="E16" s="292"/>
      <c r="F16" s="295"/>
      <c r="G16" s="299">
        <f t="shared" si="0"/>
        <v>0</v>
      </c>
      <c r="H16" s="204">
        <f t="shared" si="1"/>
        <v>0</v>
      </c>
      <c r="I16" s="205">
        <f t="shared" si="2"/>
        <v>0</v>
      </c>
      <c r="J16" s="206" t="s">
        <v>94</v>
      </c>
      <c r="K16" s="288"/>
      <c r="L16" s="206" t="s">
        <v>95</v>
      </c>
      <c r="M16" s="286">
        <f t="shared" si="3"/>
        <v>0</v>
      </c>
      <c r="N16" s="301">
        <f t="shared" si="4"/>
        <v>0</v>
      </c>
      <c r="O16" s="206" t="s">
        <v>94</v>
      </c>
      <c r="P16" s="304">
        <f t="shared" si="5"/>
        <v>0</v>
      </c>
      <c r="Q16" s="206" t="s">
        <v>95</v>
      </c>
      <c r="R16" s="286">
        <f t="shared" si="6"/>
        <v>0</v>
      </c>
      <c r="S16" s="207">
        <f t="shared" si="7"/>
        <v>0</v>
      </c>
      <c r="T16" s="206" t="s">
        <v>94</v>
      </c>
      <c r="U16" s="285">
        <f t="shared" si="8"/>
        <v>0</v>
      </c>
      <c r="V16" s="216" t="s">
        <v>96</v>
      </c>
      <c r="W16" s="286">
        <f t="shared" si="9"/>
        <v>0</v>
      </c>
      <c r="X16" s="209">
        <f t="shared" si="10"/>
        <v>0</v>
      </c>
      <c r="Y16" s="305">
        <f t="shared" si="11"/>
        <v>-2</v>
      </c>
      <c r="Z16" s="205">
        <f t="shared" si="12"/>
        <v>-2</v>
      </c>
      <c r="AA16" s="206" t="s">
        <v>94</v>
      </c>
      <c r="AB16" s="306"/>
      <c r="AC16" s="206" t="s">
        <v>95</v>
      </c>
      <c r="AD16" s="309">
        <f t="shared" si="13"/>
        <v>0</v>
      </c>
      <c r="AE16" s="301">
        <f t="shared" si="14"/>
        <v>0</v>
      </c>
      <c r="AF16" s="206" t="s">
        <v>94</v>
      </c>
      <c r="AG16" s="310">
        <f t="shared" si="15"/>
        <v>0</v>
      </c>
      <c r="AH16" s="206" t="s">
        <v>95</v>
      </c>
      <c r="AI16" s="286">
        <f t="shared" si="16"/>
        <v>0</v>
      </c>
      <c r="AJ16" s="311">
        <f t="shared" si="17"/>
        <v>0</v>
      </c>
      <c r="AK16" s="206" t="s">
        <v>94</v>
      </c>
      <c r="AL16" s="310">
        <f t="shared" si="18"/>
        <v>0</v>
      </c>
      <c r="AM16" s="216" t="s">
        <v>96</v>
      </c>
      <c r="AN16" s="309">
        <f t="shared" si="19"/>
        <v>0</v>
      </c>
      <c r="AO16" s="210">
        <f t="shared" si="20"/>
        <v>0</v>
      </c>
      <c r="AP16" s="217">
        <f t="shared" si="21"/>
        <v>0</v>
      </c>
      <c r="AQ16" s="218"/>
    </row>
    <row r="17" spans="2:43" s="184" customFormat="1" ht="53.25" customHeight="1">
      <c r="B17" s="213"/>
      <c r="C17" s="214"/>
      <c r="D17" s="215"/>
      <c r="E17" s="292"/>
      <c r="F17" s="295"/>
      <c r="G17" s="299">
        <f t="shared" si="0"/>
        <v>0</v>
      </c>
      <c r="H17" s="204">
        <f t="shared" si="1"/>
        <v>0</v>
      </c>
      <c r="I17" s="205">
        <f t="shared" si="2"/>
        <v>0</v>
      </c>
      <c r="J17" s="206" t="s">
        <v>94</v>
      </c>
      <c r="K17" s="288"/>
      <c r="L17" s="206" t="s">
        <v>95</v>
      </c>
      <c r="M17" s="286">
        <f t="shared" si="3"/>
        <v>0</v>
      </c>
      <c r="N17" s="301">
        <f t="shared" si="4"/>
        <v>0</v>
      </c>
      <c r="O17" s="206" t="s">
        <v>94</v>
      </c>
      <c r="P17" s="304">
        <f t="shared" si="5"/>
        <v>0</v>
      </c>
      <c r="Q17" s="206" t="s">
        <v>95</v>
      </c>
      <c r="R17" s="286">
        <f t="shared" si="6"/>
        <v>0</v>
      </c>
      <c r="S17" s="207">
        <f t="shared" si="7"/>
        <v>0</v>
      </c>
      <c r="T17" s="206" t="s">
        <v>94</v>
      </c>
      <c r="U17" s="285">
        <f t="shared" si="8"/>
        <v>0</v>
      </c>
      <c r="V17" s="216" t="s">
        <v>96</v>
      </c>
      <c r="W17" s="286">
        <f t="shared" si="9"/>
        <v>0</v>
      </c>
      <c r="X17" s="209">
        <f t="shared" si="10"/>
        <v>0</v>
      </c>
      <c r="Y17" s="305">
        <f t="shared" si="11"/>
        <v>-2</v>
      </c>
      <c r="Z17" s="205">
        <f t="shared" si="12"/>
        <v>-2</v>
      </c>
      <c r="AA17" s="206" t="s">
        <v>94</v>
      </c>
      <c r="AB17" s="306"/>
      <c r="AC17" s="206" t="s">
        <v>95</v>
      </c>
      <c r="AD17" s="309">
        <f t="shared" si="13"/>
        <v>0</v>
      </c>
      <c r="AE17" s="301">
        <f t="shared" si="14"/>
        <v>0</v>
      </c>
      <c r="AF17" s="206" t="s">
        <v>94</v>
      </c>
      <c r="AG17" s="310">
        <f t="shared" si="15"/>
        <v>0</v>
      </c>
      <c r="AH17" s="206" t="s">
        <v>95</v>
      </c>
      <c r="AI17" s="286">
        <f t="shared" si="16"/>
        <v>0</v>
      </c>
      <c r="AJ17" s="311">
        <f t="shared" si="17"/>
        <v>0</v>
      </c>
      <c r="AK17" s="206" t="s">
        <v>94</v>
      </c>
      <c r="AL17" s="310">
        <f t="shared" si="18"/>
        <v>0</v>
      </c>
      <c r="AM17" s="216" t="s">
        <v>96</v>
      </c>
      <c r="AN17" s="309">
        <f t="shared" si="19"/>
        <v>0</v>
      </c>
      <c r="AO17" s="210">
        <f t="shared" si="20"/>
        <v>0</v>
      </c>
      <c r="AP17" s="217">
        <f t="shared" si="21"/>
        <v>0</v>
      </c>
      <c r="AQ17" s="218"/>
    </row>
    <row r="18" spans="2:43" s="184" customFormat="1" ht="53.25" customHeight="1">
      <c r="B18" s="213"/>
      <c r="C18" s="214"/>
      <c r="D18" s="219"/>
      <c r="E18" s="292"/>
      <c r="F18" s="296"/>
      <c r="G18" s="300">
        <f t="shared" si="0"/>
        <v>0</v>
      </c>
      <c r="H18" s="204">
        <f t="shared" si="1"/>
        <v>0</v>
      </c>
      <c r="I18" s="205">
        <f t="shared" si="2"/>
        <v>0</v>
      </c>
      <c r="J18" s="206" t="s">
        <v>94</v>
      </c>
      <c r="K18" s="288"/>
      <c r="L18" s="206" t="s">
        <v>95</v>
      </c>
      <c r="M18" s="286">
        <f t="shared" si="3"/>
        <v>0</v>
      </c>
      <c r="N18" s="301">
        <f t="shared" si="4"/>
        <v>0</v>
      </c>
      <c r="O18" s="206" t="s">
        <v>94</v>
      </c>
      <c r="P18" s="304">
        <f t="shared" si="5"/>
        <v>0</v>
      </c>
      <c r="Q18" s="206" t="s">
        <v>95</v>
      </c>
      <c r="R18" s="286">
        <f t="shared" si="6"/>
        <v>0</v>
      </c>
      <c r="S18" s="207">
        <f t="shared" si="7"/>
        <v>0</v>
      </c>
      <c r="T18" s="206" t="s">
        <v>94</v>
      </c>
      <c r="U18" s="285">
        <f t="shared" si="8"/>
        <v>0</v>
      </c>
      <c r="V18" s="208" t="s">
        <v>96</v>
      </c>
      <c r="W18" s="286">
        <f t="shared" si="9"/>
        <v>0</v>
      </c>
      <c r="X18" s="209">
        <f t="shared" si="10"/>
        <v>0</v>
      </c>
      <c r="Y18" s="305">
        <f t="shared" si="11"/>
        <v>-2</v>
      </c>
      <c r="Z18" s="205">
        <f t="shared" si="12"/>
        <v>-2</v>
      </c>
      <c r="AA18" s="206" t="s">
        <v>94</v>
      </c>
      <c r="AB18" s="306"/>
      <c r="AC18" s="206" t="s">
        <v>95</v>
      </c>
      <c r="AD18" s="309">
        <f t="shared" si="13"/>
        <v>0</v>
      </c>
      <c r="AE18" s="301">
        <f t="shared" si="14"/>
        <v>0</v>
      </c>
      <c r="AF18" s="206" t="s">
        <v>94</v>
      </c>
      <c r="AG18" s="310">
        <f t="shared" si="15"/>
        <v>0</v>
      </c>
      <c r="AH18" s="206" t="s">
        <v>95</v>
      </c>
      <c r="AI18" s="286">
        <f t="shared" si="16"/>
        <v>0</v>
      </c>
      <c r="AJ18" s="311">
        <f t="shared" si="17"/>
        <v>0</v>
      </c>
      <c r="AK18" s="206" t="s">
        <v>94</v>
      </c>
      <c r="AL18" s="310">
        <f t="shared" si="18"/>
        <v>0</v>
      </c>
      <c r="AM18" s="208" t="s">
        <v>96</v>
      </c>
      <c r="AN18" s="309">
        <f t="shared" si="19"/>
        <v>0</v>
      </c>
      <c r="AO18" s="210">
        <f t="shared" si="20"/>
        <v>0</v>
      </c>
      <c r="AP18" s="217">
        <f t="shared" si="21"/>
        <v>0</v>
      </c>
      <c r="AQ18" s="218"/>
    </row>
    <row r="19" spans="2:43" s="184" customFormat="1" ht="53.25" customHeight="1">
      <c r="B19" s="213"/>
      <c r="C19" s="214"/>
      <c r="D19" s="219"/>
      <c r="E19" s="292"/>
      <c r="F19" s="296"/>
      <c r="G19" s="300">
        <f t="shared" si="0"/>
        <v>0</v>
      </c>
      <c r="H19" s="204">
        <f t="shared" si="1"/>
        <v>0</v>
      </c>
      <c r="I19" s="205">
        <f t="shared" si="2"/>
        <v>0</v>
      </c>
      <c r="J19" s="206" t="s">
        <v>94</v>
      </c>
      <c r="K19" s="288"/>
      <c r="L19" s="206" t="s">
        <v>95</v>
      </c>
      <c r="M19" s="286">
        <f t="shared" si="3"/>
        <v>0</v>
      </c>
      <c r="N19" s="301">
        <f t="shared" si="4"/>
        <v>0</v>
      </c>
      <c r="O19" s="206" t="s">
        <v>94</v>
      </c>
      <c r="P19" s="304">
        <f t="shared" si="5"/>
        <v>0</v>
      </c>
      <c r="Q19" s="206" t="s">
        <v>95</v>
      </c>
      <c r="R19" s="286">
        <f t="shared" si="6"/>
        <v>0</v>
      </c>
      <c r="S19" s="207">
        <f t="shared" si="7"/>
        <v>0</v>
      </c>
      <c r="T19" s="206" t="s">
        <v>94</v>
      </c>
      <c r="U19" s="285">
        <f t="shared" si="8"/>
        <v>0</v>
      </c>
      <c r="V19" s="208" t="s">
        <v>96</v>
      </c>
      <c r="W19" s="286">
        <f t="shared" si="9"/>
        <v>0</v>
      </c>
      <c r="X19" s="209">
        <f t="shared" si="10"/>
        <v>0</v>
      </c>
      <c r="Y19" s="305">
        <f t="shared" si="11"/>
        <v>-2</v>
      </c>
      <c r="Z19" s="205">
        <f t="shared" si="12"/>
        <v>-2</v>
      </c>
      <c r="AA19" s="206" t="s">
        <v>94</v>
      </c>
      <c r="AB19" s="306"/>
      <c r="AC19" s="206" t="s">
        <v>95</v>
      </c>
      <c r="AD19" s="309">
        <f t="shared" si="13"/>
        <v>0</v>
      </c>
      <c r="AE19" s="301">
        <f t="shared" si="14"/>
        <v>0</v>
      </c>
      <c r="AF19" s="206" t="s">
        <v>94</v>
      </c>
      <c r="AG19" s="310">
        <f t="shared" si="15"/>
        <v>0</v>
      </c>
      <c r="AH19" s="206" t="s">
        <v>95</v>
      </c>
      <c r="AI19" s="286">
        <f t="shared" si="16"/>
        <v>0</v>
      </c>
      <c r="AJ19" s="311">
        <f t="shared" si="17"/>
        <v>0</v>
      </c>
      <c r="AK19" s="206" t="s">
        <v>94</v>
      </c>
      <c r="AL19" s="310">
        <f t="shared" si="18"/>
        <v>0</v>
      </c>
      <c r="AM19" s="208" t="s">
        <v>96</v>
      </c>
      <c r="AN19" s="309">
        <f t="shared" si="19"/>
        <v>0</v>
      </c>
      <c r="AO19" s="210">
        <f t="shared" si="20"/>
        <v>0</v>
      </c>
      <c r="AP19" s="217">
        <f t="shared" si="21"/>
        <v>0</v>
      </c>
      <c r="AQ19" s="218"/>
    </row>
    <row r="20" spans="2:43" s="184" customFormat="1" ht="53.25" customHeight="1">
      <c r="B20" s="213"/>
      <c r="C20" s="214"/>
      <c r="D20" s="219"/>
      <c r="E20" s="292"/>
      <c r="F20" s="296"/>
      <c r="G20" s="300">
        <f t="shared" si="0"/>
        <v>0</v>
      </c>
      <c r="H20" s="204">
        <f t="shared" si="1"/>
        <v>0</v>
      </c>
      <c r="I20" s="205">
        <f t="shared" si="2"/>
        <v>0</v>
      </c>
      <c r="J20" s="206" t="s">
        <v>94</v>
      </c>
      <c r="K20" s="288"/>
      <c r="L20" s="206" t="s">
        <v>95</v>
      </c>
      <c r="M20" s="286">
        <f t="shared" si="3"/>
        <v>0</v>
      </c>
      <c r="N20" s="301">
        <f t="shared" si="4"/>
        <v>0</v>
      </c>
      <c r="O20" s="206" t="s">
        <v>94</v>
      </c>
      <c r="P20" s="304">
        <f t="shared" si="5"/>
        <v>0</v>
      </c>
      <c r="Q20" s="206" t="s">
        <v>95</v>
      </c>
      <c r="R20" s="286">
        <f t="shared" si="6"/>
        <v>0</v>
      </c>
      <c r="S20" s="207">
        <f t="shared" si="7"/>
        <v>0</v>
      </c>
      <c r="T20" s="206" t="s">
        <v>94</v>
      </c>
      <c r="U20" s="285">
        <f t="shared" si="8"/>
        <v>0</v>
      </c>
      <c r="V20" s="208" t="s">
        <v>96</v>
      </c>
      <c r="W20" s="286">
        <f t="shared" si="9"/>
        <v>0</v>
      </c>
      <c r="X20" s="209">
        <f t="shared" si="10"/>
        <v>0</v>
      </c>
      <c r="Y20" s="305">
        <f t="shared" si="11"/>
        <v>-2</v>
      </c>
      <c r="Z20" s="205">
        <f t="shared" si="12"/>
        <v>-2</v>
      </c>
      <c r="AA20" s="206" t="s">
        <v>94</v>
      </c>
      <c r="AB20" s="306"/>
      <c r="AC20" s="206" t="s">
        <v>95</v>
      </c>
      <c r="AD20" s="309">
        <f t="shared" si="13"/>
        <v>0</v>
      </c>
      <c r="AE20" s="301">
        <f t="shared" si="14"/>
        <v>0</v>
      </c>
      <c r="AF20" s="206" t="s">
        <v>94</v>
      </c>
      <c r="AG20" s="310">
        <f t="shared" si="15"/>
        <v>0</v>
      </c>
      <c r="AH20" s="206" t="s">
        <v>95</v>
      </c>
      <c r="AI20" s="286">
        <f t="shared" si="16"/>
        <v>0</v>
      </c>
      <c r="AJ20" s="311">
        <f t="shared" si="17"/>
        <v>0</v>
      </c>
      <c r="AK20" s="206" t="s">
        <v>94</v>
      </c>
      <c r="AL20" s="310">
        <f t="shared" si="18"/>
        <v>0</v>
      </c>
      <c r="AM20" s="208" t="s">
        <v>96</v>
      </c>
      <c r="AN20" s="309">
        <f t="shared" si="19"/>
        <v>0</v>
      </c>
      <c r="AO20" s="210">
        <f t="shared" si="20"/>
        <v>0</v>
      </c>
      <c r="AP20" s="217">
        <f t="shared" si="21"/>
        <v>0</v>
      </c>
      <c r="AQ20" s="218"/>
    </row>
    <row r="21" spans="2:43" s="184" customFormat="1" ht="53.25" customHeight="1">
      <c r="B21" s="213"/>
      <c r="C21" s="214"/>
      <c r="D21" s="219"/>
      <c r="E21" s="292"/>
      <c r="F21" s="296"/>
      <c r="G21" s="300">
        <f t="shared" si="0"/>
        <v>0</v>
      </c>
      <c r="H21" s="204">
        <f t="shared" si="1"/>
        <v>0</v>
      </c>
      <c r="I21" s="205">
        <f t="shared" si="2"/>
        <v>0</v>
      </c>
      <c r="J21" s="206" t="s">
        <v>94</v>
      </c>
      <c r="K21" s="288"/>
      <c r="L21" s="206" t="s">
        <v>95</v>
      </c>
      <c r="M21" s="286">
        <f t="shared" si="3"/>
        <v>0</v>
      </c>
      <c r="N21" s="301">
        <f t="shared" si="4"/>
        <v>0</v>
      </c>
      <c r="O21" s="206" t="s">
        <v>94</v>
      </c>
      <c r="P21" s="304">
        <f t="shared" si="5"/>
        <v>0</v>
      </c>
      <c r="Q21" s="206" t="s">
        <v>95</v>
      </c>
      <c r="R21" s="286">
        <f t="shared" si="6"/>
        <v>0</v>
      </c>
      <c r="S21" s="207">
        <f t="shared" si="7"/>
        <v>0</v>
      </c>
      <c r="T21" s="206" t="s">
        <v>94</v>
      </c>
      <c r="U21" s="285">
        <f t="shared" si="8"/>
        <v>0</v>
      </c>
      <c r="V21" s="208" t="s">
        <v>96</v>
      </c>
      <c r="W21" s="286">
        <f t="shared" si="9"/>
        <v>0</v>
      </c>
      <c r="X21" s="209">
        <f t="shared" si="10"/>
        <v>0</v>
      </c>
      <c r="Y21" s="305">
        <f t="shared" si="11"/>
        <v>-2</v>
      </c>
      <c r="Z21" s="205">
        <f t="shared" si="12"/>
        <v>-2</v>
      </c>
      <c r="AA21" s="206" t="s">
        <v>94</v>
      </c>
      <c r="AB21" s="306"/>
      <c r="AC21" s="206" t="s">
        <v>95</v>
      </c>
      <c r="AD21" s="309">
        <f t="shared" si="13"/>
        <v>0</v>
      </c>
      <c r="AE21" s="301">
        <f t="shared" si="14"/>
        <v>0</v>
      </c>
      <c r="AF21" s="206" t="s">
        <v>94</v>
      </c>
      <c r="AG21" s="310">
        <f t="shared" si="15"/>
        <v>0</v>
      </c>
      <c r="AH21" s="206" t="s">
        <v>95</v>
      </c>
      <c r="AI21" s="286">
        <f t="shared" si="16"/>
        <v>0</v>
      </c>
      <c r="AJ21" s="311">
        <f t="shared" si="17"/>
        <v>0</v>
      </c>
      <c r="AK21" s="206" t="s">
        <v>94</v>
      </c>
      <c r="AL21" s="310">
        <f t="shared" si="18"/>
        <v>0</v>
      </c>
      <c r="AM21" s="208" t="s">
        <v>96</v>
      </c>
      <c r="AN21" s="309">
        <f t="shared" si="19"/>
        <v>0</v>
      </c>
      <c r="AO21" s="210">
        <f t="shared" si="20"/>
        <v>0</v>
      </c>
      <c r="AP21" s="217">
        <f t="shared" si="21"/>
        <v>0</v>
      </c>
      <c r="AQ21" s="218"/>
    </row>
    <row r="22" spans="2:43" s="184" customFormat="1" ht="53.25" customHeight="1">
      <c r="B22" s="213"/>
      <c r="C22" s="214"/>
      <c r="D22" s="219"/>
      <c r="E22" s="292"/>
      <c r="F22" s="296"/>
      <c r="G22" s="300">
        <f t="shared" si="0"/>
        <v>0</v>
      </c>
      <c r="H22" s="204">
        <f t="shared" si="1"/>
        <v>0</v>
      </c>
      <c r="I22" s="205">
        <f t="shared" si="2"/>
        <v>0</v>
      </c>
      <c r="J22" s="206" t="s">
        <v>94</v>
      </c>
      <c r="K22" s="288"/>
      <c r="L22" s="206" t="s">
        <v>95</v>
      </c>
      <c r="M22" s="286">
        <f t="shared" si="3"/>
        <v>0</v>
      </c>
      <c r="N22" s="301">
        <f t="shared" si="4"/>
        <v>0</v>
      </c>
      <c r="O22" s="206" t="s">
        <v>94</v>
      </c>
      <c r="P22" s="304">
        <f t="shared" si="5"/>
        <v>0</v>
      </c>
      <c r="Q22" s="206" t="s">
        <v>95</v>
      </c>
      <c r="R22" s="286">
        <f t="shared" si="6"/>
        <v>0</v>
      </c>
      <c r="S22" s="207">
        <f t="shared" si="7"/>
        <v>0</v>
      </c>
      <c r="T22" s="206" t="s">
        <v>94</v>
      </c>
      <c r="U22" s="285">
        <f t="shared" si="8"/>
        <v>0</v>
      </c>
      <c r="V22" s="208" t="s">
        <v>96</v>
      </c>
      <c r="W22" s="286">
        <f t="shared" si="9"/>
        <v>0</v>
      </c>
      <c r="X22" s="209">
        <f t="shared" si="10"/>
        <v>0</v>
      </c>
      <c r="Y22" s="305">
        <f t="shared" si="11"/>
        <v>-2</v>
      </c>
      <c r="Z22" s="205">
        <f t="shared" si="12"/>
        <v>-2</v>
      </c>
      <c r="AA22" s="206" t="s">
        <v>94</v>
      </c>
      <c r="AB22" s="306"/>
      <c r="AC22" s="206" t="s">
        <v>95</v>
      </c>
      <c r="AD22" s="309">
        <f t="shared" si="13"/>
        <v>0</v>
      </c>
      <c r="AE22" s="301">
        <f t="shared" si="14"/>
        <v>0</v>
      </c>
      <c r="AF22" s="206" t="s">
        <v>94</v>
      </c>
      <c r="AG22" s="310">
        <f t="shared" si="15"/>
        <v>0</v>
      </c>
      <c r="AH22" s="206" t="s">
        <v>95</v>
      </c>
      <c r="AI22" s="286">
        <f t="shared" si="16"/>
        <v>0</v>
      </c>
      <c r="AJ22" s="311">
        <f t="shared" si="17"/>
        <v>0</v>
      </c>
      <c r="AK22" s="206" t="s">
        <v>94</v>
      </c>
      <c r="AL22" s="310">
        <f t="shared" si="18"/>
        <v>0</v>
      </c>
      <c r="AM22" s="208" t="s">
        <v>96</v>
      </c>
      <c r="AN22" s="309">
        <f t="shared" si="19"/>
        <v>0</v>
      </c>
      <c r="AO22" s="210">
        <f t="shared" si="20"/>
        <v>0</v>
      </c>
      <c r="AP22" s="217">
        <f t="shared" si="21"/>
        <v>0</v>
      </c>
      <c r="AQ22" s="218"/>
    </row>
    <row r="23" spans="2:43" s="184" customFormat="1" ht="53.25" customHeight="1">
      <c r="B23" s="213"/>
      <c r="C23" s="214"/>
      <c r="D23" s="219"/>
      <c r="E23" s="292"/>
      <c r="F23" s="296"/>
      <c r="G23" s="300">
        <f t="shared" si="0"/>
        <v>0</v>
      </c>
      <c r="H23" s="204">
        <f t="shared" si="1"/>
        <v>0</v>
      </c>
      <c r="I23" s="205">
        <f t="shared" si="2"/>
        <v>0</v>
      </c>
      <c r="J23" s="206" t="s">
        <v>94</v>
      </c>
      <c r="K23" s="288"/>
      <c r="L23" s="206" t="s">
        <v>95</v>
      </c>
      <c r="M23" s="286">
        <f t="shared" si="3"/>
        <v>0</v>
      </c>
      <c r="N23" s="301">
        <f t="shared" si="4"/>
        <v>0</v>
      </c>
      <c r="O23" s="206" t="s">
        <v>94</v>
      </c>
      <c r="P23" s="304">
        <f t="shared" si="5"/>
        <v>0</v>
      </c>
      <c r="Q23" s="206" t="s">
        <v>95</v>
      </c>
      <c r="R23" s="286">
        <f t="shared" si="6"/>
        <v>0</v>
      </c>
      <c r="S23" s="207">
        <f t="shared" si="7"/>
        <v>0</v>
      </c>
      <c r="T23" s="206" t="s">
        <v>94</v>
      </c>
      <c r="U23" s="285">
        <f t="shared" si="8"/>
        <v>0</v>
      </c>
      <c r="V23" s="208" t="s">
        <v>96</v>
      </c>
      <c r="W23" s="286">
        <f t="shared" si="9"/>
        <v>0</v>
      </c>
      <c r="X23" s="209">
        <f t="shared" si="10"/>
        <v>0</v>
      </c>
      <c r="Y23" s="305">
        <f t="shared" si="11"/>
        <v>-2</v>
      </c>
      <c r="Z23" s="205">
        <f t="shared" si="12"/>
        <v>-2</v>
      </c>
      <c r="AA23" s="206" t="s">
        <v>94</v>
      </c>
      <c r="AB23" s="306"/>
      <c r="AC23" s="206" t="s">
        <v>95</v>
      </c>
      <c r="AD23" s="309">
        <f t="shared" si="13"/>
        <v>0</v>
      </c>
      <c r="AE23" s="301">
        <f t="shared" si="14"/>
        <v>0</v>
      </c>
      <c r="AF23" s="206" t="s">
        <v>94</v>
      </c>
      <c r="AG23" s="310">
        <f t="shared" si="15"/>
        <v>0</v>
      </c>
      <c r="AH23" s="206" t="s">
        <v>95</v>
      </c>
      <c r="AI23" s="286">
        <f t="shared" si="16"/>
        <v>0</v>
      </c>
      <c r="AJ23" s="311">
        <f t="shared" si="17"/>
        <v>0</v>
      </c>
      <c r="AK23" s="206" t="s">
        <v>94</v>
      </c>
      <c r="AL23" s="310">
        <f t="shared" si="18"/>
        <v>0</v>
      </c>
      <c r="AM23" s="208" t="s">
        <v>96</v>
      </c>
      <c r="AN23" s="309">
        <f t="shared" si="19"/>
        <v>0</v>
      </c>
      <c r="AO23" s="210">
        <f t="shared" si="20"/>
        <v>0</v>
      </c>
      <c r="AP23" s="217">
        <f t="shared" si="21"/>
        <v>0</v>
      </c>
      <c r="AQ23" s="218"/>
    </row>
    <row r="24" spans="2:43" s="184" customFormat="1" ht="53.25" customHeight="1">
      <c r="B24" s="213"/>
      <c r="C24" s="214"/>
      <c r="D24" s="220"/>
      <c r="E24" s="292"/>
      <c r="F24" s="297"/>
      <c r="G24" s="300">
        <f t="shared" si="0"/>
        <v>0</v>
      </c>
      <c r="H24" s="204">
        <f t="shared" si="1"/>
        <v>0</v>
      </c>
      <c r="I24" s="221">
        <f t="shared" si="2"/>
        <v>0</v>
      </c>
      <c r="J24" s="206" t="s">
        <v>94</v>
      </c>
      <c r="K24" s="289"/>
      <c r="L24" s="206" t="s">
        <v>95</v>
      </c>
      <c r="M24" s="286">
        <f t="shared" si="3"/>
        <v>0</v>
      </c>
      <c r="N24" s="302">
        <f t="shared" si="4"/>
        <v>0</v>
      </c>
      <c r="O24" s="206" t="s">
        <v>94</v>
      </c>
      <c r="P24" s="304">
        <f t="shared" si="5"/>
        <v>0</v>
      </c>
      <c r="Q24" s="206" t="s">
        <v>95</v>
      </c>
      <c r="R24" s="286">
        <f t="shared" si="6"/>
        <v>0</v>
      </c>
      <c r="S24" s="222">
        <f t="shared" si="7"/>
        <v>0</v>
      </c>
      <c r="T24" s="206" t="s">
        <v>94</v>
      </c>
      <c r="U24" s="285">
        <f t="shared" si="8"/>
        <v>0</v>
      </c>
      <c r="V24" s="208" t="s">
        <v>96</v>
      </c>
      <c r="W24" s="286">
        <f t="shared" si="9"/>
        <v>0</v>
      </c>
      <c r="X24" s="209">
        <f t="shared" si="10"/>
        <v>0</v>
      </c>
      <c r="Y24" s="305">
        <f t="shared" si="11"/>
        <v>-2</v>
      </c>
      <c r="Z24" s="205">
        <f t="shared" si="12"/>
        <v>-2</v>
      </c>
      <c r="AA24" s="206" t="s">
        <v>94</v>
      </c>
      <c r="AB24" s="307"/>
      <c r="AC24" s="206" t="s">
        <v>95</v>
      </c>
      <c r="AD24" s="309">
        <f t="shared" si="13"/>
        <v>0</v>
      </c>
      <c r="AE24" s="301">
        <f t="shared" si="14"/>
        <v>0</v>
      </c>
      <c r="AF24" s="206" t="s">
        <v>94</v>
      </c>
      <c r="AG24" s="310">
        <f t="shared" si="15"/>
        <v>0</v>
      </c>
      <c r="AH24" s="206" t="s">
        <v>95</v>
      </c>
      <c r="AI24" s="286">
        <f t="shared" si="16"/>
        <v>0</v>
      </c>
      <c r="AJ24" s="311">
        <f t="shared" si="17"/>
        <v>0</v>
      </c>
      <c r="AK24" s="206" t="s">
        <v>94</v>
      </c>
      <c r="AL24" s="310">
        <f t="shared" si="18"/>
        <v>0</v>
      </c>
      <c r="AM24" s="208" t="s">
        <v>96</v>
      </c>
      <c r="AN24" s="309">
        <f t="shared" si="19"/>
        <v>0</v>
      </c>
      <c r="AO24" s="210">
        <f t="shared" si="20"/>
        <v>0</v>
      </c>
      <c r="AP24" s="217">
        <f t="shared" si="21"/>
        <v>0</v>
      </c>
      <c r="AQ24" s="218"/>
    </row>
    <row r="25" spans="2:43" s="184" customFormat="1" ht="53.25" customHeight="1" thickBot="1">
      <c r="B25" s="223"/>
      <c r="C25" s="224"/>
      <c r="D25" s="225"/>
      <c r="E25" s="293"/>
      <c r="F25" s="298"/>
      <c r="G25" s="300">
        <f t="shared" si="0"/>
        <v>0</v>
      </c>
      <c r="H25" s="204">
        <f t="shared" si="1"/>
        <v>0</v>
      </c>
      <c r="I25" s="226">
        <f t="shared" si="2"/>
        <v>0</v>
      </c>
      <c r="J25" s="227" t="s">
        <v>94</v>
      </c>
      <c r="K25" s="290"/>
      <c r="L25" s="227" t="s">
        <v>95</v>
      </c>
      <c r="M25" s="286">
        <f t="shared" si="3"/>
        <v>0</v>
      </c>
      <c r="N25" s="303">
        <f t="shared" si="4"/>
        <v>0</v>
      </c>
      <c r="O25" s="227" t="s">
        <v>94</v>
      </c>
      <c r="P25" s="304">
        <f t="shared" si="5"/>
        <v>0</v>
      </c>
      <c r="Q25" s="227" t="s">
        <v>95</v>
      </c>
      <c r="R25" s="286">
        <f t="shared" si="6"/>
        <v>0</v>
      </c>
      <c r="S25" s="228">
        <f t="shared" si="7"/>
        <v>0</v>
      </c>
      <c r="T25" s="227" t="s">
        <v>94</v>
      </c>
      <c r="U25" s="285">
        <f t="shared" si="8"/>
        <v>0</v>
      </c>
      <c r="V25" s="229" t="s">
        <v>96</v>
      </c>
      <c r="W25" s="286">
        <f t="shared" si="9"/>
        <v>0</v>
      </c>
      <c r="X25" s="209">
        <f t="shared" si="10"/>
        <v>0</v>
      </c>
      <c r="Y25" s="305">
        <f t="shared" si="11"/>
        <v>-2</v>
      </c>
      <c r="Z25" s="205">
        <f>IF(Y25&lt;=30,Y25,30)</f>
        <v>-2</v>
      </c>
      <c r="AA25" s="227" t="s">
        <v>94</v>
      </c>
      <c r="AB25" s="308"/>
      <c r="AC25" s="227" t="s">
        <v>95</v>
      </c>
      <c r="AD25" s="309">
        <f t="shared" si="13"/>
        <v>0</v>
      </c>
      <c r="AE25" s="301">
        <f t="shared" si="14"/>
        <v>0</v>
      </c>
      <c r="AF25" s="227" t="s">
        <v>94</v>
      </c>
      <c r="AG25" s="310">
        <f t="shared" si="15"/>
        <v>0</v>
      </c>
      <c r="AH25" s="227" t="s">
        <v>95</v>
      </c>
      <c r="AI25" s="286">
        <f t="shared" si="16"/>
        <v>0</v>
      </c>
      <c r="AJ25" s="311">
        <f t="shared" si="17"/>
        <v>0</v>
      </c>
      <c r="AK25" s="227" t="s">
        <v>94</v>
      </c>
      <c r="AL25" s="310">
        <f t="shared" si="18"/>
        <v>0</v>
      </c>
      <c r="AM25" s="229" t="s">
        <v>96</v>
      </c>
      <c r="AN25" s="309">
        <f t="shared" si="19"/>
        <v>0</v>
      </c>
      <c r="AO25" s="210">
        <f t="shared" si="20"/>
        <v>0</v>
      </c>
      <c r="AP25" s="230">
        <f t="shared" si="21"/>
        <v>0</v>
      </c>
      <c r="AQ25" s="231"/>
    </row>
    <row r="26" spans="2:43" s="184" customFormat="1" ht="53.25" customHeight="1" thickTop="1" thickBot="1">
      <c r="B26" s="200"/>
      <c r="C26" s="232"/>
      <c r="D26" s="284">
        <f>ROUNDDOWN(SUM(D13:D25),0)</f>
        <v>0</v>
      </c>
      <c r="E26" s="233"/>
      <c r="F26" s="234"/>
      <c r="G26" s="235"/>
      <c r="H26" s="359"/>
      <c r="I26" s="359"/>
      <c r="J26" s="359"/>
      <c r="K26" s="359"/>
      <c r="L26" s="359"/>
      <c r="M26" s="359"/>
      <c r="N26" s="359"/>
      <c r="O26" s="359"/>
      <c r="P26" s="359"/>
      <c r="Q26" s="359"/>
      <c r="R26" s="359"/>
      <c r="S26" s="359"/>
      <c r="T26" s="359"/>
      <c r="U26" s="359"/>
      <c r="V26" s="432"/>
      <c r="W26" s="432"/>
      <c r="X26" s="433"/>
      <c r="Y26" s="359"/>
      <c r="Z26" s="359"/>
      <c r="AA26" s="359"/>
      <c r="AB26" s="359"/>
      <c r="AC26" s="359"/>
      <c r="AD26" s="359"/>
      <c r="AE26" s="359"/>
      <c r="AF26" s="359"/>
      <c r="AG26" s="359"/>
      <c r="AH26" s="359"/>
      <c r="AI26" s="359"/>
      <c r="AJ26" s="359"/>
      <c r="AK26" s="359"/>
      <c r="AL26" s="359"/>
      <c r="AM26" s="432"/>
      <c r="AN26" s="432"/>
      <c r="AO26" s="432"/>
      <c r="AP26" s="236">
        <f>SUM(AP13:AP25)</f>
        <v>0</v>
      </c>
      <c r="AQ26" s="237"/>
    </row>
    <row r="27" spans="2:43" ht="30" customHeight="1" thickBot="1">
      <c r="B27" s="9" t="str">
        <f>各種内訳書!C5</f>
        <v>23a25412</v>
      </c>
      <c r="D27" s="77"/>
      <c r="E27" s="72"/>
      <c r="F27" s="72"/>
      <c r="G27" s="72"/>
      <c r="H27" s="72"/>
      <c r="I27" s="72"/>
      <c r="J27" s="72"/>
      <c r="K27" s="72"/>
      <c r="L27" s="72"/>
      <c r="M27" s="72"/>
      <c r="N27" s="72"/>
      <c r="O27" s="72"/>
      <c r="P27" s="72"/>
      <c r="Q27" s="72"/>
      <c r="R27" s="73"/>
      <c r="S27" s="72"/>
      <c r="T27" s="72"/>
      <c r="U27" s="72"/>
      <c r="V27" s="72"/>
      <c r="W27" s="72"/>
      <c r="X27" s="72"/>
      <c r="Y27" s="72"/>
      <c r="Z27" s="72"/>
      <c r="AA27" s="72"/>
      <c r="AB27" s="72"/>
      <c r="AC27" s="72"/>
      <c r="AD27" s="72"/>
      <c r="AE27" s="72"/>
      <c r="AF27" s="72"/>
      <c r="AG27" s="72"/>
      <c r="AH27" s="72"/>
      <c r="AI27" s="73"/>
      <c r="AJ27" s="72"/>
      <c r="AK27" s="72"/>
      <c r="AL27" s="72"/>
      <c r="AM27" s="72"/>
      <c r="AN27" s="72"/>
      <c r="AO27" s="72"/>
      <c r="AP27" s="74"/>
    </row>
    <row r="28" spans="2:43" ht="30" customHeight="1">
      <c r="B28" s="401" t="s">
        <v>97</v>
      </c>
      <c r="C28" s="402"/>
      <c r="D28" s="402"/>
      <c r="E28" s="402"/>
      <c r="F28" s="402"/>
      <c r="G28" s="402"/>
      <c r="H28" s="402"/>
      <c r="I28" s="402"/>
      <c r="J28" s="402"/>
      <c r="K28" s="402"/>
      <c r="L28" s="402"/>
      <c r="M28" s="402"/>
      <c r="N28" s="402"/>
      <c r="O28" s="402"/>
      <c r="P28" s="402"/>
      <c r="Q28" s="402"/>
      <c r="R28" s="402"/>
      <c r="S28" s="402"/>
      <c r="T28" s="402"/>
      <c r="U28" s="402"/>
      <c r="V28" s="402"/>
      <c r="W28" s="402"/>
      <c r="X28" s="403"/>
      <c r="Y28" s="72"/>
      <c r="Z28" s="72"/>
      <c r="AA28" s="72"/>
      <c r="AB28" s="72"/>
      <c r="AC28" s="72"/>
      <c r="AD28" s="72"/>
      <c r="AE28" s="72"/>
      <c r="AF28" s="72"/>
      <c r="AG28" s="72"/>
      <c r="AH28" s="72"/>
      <c r="AI28" s="72"/>
      <c r="AJ28" s="72"/>
      <c r="AK28" s="72"/>
      <c r="AL28" s="72"/>
      <c r="AM28" s="72"/>
      <c r="AN28" s="72"/>
      <c r="AO28" s="72"/>
      <c r="AP28" s="74"/>
    </row>
    <row r="29" spans="2:43" ht="30" customHeight="1">
      <c r="B29" s="404"/>
      <c r="C29" s="405"/>
      <c r="D29" s="405"/>
      <c r="E29" s="405"/>
      <c r="F29" s="405"/>
      <c r="G29" s="405"/>
      <c r="H29" s="405"/>
      <c r="I29" s="405"/>
      <c r="J29" s="405"/>
      <c r="K29" s="405"/>
      <c r="L29" s="405"/>
      <c r="M29" s="405"/>
      <c r="N29" s="405"/>
      <c r="O29" s="405"/>
      <c r="P29" s="405"/>
      <c r="Q29" s="405"/>
      <c r="R29" s="405"/>
      <c r="S29" s="405"/>
      <c r="T29" s="405"/>
      <c r="U29" s="405"/>
      <c r="V29" s="405"/>
      <c r="W29" s="405"/>
      <c r="X29" s="406"/>
      <c r="Y29" s="72"/>
      <c r="Z29" s="72"/>
      <c r="AA29" s="72"/>
      <c r="AB29" s="72"/>
      <c r="AC29" s="72"/>
      <c r="AD29" s="72"/>
      <c r="AE29" s="72"/>
      <c r="AF29" s="72"/>
      <c r="AG29" s="72"/>
      <c r="AH29" s="72"/>
      <c r="AI29" s="72"/>
      <c r="AJ29" s="72"/>
      <c r="AK29" s="72"/>
      <c r="AL29" s="72"/>
      <c r="AM29" s="72"/>
      <c r="AN29" s="72"/>
      <c r="AO29" s="72"/>
      <c r="AP29" s="74"/>
    </row>
    <row r="30" spans="2:43" ht="30" customHeight="1">
      <c r="B30" s="404"/>
      <c r="C30" s="405"/>
      <c r="D30" s="405"/>
      <c r="E30" s="405"/>
      <c r="F30" s="405"/>
      <c r="G30" s="405"/>
      <c r="H30" s="405"/>
      <c r="I30" s="405"/>
      <c r="J30" s="405"/>
      <c r="K30" s="405"/>
      <c r="L30" s="405"/>
      <c r="M30" s="405"/>
      <c r="N30" s="405"/>
      <c r="O30" s="405"/>
      <c r="P30" s="405"/>
      <c r="Q30" s="405"/>
      <c r="R30" s="405"/>
      <c r="S30" s="405"/>
      <c r="T30" s="405"/>
      <c r="U30" s="405"/>
      <c r="V30" s="405"/>
      <c r="W30" s="405"/>
      <c r="X30" s="406"/>
    </row>
    <row r="31" spans="2:43" ht="30" customHeight="1">
      <c r="B31" s="404"/>
      <c r="C31" s="405"/>
      <c r="D31" s="405"/>
      <c r="E31" s="405"/>
      <c r="F31" s="405"/>
      <c r="G31" s="405"/>
      <c r="H31" s="405"/>
      <c r="I31" s="405"/>
      <c r="J31" s="405"/>
      <c r="K31" s="405"/>
      <c r="L31" s="405"/>
      <c r="M31" s="405"/>
      <c r="N31" s="405"/>
      <c r="O31" s="405"/>
      <c r="P31" s="405"/>
      <c r="Q31" s="405"/>
      <c r="R31" s="405"/>
      <c r="S31" s="405"/>
      <c r="T31" s="405"/>
      <c r="U31" s="405"/>
      <c r="V31" s="405"/>
      <c r="W31" s="405"/>
      <c r="X31" s="406"/>
      <c r="Y31" s="70"/>
      <c r="Z31" s="70"/>
      <c r="AA31" s="70"/>
      <c r="AB31" s="70"/>
      <c r="AC31" s="70"/>
      <c r="AD31" s="70"/>
      <c r="AE31" s="70"/>
      <c r="AF31" s="70"/>
      <c r="AG31" s="70"/>
      <c r="AH31" s="70"/>
      <c r="AI31" s="70"/>
      <c r="AJ31" s="70"/>
      <c r="AK31" s="70"/>
      <c r="AL31" s="70"/>
      <c r="AM31" s="70"/>
      <c r="AN31" s="70"/>
      <c r="AO31" s="70"/>
      <c r="AP31" s="70"/>
    </row>
    <row r="32" spans="2:43" ht="30" customHeight="1">
      <c r="B32" s="404"/>
      <c r="C32" s="405"/>
      <c r="D32" s="405"/>
      <c r="E32" s="405"/>
      <c r="F32" s="405"/>
      <c r="G32" s="405"/>
      <c r="H32" s="405"/>
      <c r="I32" s="405"/>
      <c r="J32" s="405"/>
      <c r="K32" s="405"/>
      <c r="L32" s="405"/>
      <c r="M32" s="405"/>
      <c r="N32" s="405"/>
      <c r="O32" s="405"/>
      <c r="P32" s="405"/>
      <c r="Q32" s="405"/>
      <c r="R32" s="405"/>
      <c r="S32" s="405"/>
      <c r="T32" s="405"/>
      <c r="U32" s="405"/>
      <c r="V32" s="405"/>
      <c r="W32" s="405"/>
      <c r="X32" s="406"/>
    </row>
    <row r="33" spans="2:24" ht="30" customHeight="1">
      <c r="B33" s="404"/>
      <c r="C33" s="405"/>
      <c r="D33" s="405"/>
      <c r="E33" s="405"/>
      <c r="F33" s="405"/>
      <c r="G33" s="405"/>
      <c r="H33" s="405"/>
      <c r="I33" s="405"/>
      <c r="J33" s="405"/>
      <c r="K33" s="405"/>
      <c r="L33" s="405"/>
      <c r="M33" s="405"/>
      <c r="N33" s="405"/>
      <c r="O33" s="405"/>
      <c r="P33" s="405"/>
      <c r="Q33" s="405"/>
      <c r="R33" s="405"/>
      <c r="S33" s="405"/>
      <c r="T33" s="405"/>
      <c r="U33" s="405"/>
      <c r="V33" s="405"/>
      <c r="W33" s="405"/>
      <c r="X33" s="406"/>
    </row>
    <row r="34" spans="2:24" ht="30" customHeight="1">
      <c r="B34" s="404"/>
      <c r="C34" s="405"/>
      <c r="D34" s="405"/>
      <c r="E34" s="405"/>
      <c r="F34" s="405"/>
      <c r="G34" s="405"/>
      <c r="H34" s="405"/>
      <c r="I34" s="405"/>
      <c r="J34" s="405"/>
      <c r="K34" s="405"/>
      <c r="L34" s="405"/>
      <c r="M34" s="405"/>
      <c r="N34" s="405"/>
      <c r="O34" s="405"/>
      <c r="P34" s="405"/>
      <c r="Q34" s="405"/>
      <c r="R34" s="405"/>
      <c r="S34" s="405"/>
      <c r="T34" s="405"/>
      <c r="U34" s="405"/>
      <c r="V34" s="405"/>
      <c r="W34" s="405"/>
      <c r="X34" s="406"/>
    </row>
    <row r="35" spans="2:24" ht="30" customHeight="1">
      <c r="B35" s="404"/>
      <c r="C35" s="405"/>
      <c r="D35" s="405"/>
      <c r="E35" s="405"/>
      <c r="F35" s="405"/>
      <c r="G35" s="405"/>
      <c r="H35" s="405"/>
      <c r="I35" s="405"/>
      <c r="J35" s="405"/>
      <c r="K35" s="405"/>
      <c r="L35" s="405"/>
      <c r="M35" s="405"/>
      <c r="N35" s="405"/>
      <c r="O35" s="405"/>
      <c r="P35" s="405"/>
      <c r="Q35" s="405"/>
      <c r="R35" s="405"/>
      <c r="S35" s="405"/>
      <c r="T35" s="405"/>
      <c r="U35" s="405"/>
      <c r="V35" s="405"/>
      <c r="W35" s="405"/>
      <c r="X35" s="406"/>
    </row>
    <row r="36" spans="2:24" ht="30" customHeight="1" thickBot="1">
      <c r="B36" s="407"/>
      <c r="C36" s="408"/>
      <c r="D36" s="408"/>
      <c r="E36" s="408"/>
      <c r="F36" s="408"/>
      <c r="G36" s="408"/>
      <c r="H36" s="408"/>
      <c r="I36" s="408"/>
      <c r="J36" s="408"/>
      <c r="K36" s="408"/>
      <c r="L36" s="408"/>
      <c r="M36" s="408"/>
      <c r="N36" s="408"/>
      <c r="O36" s="408"/>
      <c r="P36" s="408"/>
      <c r="Q36" s="408"/>
      <c r="R36" s="408"/>
      <c r="S36" s="408"/>
      <c r="T36" s="408"/>
      <c r="U36" s="408"/>
      <c r="V36" s="408"/>
      <c r="W36" s="408"/>
      <c r="X36" s="409"/>
    </row>
    <row r="37" spans="2:24" ht="30" customHeight="1"/>
    <row r="38" spans="2:24" ht="30" customHeight="1"/>
    <row r="39" spans="2:24" ht="30" customHeight="1"/>
    <row r="40" spans="2:24" ht="30" customHeight="1"/>
    <row r="41" spans="2:24" ht="30" customHeight="1"/>
    <row r="42" spans="2:24" ht="30" customHeight="1"/>
    <row r="43" spans="2:24" ht="30" customHeight="1"/>
    <row r="44" spans="2:24" ht="30" customHeight="1"/>
    <row r="45" spans="2:24" ht="30" customHeight="1"/>
    <row r="46" spans="2:24" ht="30" customHeight="1"/>
    <row r="47" spans="2:24" ht="30" customHeight="1"/>
    <row r="48" spans="2:24" ht="30" customHeight="1"/>
    <row r="49" ht="30" customHeight="1"/>
    <row r="50" ht="30" customHeight="1"/>
  </sheetData>
  <mergeCells count="23">
    <mergeCell ref="AQ9:AQ12"/>
    <mergeCell ref="B28:X36"/>
    <mergeCell ref="B7:G7"/>
    <mergeCell ref="B9:B12"/>
    <mergeCell ref="C9:C12"/>
    <mergeCell ref="D9:D12"/>
    <mergeCell ref="E9:AP9"/>
    <mergeCell ref="E10:E12"/>
    <mergeCell ref="F10:F12"/>
    <mergeCell ref="G10:G12"/>
    <mergeCell ref="AP10:AP12"/>
    <mergeCell ref="V26:X26"/>
    <mergeCell ref="AM26:AO26"/>
    <mergeCell ref="H10:X10"/>
    <mergeCell ref="Y10:Y12"/>
    <mergeCell ref="Z10:AO10"/>
    <mergeCell ref="AE11:AI11"/>
    <mergeCell ref="AJ11:AN11"/>
    <mergeCell ref="H11:H12"/>
    <mergeCell ref="I11:M11"/>
    <mergeCell ref="N11:R11"/>
    <mergeCell ref="S11:W11"/>
    <mergeCell ref="Z11:AD11"/>
  </mergeCells>
  <phoneticPr fontId="14"/>
  <dataValidations disablePrompts="1" count="1">
    <dataValidation type="list" showInputMessage="1" showErrorMessage="1" sqref="H7" xr:uid="{33E0BE6B-41AF-4311-959D-F02077031A99}">
      <formula1>"　,①,②"</formula1>
    </dataValidation>
  </dataValidations>
  <pageMargins left="0.25" right="0.25" top="0.75" bottom="0.75" header="0.3" footer="0.3"/>
  <pageSetup paperSize="9" scale="32"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B1:I59"/>
  <sheetViews>
    <sheetView tabSelected="1" view="pageBreakPreview" zoomScale="60" zoomScaleNormal="70" workbookViewId="0">
      <selection activeCell="U29" sqref="U29"/>
    </sheetView>
  </sheetViews>
  <sheetFormatPr defaultColWidth="10.58203125" defaultRowHeight="13"/>
  <cols>
    <col min="1" max="1" width="3.33203125" style="3" customWidth="1"/>
    <col min="2" max="2" width="9.08203125" style="1" customWidth="1"/>
    <col min="3" max="3" width="36.58203125" style="44" customWidth="1"/>
    <col min="4" max="4" width="12" style="1" customWidth="1"/>
    <col min="5" max="5" width="11.83203125" style="1" customWidth="1"/>
    <col min="6" max="6" width="18.5" style="1" customWidth="1"/>
    <col min="7" max="7" width="6.58203125" style="2" customWidth="1"/>
    <col min="8" max="8" width="19.58203125" style="1" customWidth="1"/>
    <col min="9" max="9" width="18.58203125" style="1" customWidth="1"/>
    <col min="10" max="16384" width="10.58203125" style="3"/>
  </cols>
  <sheetData>
    <row r="1" spans="2:9" ht="21">
      <c r="B1" s="179" t="s">
        <v>65</v>
      </c>
      <c r="I1" s="94" t="s">
        <v>196</v>
      </c>
    </row>
    <row r="2" spans="2:9" ht="24" customHeight="1">
      <c r="B2" s="97" t="s">
        <v>98</v>
      </c>
      <c r="F2" s="128">
        <f>H56</f>
        <v>0</v>
      </c>
      <c r="G2" s="127" t="s">
        <v>8</v>
      </c>
      <c r="I2" s="3"/>
    </row>
    <row r="3" spans="2:9" ht="24" customHeight="1">
      <c r="B3" s="97"/>
      <c r="F3" s="128"/>
      <c r="G3" s="127"/>
      <c r="I3" s="3"/>
    </row>
    <row r="4" spans="2:9" ht="24" customHeight="1">
      <c r="C4" s="63" t="s">
        <v>99</v>
      </c>
      <c r="D4" s="261" t="s">
        <v>100</v>
      </c>
      <c r="E4" s="262"/>
      <c r="F4" s="54"/>
      <c r="G4" s="44"/>
    </row>
    <row r="5" spans="2:9" ht="24" customHeight="1">
      <c r="C5" s="63" t="s">
        <v>101</v>
      </c>
      <c r="D5" s="87" t="s">
        <v>102</v>
      </c>
      <c r="E5" s="55" t="s">
        <v>103</v>
      </c>
      <c r="F5" s="54"/>
      <c r="G5" s="44"/>
    </row>
    <row r="6" spans="2:9" ht="24" customHeight="1">
      <c r="C6" s="63" t="s">
        <v>104</v>
      </c>
      <c r="D6" s="312"/>
      <c r="E6" s="312"/>
      <c r="F6" s="54"/>
      <c r="G6" s="44"/>
    </row>
    <row r="7" spans="2:9" ht="28.5" customHeight="1" thickBot="1">
      <c r="F7" s="157"/>
    </row>
    <row r="8" spans="2:9" s="2" customFormat="1" ht="24" customHeight="1" thickBot="1">
      <c r="B8" s="456" t="s">
        <v>105</v>
      </c>
      <c r="C8" s="457"/>
      <c r="D8" s="162" t="s">
        <v>106</v>
      </c>
      <c r="E8" s="162" t="s">
        <v>107</v>
      </c>
      <c r="F8" s="163" t="s">
        <v>5</v>
      </c>
      <c r="G8" s="164" t="s">
        <v>108</v>
      </c>
      <c r="H8" s="163" t="s">
        <v>109</v>
      </c>
      <c r="I8" s="165" t="s">
        <v>110</v>
      </c>
    </row>
    <row r="9" spans="2:9" ht="24" customHeight="1" thickTop="1">
      <c r="B9" s="458" t="s">
        <v>111</v>
      </c>
      <c r="C9" s="57"/>
      <c r="D9" s="313"/>
      <c r="E9" s="313"/>
      <c r="F9" s="158"/>
      <c r="G9" s="159"/>
      <c r="H9" s="158">
        <f>ROUNDDOWN(SUM(($D9*$D$6*$G9)+($E9*$E$6*$G9)+(F9*$G9)),0)</f>
        <v>0</v>
      </c>
      <c r="I9" s="47"/>
    </row>
    <row r="10" spans="2:9" ht="24" customHeight="1">
      <c r="B10" s="458"/>
      <c r="C10" s="52"/>
      <c r="D10" s="314"/>
      <c r="E10" s="314"/>
      <c r="F10" s="43"/>
      <c r="G10" s="45"/>
      <c r="H10" s="158">
        <f t="shared" ref="H10:H14" si="0">ROUNDDOWN(SUM(($D10*$D$6*$G10)+($E10*$E$6*$G10)+(F10*$G10)),0)</f>
        <v>0</v>
      </c>
      <c r="I10" s="46"/>
    </row>
    <row r="11" spans="2:9" ht="24" customHeight="1">
      <c r="B11" s="458"/>
      <c r="C11" s="52"/>
      <c r="D11" s="314"/>
      <c r="E11" s="314"/>
      <c r="F11" s="43"/>
      <c r="G11" s="45"/>
      <c r="H11" s="158">
        <f t="shared" si="0"/>
        <v>0</v>
      </c>
      <c r="I11" s="46"/>
    </row>
    <row r="12" spans="2:9" ht="24" customHeight="1">
      <c r="B12" s="458"/>
      <c r="C12" s="52"/>
      <c r="D12" s="314"/>
      <c r="E12" s="314"/>
      <c r="F12" s="43"/>
      <c r="G12" s="45"/>
      <c r="H12" s="158">
        <f t="shared" si="0"/>
        <v>0</v>
      </c>
      <c r="I12" s="46"/>
    </row>
    <row r="13" spans="2:9" ht="24" customHeight="1">
      <c r="B13" s="459"/>
      <c r="C13" s="52"/>
      <c r="D13" s="314"/>
      <c r="E13" s="314"/>
      <c r="F13" s="43"/>
      <c r="G13" s="45"/>
      <c r="H13" s="158">
        <f t="shared" si="0"/>
        <v>0</v>
      </c>
      <c r="I13" s="46"/>
    </row>
    <row r="14" spans="2:9" ht="24" customHeight="1" thickBot="1">
      <c r="B14" s="459"/>
      <c r="C14" s="254"/>
      <c r="D14" s="315"/>
      <c r="E14" s="315"/>
      <c r="F14" s="255"/>
      <c r="G14" s="256"/>
      <c r="H14" s="255">
        <f t="shared" si="0"/>
        <v>0</v>
      </c>
      <c r="I14" s="257"/>
    </row>
    <row r="15" spans="2:9" ht="26.25" customHeight="1" thickTop="1">
      <c r="B15" s="460"/>
      <c r="C15" s="437" t="s">
        <v>112</v>
      </c>
      <c r="D15" s="438"/>
      <c r="E15" s="438"/>
      <c r="F15" s="438"/>
      <c r="G15" s="439"/>
      <c r="H15" s="253">
        <f>SUM(H9:H14)</f>
        <v>0</v>
      </c>
      <c r="I15" s="47"/>
    </row>
    <row r="16" spans="2:9" ht="24" customHeight="1">
      <c r="B16" s="461" t="s">
        <v>113</v>
      </c>
      <c r="C16" s="52"/>
      <c r="D16" s="314"/>
      <c r="E16" s="314"/>
      <c r="F16" s="314"/>
      <c r="G16" s="316"/>
      <c r="H16" s="43">
        <f>ROUNDDOWN(SUM(($D16*$D$6*$G16)+($E16*$E$6*$G16)+(F16*$G16)),0)</f>
        <v>0</v>
      </c>
      <c r="I16" s="46"/>
    </row>
    <row r="17" spans="2:9" ht="24" customHeight="1">
      <c r="B17" s="458"/>
      <c r="C17" s="57"/>
      <c r="D17" s="314"/>
      <c r="E17" s="314"/>
      <c r="F17" s="314"/>
      <c r="G17" s="316"/>
      <c r="H17" s="43">
        <f t="shared" ref="H17:H22" si="1">ROUNDDOWN(SUM(($D17*$D$6*$G17)+($E17*$E$6*$G17)+(F17*$G17)),0)</f>
        <v>0</v>
      </c>
      <c r="I17" s="47"/>
    </row>
    <row r="18" spans="2:9" ht="24" customHeight="1">
      <c r="B18" s="458"/>
      <c r="C18" s="43"/>
      <c r="D18" s="314"/>
      <c r="E18" s="314"/>
      <c r="F18" s="314"/>
      <c r="G18" s="316"/>
      <c r="H18" s="43">
        <f t="shared" si="1"/>
        <v>0</v>
      </c>
      <c r="I18" s="47"/>
    </row>
    <row r="19" spans="2:9" ht="24" customHeight="1">
      <c r="B19" s="458"/>
      <c r="C19" s="43"/>
      <c r="D19" s="314"/>
      <c r="E19" s="314"/>
      <c r="F19" s="314"/>
      <c r="G19" s="316"/>
      <c r="H19" s="43">
        <f t="shared" si="1"/>
        <v>0</v>
      </c>
      <c r="I19" s="47"/>
    </row>
    <row r="20" spans="2:9" ht="24" customHeight="1">
      <c r="B20" s="458"/>
      <c r="C20" s="43"/>
      <c r="D20" s="314"/>
      <c r="E20" s="314"/>
      <c r="F20" s="314"/>
      <c r="G20" s="316"/>
      <c r="H20" s="43">
        <f t="shared" si="1"/>
        <v>0</v>
      </c>
      <c r="I20" s="47"/>
    </row>
    <row r="21" spans="2:9" ht="24" customHeight="1">
      <c r="B21" s="459"/>
      <c r="C21" s="58"/>
      <c r="D21" s="314"/>
      <c r="E21" s="314"/>
      <c r="F21" s="314"/>
      <c r="G21" s="316"/>
      <c r="H21" s="43">
        <f t="shared" si="1"/>
        <v>0</v>
      </c>
      <c r="I21" s="48"/>
    </row>
    <row r="22" spans="2:9" ht="24" customHeight="1" thickBot="1">
      <c r="B22" s="459"/>
      <c r="C22" s="254"/>
      <c r="D22" s="315"/>
      <c r="E22" s="315"/>
      <c r="F22" s="315"/>
      <c r="G22" s="317"/>
      <c r="H22" s="255">
        <f t="shared" si="1"/>
        <v>0</v>
      </c>
      <c r="I22" s="257"/>
    </row>
    <row r="23" spans="2:9" ht="24" customHeight="1" thickTop="1">
      <c r="B23" s="460"/>
      <c r="C23" s="437" t="s">
        <v>112</v>
      </c>
      <c r="D23" s="438"/>
      <c r="E23" s="438"/>
      <c r="F23" s="438"/>
      <c r="G23" s="439"/>
      <c r="H23" s="253">
        <f>SUM(H16:H22)</f>
        <v>0</v>
      </c>
      <c r="I23" s="47"/>
    </row>
    <row r="24" spans="2:9" ht="24" customHeight="1">
      <c r="B24" s="461" t="s">
        <v>114</v>
      </c>
      <c r="C24" s="52"/>
      <c r="D24" s="314"/>
      <c r="E24" s="314"/>
      <c r="F24" s="314"/>
      <c r="G24" s="316"/>
      <c r="H24" s="43">
        <f>ROUNDDOWN(SUM(($D24*$D$6*$G24)+($E24*$E$6*$G24)+(F24*$G24)),0)</f>
        <v>0</v>
      </c>
      <c r="I24" s="46"/>
    </row>
    <row r="25" spans="2:9" ht="24" customHeight="1">
      <c r="B25" s="458"/>
      <c r="C25" s="52"/>
      <c r="D25" s="314"/>
      <c r="E25" s="314"/>
      <c r="F25" s="314"/>
      <c r="G25" s="316"/>
      <c r="H25" s="43">
        <f t="shared" ref="H25:H30" si="2">ROUNDDOWN(SUM(($D25*$D$6*$G25)+($E25*$E$6*$G25)+(F25*$G25)),0)</f>
        <v>0</v>
      </c>
      <c r="I25" s="46"/>
    </row>
    <row r="26" spans="2:9" ht="24" customHeight="1">
      <c r="B26" s="447"/>
      <c r="C26" s="52"/>
      <c r="D26" s="314"/>
      <c r="E26" s="314"/>
      <c r="F26" s="314"/>
      <c r="G26" s="316"/>
      <c r="H26" s="43">
        <f t="shared" si="2"/>
        <v>0</v>
      </c>
      <c r="I26" s="46"/>
    </row>
    <row r="27" spans="2:9" ht="24" customHeight="1">
      <c r="B27" s="447"/>
      <c r="C27" s="52"/>
      <c r="D27" s="314"/>
      <c r="E27" s="314"/>
      <c r="F27" s="314"/>
      <c r="G27" s="316"/>
      <c r="H27" s="43">
        <f t="shared" si="2"/>
        <v>0</v>
      </c>
      <c r="I27" s="46"/>
    </row>
    <row r="28" spans="2:9" ht="24" customHeight="1">
      <c r="B28" s="447"/>
      <c r="C28" s="52"/>
      <c r="D28" s="314"/>
      <c r="E28" s="314"/>
      <c r="F28" s="314"/>
      <c r="G28" s="316"/>
      <c r="H28" s="43">
        <f t="shared" si="2"/>
        <v>0</v>
      </c>
      <c r="I28" s="46"/>
    </row>
    <row r="29" spans="2:9" ht="24" customHeight="1">
      <c r="B29" s="447"/>
      <c r="C29" s="370"/>
      <c r="D29" s="314"/>
      <c r="E29" s="314"/>
      <c r="F29" s="314"/>
      <c r="G29" s="316"/>
      <c r="H29" s="43">
        <f t="shared" si="2"/>
        <v>0</v>
      </c>
      <c r="I29" s="46"/>
    </row>
    <row r="30" spans="2:9" ht="24" customHeight="1" thickBot="1">
      <c r="B30" s="447"/>
      <c r="C30" s="254"/>
      <c r="D30" s="315"/>
      <c r="E30" s="315"/>
      <c r="F30" s="315"/>
      <c r="G30" s="317"/>
      <c r="H30" s="255">
        <f t="shared" si="2"/>
        <v>0</v>
      </c>
      <c r="I30" s="257"/>
    </row>
    <row r="31" spans="2:9" ht="24" customHeight="1" thickTop="1">
      <c r="B31" s="448"/>
      <c r="C31" s="437" t="s">
        <v>112</v>
      </c>
      <c r="D31" s="438"/>
      <c r="E31" s="438"/>
      <c r="F31" s="438"/>
      <c r="G31" s="439"/>
      <c r="H31" s="253">
        <f>SUM(H24:H30)</f>
        <v>0</v>
      </c>
      <c r="I31" s="47"/>
    </row>
    <row r="32" spans="2:9" ht="24" customHeight="1">
      <c r="B32" s="446" t="s">
        <v>115</v>
      </c>
      <c r="C32" s="50"/>
      <c r="D32" s="314"/>
      <c r="E32" s="314"/>
      <c r="F32" s="314"/>
      <c r="G32" s="316"/>
      <c r="H32" s="43">
        <f>ROUNDDOWN(SUM(($D32*$D$6*$G32)+($E32*$E$6*$G32)+(F32*$G32)),0)</f>
        <v>0</v>
      </c>
      <c r="I32" s="49"/>
    </row>
    <row r="33" spans="2:9" ht="24" customHeight="1">
      <c r="B33" s="446"/>
      <c r="C33" s="50"/>
      <c r="D33" s="314"/>
      <c r="E33" s="314"/>
      <c r="F33" s="314"/>
      <c r="G33" s="316"/>
      <c r="H33" s="43">
        <f t="shared" ref="H33:H36" si="3">ROUNDDOWN(SUM(($D33*$D$6*$G33)+($E33*$E$6*$G33)+(F33*$G33)),0)</f>
        <v>0</v>
      </c>
      <c r="I33" s="49"/>
    </row>
    <row r="34" spans="2:9" ht="24" customHeight="1">
      <c r="B34" s="447"/>
      <c r="C34" s="50"/>
      <c r="D34" s="314"/>
      <c r="E34" s="314"/>
      <c r="F34" s="314"/>
      <c r="G34" s="316"/>
      <c r="H34" s="43">
        <f t="shared" si="3"/>
        <v>0</v>
      </c>
      <c r="I34" s="49"/>
    </row>
    <row r="35" spans="2:9" ht="24" customHeight="1">
      <c r="B35" s="447"/>
      <c r="C35" s="50"/>
      <c r="D35" s="314"/>
      <c r="E35" s="314"/>
      <c r="F35" s="314"/>
      <c r="G35" s="316"/>
      <c r="H35" s="43">
        <f t="shared" si="3"/>
        <v>0</v>
      </c>
      <c r="I35" s="49"/>
    </row>
    <row r="36" spans="2:9" ht="24" customHeight="1" thickBot="1">
      <c r="B36" s="447"/>
      <c r="C36" s="259"/>
      <c r="D36" s="315"/>
      <c r="E36" s="315"/>
      <c r="F36" s="315"/>
      <c r="G36" s="317"/>
      <c r="H36" s="255">
        <f t="shared" si="3"/>
        <v>0</v>
      </c>
      <c r="I36" s="257"/>
    </row>
    <row r="37" spans="2:9" ht="24" customHeight="1" thickTop="1">
      <c r="B37" s="448"/>
      <c r="C37" s="437" t="s">
        <v>112</v>
      </c>
      <c r="D37" s="438"/>
      <c r="E37" s="438"/>
      <c r="F37" s="438"/>
      <c r="G37" s="439"/>
      <c r="H37" s="258">
        <f>SUM(H32:H36)</f>
        <v>0</v>
      </c>
      <c r="I37" s="48"/>
    </row>
    <row r="38" spans="2:9" ht="24" customHeight="1">
      <c r="B38" s="449" t="s">
        <v>116</v>
      </c>
      <c r="C38" s="50"/>
      <c r="D38" s="314"/>
      <c r="E38" s="314"/>
      <c r="F38" s="314"/>
      <c r="G38" s="316"/>
      <c r="H38" s="43">
        <f>ROUNDDOWN(SUM(($D38*$D$6*$G38)+($E38*$E$6*$G38)+(F38*$G38)),0)</f>
        <v>0</v>
      </c>
      <c r="I38" s="49"/>
    </row>
    <row r="39" spans="2:9" ht="24" customHeight="1">
      <c r="B39" s="447"/>
      <c r="C39" s="50"/>
      <c r="D39" s="314"/>
      <c r="E39" s="314"/>
      <c r="F39" s="314"/>
      <c r="G39" s="316"/>
      <c r="H39" s="43">
        <f t="shared" ref="H39:H42" si="4">ROUNDDOWN(SUM(($D39*$D$6*$G39)+($E39*$E$6*$G39)+(F39*$G39)),0)</f>
        <v>0</v>
      </c>
      <c r="I39" s="49"/>
    </row>
    <row r="40" spans="2:9" ht="24" customHeight="1">
      <c r="B40" s="447"/>
      <c r="C40" s="50"/>
      <c r="D40" s="314"/>
      <c r="E40" s="314"/>
      <c r="F40" s="314"/>
      <c r="G40" s="316"/>
      <c r="H40" s="43">
        <f t="shared" si="4"/>
        <v>0</v>
      </c>
      <c r="I40" s="49"/>
    </row>
    <row r="41" spans="2:9" ht="24" customHeight="1">
      <c r="B41" s="447"/>
      <c r="C41" s="50"/>
      <c r="D41" s="314"/>
      <c r="E41" s="314"/>
      <c r="F41" s="314"/>
      <c r="G41" s="316"/>
      <c r="H41" s="43">
        <f t="shared" si="4"/>
        <v>0</v>
      </c>
      <c r="I41" s="49"/>
    </row>
    <row r="42" spans="2:9" ht="24" customHeight="1" thickBot="1">
      <c r="B42" s="447"/>
      <c r="C42" s="254"/>
      <c r="D42" s="315"/>
      <c r="E42" s="315"/>
      <c r="F42" s="315"/>
      <c r="G42" s="317"/>
      <c r="H42" s="255">
        <f t="shared" si="4"/>
        <v>0</v>
      </c>
      <c r="I42" s="257"/>
    </row>
    <row r="43" spans="2:9" ht="24" customHeight="1" thickTop="1">
      <c r="B43" s="448"/>
      <c r="C43" s="437" t="s">
        <v>112</v>
      </c>
      <c r="D43" s="438"/>
      <c r="E43" s="438"/>
      <c r="F43" s="438"/>
      <c r="G43" s="439"/>
      <c r="H43" s="258">
        <f>SUM(H38:H42)</f>
        <v>0</v>
      </c>
      <c r="I43" s="48"/>
    </row>
    <row r="44" spans="2:9" ht="24" customHeight="1">
      <c r="B44" s="450" t="s">
        <v>117</v>
      </c>
      <c r="C44" s="50"/>
      <c r="D44" s="314"/>
      <c r="E44" s="314"/>
      <c r="F44" s="314"/>
      <c r="G44" s="316"/>
      <c r="H44" s="43">
        <f>ROUNDDOWN(SUM(($D44*$D$6*$G44)+($E44*$E$6*$G44)+(F44*$G44)),0)</f>
        <v>0</v>
      </c>
      <c r="I44" s="49"/>
    </row>
    <row r="45" spans="2:9" ht="24" customHeight="1">
      <c r="B45" s="446"/>
      <c r="C45" s="50"/>
      <c r="D45" s="314"/>
      <c r="E45" s="314"/>
      <c r="F45" s="314"/>
      <c r="G45" s="316"/>
      <c r="H45" s="43">
        <f t="shared" ref="H45:H48" si="5">ROUNDDOWN(SUM(($D45*$D$6*$G45)+($E45*$E$6*$G45)+(F45*$G45)),0)</f>
        <v>0</v>
      </c>
      <c r="I45" s="49"/>
    </row>
    <row r="46" spans="2:9" ht="24" customHeight="1">
      <c r="B46" s="446"/>
      <c r="C46" s="50"/>
      <c r="D46" s="314"/>
      <c r="E46" s="314"/>
      <c r="F46" s="314"/>
      <c r="G46" s="316"/>
      <c r="H46" s="43">
        <f t="shared" si="5"/>
        <v>0</v>
      </c>
      <c r="I46" s="49"/>
    </row>
    <row r="47" spans="2:9" ht="24" customHeight="1">
      <c r="B47" s="446"/>
      <c r="C47" s="50"/>
      <c r="D47" s="314"/>
      <c r="E47" s="314"/>
      <c r="F47" s="314"/>
      <c r="G47" s="316"/>
      <c r="H47" s="43">
        <f t="shared" si="5"/>
        <v>0</v>
      </c>
      <c r="I47" s="49"/>
    </row>
    <row r="48" spans="2:9" ht="24" customHeight="1" thickBot="1">
      <c r="B48" s="446"/>
      <c r="C48" s="259"/>
      <c r="D48" s="315"/>
      <c r="E48" s="315"/>
      <c r="F48" s="315"/>
      <c r="G48" s="317"/>
      <c r="H48" s="255">
        <f t="shared" si="5"/>
        <v>0</v>
      </c>
      <c r="I48" s="257"/>
    </row>
    <row r="49" spans="2:9" ht="24" customHeight="1" thickTop="1">
      <c r="B49" s="451"/>
      <c r="C49" s="437" t="s">
        <v>112</v>
      </c>
      <c r="D49" s="438"/>
      <c r="E49" s="438"/>
      <c r="F49" s="438"/>
      <c r="G49" s="439"/>
      <c r="H49" s="258">
        <f>SUM(H44:H48)</f>
        <v>0</v>
      </c>
      <c r="I49" s="48"/>
    </row>
    <row r="50" spans="2:9" ht="24" customHeight="1">
      <c r="B50" s="449" t="s">
        <v>118</v>
      </c>
      <c r="C50" s="50"/>
      <c r="D50" s="314"/>
      <c r="E50" s="314"/>
      <c r="F50" s="314"/>
      <c r="G50" s="316"/>
      <c r="H50" s="43">
        <f>ROUNDDOWN(SUM(($D50*$D$6*$G50)+($E50*$E$6*$G50)+(F50*$G50)),0)</f>
        <v>0</v>
      </c>
      <c r="I50" s="49"/>
    </row>
    <row r="51" spans="2:9" ht="24" customHeight="1">
      <c r="B51" s="447"/>
      <c r="C51" s="50"/>
      <c r="D51" s="314"/>
      <c r="E51" s="314"/>
      <c r="F51" s="314"/>
      <c r="G51" s="316"/>
      <c r="H51" s="43">
        <f t="shared" ref="H51:H54" si="6">ROUNDDOWN(SUM(($D51*$D$6*$G51)+($E51*$E$6*$G51)+(F51*$G51)),0)</f>
        <v>0</v>
      </c>
      <c r="I51" s="49"/>
    </row>
    <row r="52" spans="2:9" ht="24" customHeight="1">
      <c r="B52" s="447"/>
      <c r="C52" s="50"/>
      <c r="D52" s="314"/>
      <c r="E52" s="314"/>
      <c r="F52" s="314"/>
      <c r="G52" s="316"/>
      <c r="H52" s="43">
        <f t="shared" si="6"/>
        <v>0</v>
      </c>
      <c r="I52" s="49"/>
    </row>
    <row r="53" spans="2:9" ht="24" customHeight="1">
      <c r="B53" s="447"/>
      <c r="C53" s="50"/>
      <c r="D53" s="314"/>
      <c r="E53" s="314"/>
      <c r="F53" s="314"/>
      <c r="G53" s="316"/>
      <c r="H53" s="43">
        <f t="shared" si="6"/>
        <v>0</v>
      </c>
      <c r="I53" s="49"/>
    </row>
    <row r="54" spans="2:9" ht="24" customHeight="1" thickBot="1">
      <c r="B54" s="447"/>
      <c r="C54" s="259"/>
      <c r="D54" s="315"/>
      <c r="E54" s="315"/>
      <c r="F54" s="315"/>
      <c r="G54" s="317"/>
      <c r="H54" s="255">
        <f t="shared" si="6"/>
        <v>0</v>
      </c>
      <c r="I54" s="257"/>
    </row>
    <row r="55" spans="2:9" ht="24" customHeight="1" thickTop="1" thickBot="1">
      <c r="B55" s="447"/>
      <c r="C55" s="440" t="s">
        <v>112</v>
      </c>
      <c r="D55" s="441"/>
      <c r="E55" s="441"/>
      <c r="F55" s="441"/>
      <c r="G55" s="442"/>
      <c r="H55" s="258">
        <f>SUM(H50:H54)</f>
        <v>0</v>
      </c>
      <c r="I55" s="48"/>
    </row>
    <row r="56" spans="2:9" ht="30" customHeight="1" thickTop="1" thickBot="1">
      <c r="B56" s="260"/>
      <c r="C56" s="452" t="s">
        <v>119</v>
      </c>
      <c r="D56" s="452"/>
      <c r="E56" s="452"/>
      <c r="F56" s="452"/>
      <c r="G56" s="453"/>
      <c r="H56" s="454">
        <f>SUM(H55,H43,H49,H37,H31,H23,H15)</f>
        <v>0</v>
      </c>
      <c r="I56" s="455"/>
    </row>
    <row r="57" spans="2:9" ht="18" customHeight="1" thickBot="1">
      <c r="B57" s="1" t="str">
        <f>各種内訳書!C5</f>
        <v>23a25412</v>
      </c>
    </row>
    <row r="58" spans="2:9" ht="23.25" customHeight="1" thickBot="1">
      <c r="B58" s="443" t="s">
        <v>184</v>
      </c>
      <c r="C58" s="444"/>
      <c r="D58" s="444"/>
      <c r="E58" s="444"/>
      <c r="F58" s="444"/>
      <c r="G58" s="444"/>
      <c r="H58" s="444"/>
      <c r="I58" s="445"/>
    </row>
    <row r="59" spans="2:9" ht="18" customHeight="1"/>
  </sheetData>
  <mergeCells count="18">
    <mergeCell ref="C31:G31"/>
    <mergeCell ref="C23:G23"/>
    <mergeCell ref="C15:G15"/>
    <mergeCell ref="B8:C8"/>
    <mergeCell ref="B9:B15"/>
    <mergeCell ref="B16:B23"/>
    <mergeCell ref="B24:B31"/>
    <mergeCell ref="C37:G37"/>
    <mergeCell ref="C43:G43"/>
    <mergeCell ref="C49:G49"/>
    <mergeCell ref="C55:G55"/>
    <mergeCell ref="B58:I58"/>
    <mergeCell ref="B32:B37"/>
    <mergeCell ref="B38:B43"/>
    <mergeCell ref="B44:B49"/>
    <mergeCell ref="B50:B55"/>
    <mergeCell ref="C56:G56"/>
    <mergeCell ref="H56:I56"/>
  </mergeCells>
  <phoneticPr fontId="14"/>
  <pageMargins left="0.98425196850393704" right="0.98425196850393704" top="0.98425196850393704" bottom="0.98425196850393704" header="0.51181102362204722" footer="0.51181102362204722"/>
  <pageSetup paperSize="9" scale="52" orientation="portrait" blackAndWhite="1" r:id="rId1"/>
  <ignoredErrors>
    <ignoredError sqref="H15 H23 H31 H37 H43 H4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B1:I34"/>
  <sheetViews>
    <sheetView tabSelected="1" view="pageBreakPreview" zoomScale="60" zoomScaleNormal="84" workbookViewId="0">
      <selection activeCell="U29" sqref="U29"/>
    </sheetView>
  </sheetViews>
  <sheetFormatPr defaultColWidth="10.58203125" defaultRowHeight="20.25" customHeight="1"/>
  <cols>
    <col min="1" max="1" width="2.58203125" style="9" customWidth="1"/>
    <col min="2" max="2" width="26.58203125" style="9" customWidth="1"/>
    <col min="3" max="3" width="15.5" style="9" customWidth="1"/>
    <col min="4" max="4" width="15.58203125" style="9" customWidth="1"/>
    <col min="5" max="5" width="27" style="9" customWidth="1"/>
    <col min="6" max="6" width="8.58203125" style="9" customWidth="1"/>
    <col min="7" max="7" width="27.08203125" style="9" customWidth="1"/>
    <col min="8" max="8" width="47.08203125" style="9" customWidth="1"/>
    <col min="9" max="16384" width="10.58203125" style="9"/>
  </cols>
  <sheetData>
    <row r="1" spans="2:9" ht="20.25" customHeight="1">
      <c r="B1" s="179" t="s">
        <v>65</v>
      </c>
      <c r="H1" s="94" t="s">
        <v>196</v>
      </c>
    </row>
    <row r="2" spans="2:9" ht="24" customHeight="1">
      <c r="B2" s="97" t="s">
        <v>120</v>
      </c>
      <c r="C2" s="10"/>
      <c r="D2" s="10"/>
      <c r="E2" s="318">
        <f>SUM(E8,E17)</f>
        <v>0</v>
      </c>
      <c r="F2" s="11" t="s">
        <v>8</v>
      </c>
      <c r="G2" s="12"/>
    </row>
    <row r="3" spans="2:9" ht="24" customHeight="1">
      <c r="B3" s="97"/>
      <c r="C3" s="10"/>
      <c r="D3" s="10"/>
      <c r="E3" s="129"/>
      <c r="F3" s="11"/>
      <c r="G3" s="12"/>
    </row>
    <row r="4" spans="2:9" s="3" customFormat="1" ht="26.25" customHeight="1">
      <c r="B4" s="59" t="s">
        <v>99</v>
      </c>
      <c r="C4" s="245" t="str">
        <f>'Ⅱ　海外活動費'!D4</f>
        <v>2024年  月</v>
      </c>
      <c r="D4" s="246"/>
      <c r="E4" s="54"/>
      <c r="F4" s="54"/>
      <c r="G4" s="44"/>
      <c r="H4" s="1"/>
      <c r="I4" s="1"/>
    </row>
    <row r="5" spans="2:9" s="3" customFormat="1" ht="26.25" customHeight="1">
      <c r="B5" s="59" t="s">
        <v>101</v>
      </c>
      <c r="C5" s="56" t="s">
        <v>102</v>
      </c>
      <c r="D5" s="55" t="s">
        <v>103</v>
      </c>
      <c r="F5" s="54"/>
      <c r="G5" s="44"/>
      <c r="H5" s="1"/>
      <c r="I5" s="1"/>
    </row>
    <row r="6" spans="2:9" s="3" customFormat="1" ht="26.25" customHeight="1">
      <c r="B6" s="59" t="s">
        <v>104</v>
      </c>
      <c r="C6" s="327">
        <f>'Ⅱ　海外活動費'!D6</f>
        <v>0</v>
      </c>
      <c r="D6" s="327">
        <f>'Ⅱ　海外活動費'!E6</f>
        <v>0</v>
      </c>
      <c r="F6" s="54"/>
      <c r="G6" s="44"/>
      <c r="H6" s="1"/>
      <c r="I6" s="1"/>
    </row>
    <row r="7" spans="2:9" s="3" customFormat="1" ht="24" customHeight="1">
      <c r="F7" s="54"/>
      <c r="G7" s="44"/>
      <c r="H7" s="1"/>
      <c r="I7" s="1"/>
    </row>
    <row r="8" spans="2:9" ht="24" customHeight="1">
      <c r="B8" s="10" t="s">
        <v>121</v>
      </c>
      <c r="C8" s="10"/>
      <c r="D8" s="10"/>
      <c r="E8" s="319">
        <f>G15</f>
        <v>0</v>
      </c>
      <c r="F8" s="9" t="s">
        <v>8</v>
      </c>
    </row>
    <row r="9" spans="2:9" customFormat="1" ht="12" customHeight="1" thickBot="1">
      <c r="B9" s="9"/>
      <c r="C9" s="9"/>
      <c r="D9" s="9"/>
      <c r="E9" s="13"/>
      <c r="F9" s="9"/>
      <c r="G9" s="9"/>
      <c r="H9" s="9"/>
      <c r="I9" s="9"/>
    </row>
    <row r="10" spans="2:9" s="2" customFormat="1" ht="35.25" customHeight="1" thickBot="1">
      <c r="B10" s="160" t="s">
        <v>122</v>
      </c>
      <c r="C10" s="161" t="s">
        <v>106</v>
      </c>
      <c r="D10" s="162" t="s">
        <v>107</v>
      </c>
      <c r="E10" s="163" t="s">
        <v>5</v>
      </c>
      <c r="F10" s="164" t="s">
        <v>108</v>
      </c>
      <c r="G10" s="163" t="s">
        <v>109</v>
      </c>
      <c r="H10" s="165" t="s">
        <v>110</v>
      </c>
    </row>
    <row r="11" spans="2:9" ht="35.25" customHeight="1" thickTop="1">
      <c r="B11" s="14"/>
      <c r="C11" s="320"/>
      <c r="D11" s="320"/>
      <c r="E11" s="320"/>
      <c r="F11" s="321"/>
      <c r="G11" s="324">
        <f>ROUNDDOWN(SUM(($C11*$C$6*$F11)+($D11*$D$6*$F11)+(E11*$F11)),0)</f>
        <v>0</v>
      </c>
      <c r="H11" s="15"/>
    </row>
    <row r="12" spans="2:9" ht="35.25" customHeight="1">
      <c r="B12" s="16"/>
      <c r="C12" s="320"/>
      <c r="D12" s="320"/>
      <c r="E12" s="320"/>
      <c r="F12" s="321"/>
      <c r="G12" s="324">
        <f t="shared" ref="G12:G14" si="0">ROUNDDOWN(SUM(($C12*$C$6*$F12)+($D12*$D$6*$F12)+(E12*$F12)),0)</f>
        <v>0</v>
      </c>
      <c r="H12" s="17"/>
    </row>
    <row r="13" spans="2:9" ht="35.25" customHeight="1">
      <c r="B13" s="16"/>
      <c r="C13" s="320"/>
      <c r="D13" s="320"/>
      <c r="E13" s="320"/>
      <c r="F13" s="321"/>
      <c r="G13" s="324">
        <f t="shared" si="0"/>
        <v>0</v>
      </c>
      <c r="H13" s="17"/>
    </row>
    <row r="14" spans="2:9" ht="35.25" customHeight="1" thickBot="1">
      <c r="B14" s="249"/>
      <c r="C14" s="322"/>
      <c r="D14" s="322"/>
      <c r="E14" s="322"/>
      <c r="F14" s="323"/>
      <c r="G14" s="325">
        <f t="shared" si="0"/>
        <v>0</v>
      </c>
      <c r="H14" s="250"/>
    </row>
    <row r="15" spans="2:9" ht="35.25" customHeight="1" thickTop="1" thickBot="1">
      <c r="B15" s="462" t="s">
        <v>123</v>
      </c>
      <c r="C15" s="463"/>
      <c r="D15" s="463"/>
      <c r="E15" s="463"/>
      <c r="F15" s="464"/>
      <c r="G15" s="371">
        <f>SUM(G11:G14)</f>
        <v>0</v>
      </c>
      <c r="H15" s="252"/>
    </row>
    <row r="16" spans="2:9" ht="24" customHeight="1">
      <c r="F16" s="18"/>
      <c r="G16" s="18"/>
    </row>
    <row r="17" spans="2:9" ht="24" customHeight="1">
      <c r="B17" s="10" t="s">
        <v>124</v>
      </c>
      <c r="C17" s="10"/>
      <c r="D17" s="10"/>
      <c r="E17" s="319">
        <f>G24</f>
        <v>0</v>
      </c>
      <c r="F17" s="9" t="s">
        <v>8</v>
      </c>
    </row>
    <row r="18" spans="2:9" customFormat="1" ht="12" customHeight="1">
      <c r="B18" s="9"/>
      <c r="C18" s="9"/>
      <c r="D18" s="9"/>
      <c r="E18" s="13"/>
      <c r="F18" s="9"/>
      <c r="G18" s="9"/>
      <c r="H18" s="9"/>
      <c r="I18" s="9"/>
    </row>
    <row r="19" spans="2:9" s="2" customFormat="1" ht="33.75" customHeight="1">
      <c r="B19" s="160" t="s">
        <v>122</v>
      </c>
      <c r="C19" s="161" t="s">
        <v>106</v>
      </c>
      <c r="D19" s="162" t="s">
        <v>107</v>
      </c>
      <c r="E19" s="163" t="s">
        <v>5</v>
      </c>
      <c r="F19" s="164" t="s">
        <v>108</v>
      </c>
      <c r="G19" s="163" t="s">
        <v>109</v>
      </c>
      <c r="H19" s="165" t="s">
        <v>110</v>
      </c>
    </row>
    <row r="20" spans="2:9" ht="33.75" customHeight="1">
      <c r="B20" s="14"/>
      <c r="C20" s="320"/>
      <c r="D20" s="320"/>
      <c r="E20" s="320"/>
      <c r="F20" s="321"/>
      <c r="G20" s="324">
        <f>ROUNDDOWN(SUM(($C20*$C$6*$F20)+($D20*$D$6*$F20)+(E20*$F20)),0)</f>
        <v>0</v>
      </c>
      <c r="H20" s="15"/>
    </row>
    <row r="21" spans="2:9" ht="33.75" customHeight="1">
      <c r="B21" s="14"/>
      <c r="C21" s="320"/>
      <c r="D21" s="320"/>
      <c r="E21" s="320"/>
      <c r="F21" s="321"/>
      <c r="G21" s="324">
        <f t="shared" ref="G21:G23" si="1">ROUNDDOWN(SUM(($C21*$C$6*$F21)+($D21*$D$6*$F21)+(E21*$F21)),0)</f>
        <v>0</v>
      </c>
      <c r="H21" s="15"/>
    </row>
    <row r="22" spans="2:9" ht="33.75" customHeight="1">
      <c r="B22" s="14"/>
      <c r="C22" s="320"/>
      <c r="D22" s="320"/>
      <c r="E22" s="320"/>
      <c r="F22" s="321"/>
      <c r="G22" s="324">
        <f t="shared" si="1"/>
        <v>0</v>
      </c>
      <c r="H22" s="17"/>
    </row>
    <row r="23" spans="2:9" ht="33.75" customHeight="1" thickBot="1">
      <c r="B23" s="251"/>
      <c r="C23" s="322"/>
      <c r="D23" s="322"/>
      <c r="E23" s="322"/>
      <c r="F23" s="323"/>
      <c r="G23" s="325">
        <f t="shared" si="1"/>
        <v>0</v>
      </c>
      <c r="H23" s="19"/>
    </row>
    <row r="24" spans="2:9" ht="33.75" customHeight="1" thickTop="1" thickBot="1">
      <c r="B24" s="462" t="s">
        <v>123</v>
      </c>
      <c r="C24" s="463"/>
      <c r="D24" s="463"/>
      <c r="E24" s="463"/>
      <c r="F24" s="464"/>
      <c r="G24" s="326">
        <f>SUM(G20:G23)</f>
        <v>0</v>
      </c>
      <c r="H24" s="252"/>
    </row>
    <row r="25" spans="2:9" ht="24" customHeight="1" thickBot="1">
      <c r="B25" s="9" t="str">
        <f>各種内訳書!C5</f>
        <v>23a25412</v>
      </c>
      <c r="F25" s="18"/>
      <c r="G25" s="18"/>
    </row>
    <row r="26" spans="2:9" ht="20.25" customHeight="1">
      <c r="B26" s="465" t="s">
        <v>185</v>
      </c>
      <c r="C26" s="466"/>
      <c r="D26" s="466"/>
      <c r="E26" s="466"/>
      <c r="F26" s="466"/>
      <c r="G26" s="466"/>
      <c r="H26" s="467"/>
    </row>
    <row r="27" spans="2:9" ht="20.25" customHeight="1" thickBot="1">
      <c r="B27" s="468" t="s">
        <v>186</v>
      </c>
      <c r="C27" s="469"/>
      <c r="D27" s="469"/>
      <c r="E27" s="469"/>
      <c r="F27" s="469"/>
      <c r="G27" s="469"/>
      <c r="H27" s="470"/>
    </row>
    <row r="34" spans="2:2" ht="20.25" customHeight="1">
      <c r="B34" s="9" t="s">
        <v>198</v>
      </c>
    </row>
  </sheetData>
  <mergeCells count="4">
    <mergeCell ref="B15:F15"/>
    <mergeCell ref="B24:F24"/>
    <mergeCell ref="B26:H26"/>
    <mergeCell ref="B27:H27"/>
  </mergeCells>
  <phoneticPr fontId="14"/>
  <pageMargins left="0.98425196850393704" right="0.98425196850393704" top="0.98425196850393704" bottom="0.98425196850393704" header="0.51181102362204722" footer="0.51181102362204722"/>
  <pageSetup paperSize="9" scale="64"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G17"/>
  <sheetViews>
    <sheetView tabSelected="1" view="pageBreakPreview" zoomScale="60" zoomScaleNormal="70" workbookViewId="0">
      <selection activeCell="U29" sqref="U29"/>
    </sheetView>
  </sheetViews>
  <sheetFormatPr defaultColWidth="10.58203125" defaultRowHeight="20.25" customHeight="1"/>
  <cols>
    <col min="1" max="1" width="28.58203125" style="1" customWidth="1"/>
    <col min="2" max="2" width="16" style="1" customWidth="1"/>
    <col min="3" max="3" width="17" style="1" customWidth="1"/>
    <col min="4" max="4" width="24.33203125" style="1" customWidth="1"/>
    <col min="5" max="5" width="8.58203125" style="1" customWidth="1"/>
    <col min="6" max="6" width="27" style="1" customWidth="1"/>
    <col min="7" max="7" width="33.58203125" style="1" customWidth="1"/>
    <col min="8" max="16384" width="10.58203125" style="1"/>
  </cols>
  <sheetData>
    <row r="1" spans="1:7" ht="24" customHeight="1">
      <c r="A1" s="179" t="s">
        <v>65</v>
      </c>
      <c r="G1" s="94" t="s">
        <v>194</v>
      </c>
    </row>
    <row r="2" spans="1:7" ht="24" customHeight="1">
      <c r="A2" s="39" t="s">
        <v>187</v>
      </c>
      <c r="D2" s="263">
        <f>F14</f>
        <v>0</v>
      </c>
      <c r="E2" s="1" t="s">
        <v>8</v>
      </c>
    </row>
    <row r="3" spans="1:7" ht="24" customHeight="1">
      <c r="A3" s="97"/>
      <c r="D3" s="247"/>
      <c r="E3" s="247"/>
    </row>
    <row r="4" spans="1:7" ht="30.75" customHeight="1">
      <c r="A4" s="59" t="s">
        <v>99</v>
      </c>
      <c r="B4" s="261" t="str">
        <f>'Ⅱ　海外活動費'!D4</f>
        <v>2024年  月</v>
      </c>
      <c r="C4" s="262"/>
      <c r="D4" s="60"/>
      <c r="E4" s="60"/>
    </row>
    <row r="5" spans="1:7" ht="30.75" customHeight="1">
      <c r="A5" s="59" t="s">
        <v>101</v>
      </c>
      <c r="B5" s="56" t="s">
        <v>102</v>
      </c>
      <c r="C5" s="55" t="s">
        <v>103</v>
      </c>
      <c r="D5" s="60"/>
      <c r="E5" s="60"/>
    </row>
    <row r="6" spans="1:7" ht="30.75" customHeight="1">
      <c r="A6" s="59" t="s">
        <v>104</v>
      </c>
      <c r="B6" s="327">
        <f>'Ⅱ　海外活動費'!D6</f>
        <v>0</v>
      </c>
      <c r="C6" s="327">
        <f>'Ⅱ　海外活動費'!E6</f>
        <v>0</v>
      </c>
      <c r="D6" s="60"/>
      <c r="E6" s="60"/>
    </row>
    <row r="7" spans="1:7" ht="30.75" customHeight="1" thickBot="1">
      <c r="D7" s="7"/>
    </row>
    <row r="8" spans="1:7" ht="30.75" customHeight="1" thickBot="1">
      <c r="A8" s="166" t="s">
        <v>105</v>
      </c>
      <c r="B8" s="161" t="s">
        <v>106</v>
      </c>
      <c r="C8" s="162" t="s">
        <v>107</v>
      </c>
      <c r="D8" s="163" t="s">
        <v>5</v>
      </c>
      <c r="E8" s="164" t="s">
        <v>108</v>
      </c>
      <c r="F8" s="163" t="s">
        <v>109</v>
      </c>
      <c r="G8" s="165" t="s">
        <v>110</v>
      </c>
    </row>
    <row r="9" spans="1:7" ht="30.75" customHeight="1" thickTop="1">
      <c r="A9" s="4"/>
      <c r="B9" s="328"/>
      <c r="C9" s="328"/>
      <c r="D9" s="328"/>
      <c r="E9" s="321"/>
      <c r="F9" s="8">
        <f>ROUNDDOWN(SUM(($B9*$B$6*$E9)+($C9*$C$6*$E9)+(D9*$E9)),0)</f>
        <v>0</v>
      </c>
      <c r="G9" s="5"/>
    </row>
    <row r="10" spans="1:7" ht="30.75" customHeight="1">
      <c r="A10" s="4"/>
      <c r="B10" s="328"/>
      <c r="C10" s="328"/>
      <c r="D10" s="328"/>
      <c r="E10" s="321"/>
      <c r="F10" s="8">
        <f t="shared" ref="F10:F13" si="0">ROUNDDOWN(SUM(($B10*$B$6*$E10)+($C10*$C$6*$E10)+(D10*$E10)),0)</f>
        <v>0</v>
      </c>
      <c r="G10" s="5"/>
    </row>
    <row r="11" spans="1:7" ht="30.75" customHeight="1">
      <c r="A11" s="4"/>
      <c r="B11" s="328"/>
      <c r="C11" s="328"/>
      <c r="D11" s="328"/>
      <c r="E11" s="321"/>
      <c r="F11" s="8">
        <f t="shared" si="0"/>
        <v>0</v>
      </c>
      <c r="G11" s="5"/>
    </row>
    <row r="12" spans="1:7" ht="30.75" customHeight="1">
      <c r="A12" s="4"/>
      <c r="B12" s="328"/>
      <c r="C12" s="328"/>
      <c r="D12" s="328"/>
      <c r="E12" s="321"/>
      <c r="F12" s="8">
        <f t="shared" si="0"/>
        <v>0</v>
      </c>
      <c r="G12" s="5"/>
    </row>
    <row r="13" spans="1:7" ht="30.75" customHeight="1" thickBot="1">
      <c r="A13" s="171"/>
      <c r="B13" s="329"/>
      <c r="C13" s="329"/>
      <c r="D13" s="329"/>
      <c r="E13" s="330"/>
      <c r="F13" s="172">
        <f t="shared" si="0"/>
        <v>0</v>
      </c>
      <c r="G13" s="173"/>
    </row>
    <row r="14" spans="1:7" ht="30.75" customHeight="1" thickTop="1" thickBot="1">
      <c r="A14" s="471" t="s">
        <v>125</v>
      </c>
      <c r="B14" s="472"/>
      <c r="C14" s="472"/>
      <c r="D14" s="472"/>
      <c r="E14" s="473"/>
      <c r="F14" s="61">
        <f>SUM(F9:F13)</f>
        <v>0</v>
      </c>
      <c r="G14" s="6"/>
    </row>
    <row r="15" spans="1:7" ht="24" customHeight="1" thickBot="1">
      <c r="A15" s="1" t="str">
        <f>各種内訳書!C5</f>
        <v>23a25412</v>
      </c>
    </row>
    <row r="16" spans="1:7" ht="20.25" customHeight="1" thickBot="1">
      <c r="A16" s="474" t="s">
        <v>188</v>
      </c>
      <c r="B16" s="475"/>
      <c r="C16" s="475"/>
      <c r="D16" s="475"/>
      <c r="E16" s="475"/>
      <c r="F16" s="475"/>
      <c r="G16" s="476"/>
    </row>
    <row r="17" spans="1:7" ht="20.25" customHeight="1">
      <c r="A17" s="89"/>
      <c r="B17" s="89"/>
      <c r="C17" s="89"/>
      <c r="D17" s="89"/>
      <c r="E17" s="89"/>
      <c r="F17" s="89"/>
      <c r="G17" s="89"/>
    </row>
  </sheetData>
  <mergeCells count="2">
    <mergeCell ref="A14:E14"/>
    <mergeCell ref="A16:G16"/>
  </mergeCells>
  <phoneticPr fontId="14"/>
  <pageMargins left="0.98425196850393704" right="0.98425196850393704" top="0.98425196850393704" bottom="0.98425196850393704" header="0.51181102362204722" footer="0.51181102362204722"/>
  <pageSetup paperSize="9" scale="74"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66C2-BEAD-43CD-807A-559A85CB7699}">
  <sheetPr>
    <tabColor theme="9" tint="0.79998168889431442"/>
    <pageSetUpPr fitToPage="1"/>
  </sheetPr>
  <dimension ref="A1:G23"/>
  <sheetViews>
    <sheetView tabSelected="1" view="pageBreakPreview" zoomScale="60" zoomScaleNormal="80" workbookViewId="0">
      <selection activeCell="U29" sqref="U29"/>
    </sheetView>
  </sheetViews>
  <sheetFormatPr defaultColWidth="10.58203125" defaultRowHeight="20.25" customHeight="1"/>
  <cols>
    <col min="1" max="1" width="64.33203125" style="9" customWidth="1"/>
    <col min="2" max="2" width="9.08203125" style="9" customWidth="1"/>
    <col min="3" max="3" width="14.58203125" style="9" customWidth="1"/>
    <col min="4" max="4" width="10.5" style="9" customWidth="1"/>
    <col min="5" max="5" width="10.08203125" style="9" customWidth="1"/>
    <col min="6" max="6" width="23.58203125" style="9" customWidth="1"/>
    <col min="7" max="7" width="18.5" style="9" customWidth="1"/>
    <col min="8" max="8" width="2.58203125" style="9" customWidth="1"/>
    <col min="9" max="9" width="10.33203125" style="9" bestFit="1" customWidth="1"/>
    <col min="10" max="10" width="2.58203125" style="9" customWidth="1"/>
    <col min="11" max="11" width="4.58203125" style="9" customWidth="1"/>
    <col min="12" max="12" width="2.58203125" style="9" customWidth="1"/>
    <col min="13" max="13" width="3.58203125" style="9" customWidth="1"/>
    <col min="14" max="14" width="10.08203125" style="9" customWidth="1"/>
    <col min="15" max="16384" width="10.58203125" style="9"/>
  </cols>
  <sheetData>
    <row r="1" spans="1:7" ht="20.25" customHeight="1">
      <c r="F1" s="94" t="s">
        <v>196</v>
      </c>
    </row>
    <row r="2" spans="1:7" ht="24" customHeight="1">
      <c r="A2" s="239" t="s">
        <v>126</v>
      </c>
      <c r="B2" s="10"/>
      <c r="C2" s="129">
        <f>F20</f>
        <v>0</v>
      </c>
      <c r="D2" s="10" t="s">
        <v>8</v>
      </c>
      <c r="E2" s="10"/>
    </row>
    <row r="3" spans="1:7" ht="12" customHeight="1" thickBot="1"/>
    <row r="4" spans="1:7" ht="23.9" customHeight="1">
      <c r="A4" s="489" t="s">
        <v>55</v>
      </c>
      <c r="B4" s="491" t="s">
        <v>127</v>
      </c>
      <c r="C4" s="493" t="s">
        <v>128</v>
      </c>
      <c r="D4" s="487" t="s">
        <v>129</v>
      </c>
      <c r="E4" s="487" t="s">
        <v>189</v>
      </c>
      <c r="F4" s="485" t="s">
        <v>60</v>
      </c>
      <c r="G4" s="477" t="s">
        <v>197</v>
      </c>
    </row>
    <row r="5" spans="1:7" ht="20.9" customHeight="1" thickBot="1">
      <c r="A5" s="490"/>
      <c r="B5" s="492"/>
      <c r="C5" s="494"/>
      <c r="D5" s="488"/>
      <c r="E5" s="488"/>
      <c r="F5" s="486"/>
      <c r="G5" s="478"/>
    </row>
    <row r="6" spans="1:7" ht="24" customHeight="1" thickTop="1">
      <c r="A6" s="331"/>
      <c r="B6" s="332"/>
      <c r="C6" s="26"/>
      <c r="D6" s="343"/>
      <c r="E6" s="349">
        <f>ROUND((D6/20),2)</f>
        <v>0</v>
      </c>
      <c r="F6" s="360">
        <f>ROUNDDOWN((C6*E6),0)</f>
        <v>0</v>
      </c>
      <c r="G6" s="363"/>
    </row>
    <row r="7" spans="1:7" ht="24" customHeight="1">
      <c r="A7" s="331"/>
      <c r="B7" s="332"/>
      <c r="C7" s="26"/>
      <c r="D7" s="343"/>
      <c r="E7" s="349">
        <f t="shared" ref="E7:E19" si="0">ROUND((D7/20),2)</f>
        <v>0</v>
      </c>
      <c r="F7" s="360">
        <f t="shared" ref="F7:F19" si="1">ROUNDDOWN((C7*E7),0)</f>
        <v>0</v>
      </c>
      <c r="G7" s="364"/>
    </row>
    <row r="8" spans="1:7" ht="24" customHeight="1">
      <c r="A8" s="331"/>
      <c r="B8" s="332"/>
      <c r="C8" s="26"/>
      <c r="D8" s="343"/>
      <c r="E8" s="349">
        <f t="shared" si="0"/>
        <v>0</v>
      </c>
      <c r="F8" s="360">
        <f t="shared" si="1"/>
        <v>0</v>
      </c>
      <c r="G8" s="364"/>
    </row>
    <row r="9" spans="1:7" ht="24" customHeight="1">
      <c r="A9" s="331"/>
      <c r="B9" s="332"/>
      <c r="C9" s="26"/>
      <c r="D9" s="343"/>
      <c r="E9" s="349">
        <f t="shared" si="0"/>
        <v>0</v>
      </c>
      <c r="F9" s="360">
        <f t="shared" si="1"/>
        <v>0</v>
      </c>
      <c r="G9" s="364"/>
    </row>
    <row r="10" spans="1:7" ht="24" customHeight="1">
      <c r="A10" s="331"/>
      <c r="B10" s="332"/>
      <c r="C10" s="26"/>
      <c r="D10" s="343"/>
      <c r="E10" s="349">
        <f t="shared" si="0"/>
        <v>0</v>
      </c>
      <c r="F10" s="360">
        <f t="shared" si="1"/>
        <v>0</v>
      </c>
      <c r="G10" s="364"/>
    </row>
    <row r="11" spans="1:7" ht="24" customHeight="1">
      <c r="A11" s="331"/>
      <c r="B11" s="332"/>
      <c r="C11" s="26"/>
      <c r="D11" s="343"/>
      <c r="E11" s="349">
        <f t="shared" si="0"/>
        <v>0</v>
      </c>
      <c r="F11" s="360">
        <f t="shared" si="1"/>
        <v>0</v>
      </c>
      <c r="G11" s="364"/>
    </row>
    <row r="12" spans="1:7" ht="24" customHeight="1">
      <c r="A12" s="331"/>
      <c r="B12" s="332"/>
      <c r="C12" s="26"/>
      <c r="D12" s="343"/>
      <c r="E12" s="349">
        <f t="shared" si="0"/>
        <v>0</v>
      </c>
      <c r="F12" s="360">
        <f t="shared" si="1"/>
        <v>0</v>
      </c>
      <c r="G12" s="364"/>
    </row>
    <row r="13" spans="1:7" ht="24" customHeight="1">
      <c r="A13" s="331"/>
      <c r="B13" s="332"/>
      <c r="C13" s="26"/>
      <c r="D13" s="343"/>
      <c r="E13" s="349">
        <f t="shared" si="0"/>
        <v>0</v>
      </c>
      <c r="F13" s="360">
        <f t="shared" si="1"/>
        <v>0</v>
      </c>
      <c r="G13" s="364"/>
    </row>
    <row r="14" spans="1:7" ht="24" customHeight="1">
      <c r="A14" s="331"/>
      <c r="B14" s="332"/>
      <c r="C14" s="27"/>
      <c r="D14" s="344"/>
      <c r="E14" s="349">
        <f t="shared" si="0"/>
        <v>0</v>
      </c>
      <c r="F14" s="360">
        <f t="shared" si="1"/>
        <v>0</v>
      </c>
      <c r="G14" s="364"/>
    </row>
    <row r="15" spans="1:7" ht="24" customHeight="1">
      <c r="A15" s="333"/>
      <c r="B15" s="334"/>
      <c r="C15" s="27"/>
      <c r="D15" s="344"/>
      <c r="E15" s="349">
        <f t="shared" si="0"/>
        <v>0</v>
      </c>
      <c r="F15" s="360">
        <f t="shared" si="1"/>
        <v>0</v>
      </c>
      <c r="G15" s="364"/>
    </row>
    <row r="16" spans="1:7" ht="24" customHeight="1">
      <c r="A16" s="335"/>
      <c r="B16" s="336"/>
      <c r="C16" s="29"/>
      <c r="D16" s="345"/>
      <c r="E16" s="349">
        <f t="shared" si="0"/>
        <v>0</v>
      </c>
      <c r="F16" s="360">
        <f t="shared" si="1"/>
        <v>0</v>
      </c>
      <c r="G16" s="364"/>
    </row>
    <row r="17" spans="1:7" ht="24" customHeight="1">
      <c r="A17" s="333"/>
      <c r="B17" s="334"/>
      <c r="C17" s="41"/>
      <c r="D17" s="346"/>
      <c r="E17" s="349">
        <f t="shared" si="0"/>
        <v>0</v>
      </c>
      <c r="F17" s="360">
        <f t="shared" si="1"/>
        <v>0</v>
      </c>
      <c r="G17" s="364"/>
    </row>
    <row r="18" spans="1:7" ht="24" customHeight="1">
      <c r="A18" s="335"/>
      <c r="B18" s="336"/>
      <c r="C18" s="29"/>
      <c r="D18" s="347"/>
      <c r="E18" s="349">
        <f t="shared" si="0"/>
        <v>0</v>
      </c>
      <c r="F18" s="360">
        <f t="shared" si="1"/>
        <v>0</v>
      </c>
      <c r="G18" s="364"/>
    </row>
    <row r="19" spans="1:7" ht="24" customHeight="1" thickBot="1">
      <c r="A19" s="337"/>
      <c r="B19" s="338"/>
      <c r="C19" s="42"/>
      <c r="D19" s="348"/>
      <c r="E19" s="349">
        <f t="shared" si="0"/>
        <v>0</v>
      </c>
      <c r="F19" s="360">
        <f t="shared" si="1"/>
        <v>0</v>
      </c>
      <c r="G19" s="365"/>
    </row>
    <row r="20" spans="1:7" ht="24" customHeight="1" thickTop="1" thickBot="1">
      <c r="A20" s="32"/>
      <c r="B20" s="33"/>
      <c r="C20" s="33" t="s">
        <v>64</v>
      </c>
      <c r="D20" s="350">
        <f>SUM(D6:D19)</f>
        <v>0</v>
      </c>
      <c r="E20" s="351">
        <f>SUM(E6:E19)</f>
        <v>0</v>
      </c>
      <c r="F20" s="361">
        <f>SUM(F6:F19)</f>
        <v>0</v>
      </c>
      <c r="G20" s="362"/>
    </row>
    <row r="21" spans="1:7" ht="20.25" customHeight="1" thickBot="1">
      <c r="A21" s="9" t="str">
        <f>各種内訳書!C5</f>
        <v>23a25412</v>
      </c>
    </row>
    <row r="22" spans="1:7" ht="28" customHeight="1">
      <c r="A22" s="482" t="s">
        <v>191</v>
      </c>
      <c r="B22" s="483"/>
      <c r="C22" s="483"/>
      <c r="D22" s="483"/>
      <c r="E22" s="483"/>
      <c r="F22" s="484"/>
    </row>
    <row r="23" spans="1:7" ht="23.5" customHeight="1" thickBot="1">
      <c r="A23" s="479" t="s">
        <v>190</v>
      </c>
      <c r="B23" s="480"/>
      <c r="C23" s="480"/>
      <c r="D23" s="480"/>
      <c r="E23" s="480"/>
      <c r="F23" s="481"/>
    </row>
  </sheetData>
  <mergeCells count="9">
    <mergeCell ref="G4:G5"/>
    <mergeCell ref="A23:F23"/>
    <mergeCell ref="A22:F22"/>
    <mergeCell ref="F4:F5"/>
    <mergeCell ref="D4:D5"/>
    <mergeCell ref="A4:A5"/>
    <mergeCell ref="B4:B5"/>
    <mergeCell ref="C4:C5"/>
    <mergeCell ref="E4:E5"/>
  </mergeCells>
  <phoneticPr fontId="14"/>
  <pageMargins left="0.98425196850393704" right="0.98425196850393704" top="0.98425196850393704" bottom="0.98425196850393704" header="0.51181102362204722" footer="0.51181102362204722"/>
  <pageSetup paperSize="9" scale="76"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1:G41"/>
  <sheetViews>
    <sheetView tabSelected="1" view="pageBreakPreview" topLeftCell="A15" zoomScale="60" zoomScaleNormal="80" workbookViewId="0">
      <selection activeCell="U29" sqref="U29"/>
    </sheetView>
  </sheetViews>
  <sheetFormatPr defaultColWidth="9" defaultRowHeight="13"/>
  <cols>
    <col min="1" max="1" width="3.1640625" style="40" customWidth="1"/>
    <col min="2" max="2" width="4.58203125" style="40" customWidth="1"/>
    <col min="3" max="3" width="52.5" style="40" customWidth="1"/>
    <col min="4" max="4" width="25.58203125" style="40" customWidth="1"/>
    <col min="5" max="5" width="8.08203125" style="40" customWidth="1"/>
    <col min="6" max="6" width="22.83203125" style="40" customWidth="1"/>
    <col min="7" max="7" width="32.58203125" style="40" customWidth="1"/>
    <col min="8" max="8" width="4.58203125" style="40" customWidth="1"/>
    <col min="9" max="16384" width="9" style="40"/>
  </cols>
  <sheetData>
    <row r="1" spans="2:7" ht="19.5" customHeight="1">
      <c r="G1" s="94" t="s">
        <v>196</v>
      </c>
    </row>
    <row r="2" spans="2:7" s="131" customFormat="1" ht="20.149999999999999" customHeight="1">
      <c r="B2" s="496" t="s">
        <v>130</v>
      </c>
      <c r="C2" s="496"/>
      <c r="D2" s="130">
        <f>SUM(F12,F37)</f>
        <v>0</v>
      </c>
      <c r="E2" s="131" t="s">
        <v>5</v>
      </c>
      <c r="F2" s="93"/>
    </row>
    <row r="3" spans="2:7" s="131" customFormat="1" ht="20.149999999999999" customHeight="1" thickBot="1">
      <c r="B3" s="248"/>
      <c r="C3" s="248"/>
      <c r="D3" s="242"/>
      <c r="E3" s="93"/>
      <c r="F3" s="243"/>
    </row>
    <row r="4" spans="2:7" s="133" customFormat="1" ht="33.75" customHeight="1" thickBot="1">
      <c r="B4" s="502" t="s">
        <v>131</v>
      </c>
      <c r="C4" s="503"/>
      <c r="D4" s="169" t="s">
        <v>132</v>
      </c>
      <c r="E4" s="169" t="s">
        <v>133</v>
      </c>
      <c r="F4" s="169" t="s">
        <v>134</v>
      </c>
      <c r="G4" s="170" t="s">
        <v>135</v>
      </c>
    </row>
    <row r="5" spans="2:7" s="133" customFormat="1" ht="33.75" customHeight="1" thickTop="1">
      <c r="B5" s="504" t="s">
        <v>136</v>
      </c>
      <c r="C5" s="505"/>
      <c r="D5" s="505"/>
      <c r="E5" s="505"/>
      <c r="F5" s="505"/>
      <c r="G5" s="506"/>
    </row>
    <row r="6" spans="2:7" s="133" customFormat="1" ht="33.75" customHeight="1">
      <c r="B6" s="134"/>
      <c r="C6" s="135" t="s">
        <v>137</v>
      </c>
      <c r="D6" s="136"/>
      <c r="E6" s="137"/>
      <c r="F6" s="132">
        <f>ROUNDDOWN((D6*E6),0)</f>
        <v>0</v>
      </c>
      <c r="G6" s="138"/>
    </row>
    <row r="7" spans="2:7" s="133" customFormat="1" ht="33.75" customHeight="1">
      <c r="B7" s="240"/>
      <c r="C7" s="135" t="s">
        <v>138</v>
      </c>
      <c r="D7" s="132"/>
      <c r="E7" s="137"/>
      <c r="F7" s="132">
        <f t="shared" ref="F7:F11" si="0">ROUNDDOWN((D7*E7),0)</f>
        <v>0</v>
      </c>
      <c r="G7" s="138"/>
    </row>
    <row r="8" spans="2:7" s="133" customFormat="1" ht="33.75" customHeight="1">
      <c r="B8" s="240"/>
      <c r="C8" s="135" t="s">
        <v>139</v>
      </c>
      <c r="D8" s="132"/>
      <c r="E8" s="137"/>
      <c r="F8" s="132">
        <f t="shared" si="0"/>
        <v>0</v>
      </c>
      <c r="G8" s="138"/>
    </row>
    <row r="9" spans="2:7" s="133" customFormat="1" ht="33.75" customHeight="1">
      <c r="B9" s="240"/>
      <c r="C9" s="135" t="s">
        <v>140</v>
      </c>
      <c r="D9" s="132"/>
      <c r="E9" s="137"/>
      <c r="F9" s="132">
        <f t="shared" si="0"/>
        <v>0</v>
      </c>
      <c r="G9" s="138"/>
    </row>
    <row r="10" spans="2:7" s="133" customFormat="1" ht="33.75" customHeight="1">
      <c r="B10" s="240"/>
      <c r="C10" s="135" t="s">
        <v>141</v>
      </c>
      <c r="D10" s="132"/>
      <c r="E10" s="137"/>
      <c r="F10" s="132">
        <f t="shared" si="0"/>
        <v>0</v>
      </c>
      <c r="G10" s="138"/>
    </row>
    <row r="11" spans="2:7" s="133" customFormat="1" ht="33.75" customHeight="1" thickBot="1">
      <c r="B11" s="240"/>
      <c r="C11" s="241" t="s">
        <v>142</v>
      </c>
      <c r="D11" s="139"/>
      <c r="E11" s="140"/>
      <c r="F11" s="139">
        <f t="shared" si="0"/>
        <v>0</v>
      </c>
      <c r="G11" s="141"/>
    </row>
    <row r="12" spans="2:7" s="133" customFormat="1" ht="33.75" customHeight="1" thickTop="1">
      <c r="B12" s="352"/>
      <c r="C12" s="497" t="s">
        <v>143</v>
      </c>
      <c r="D12" s="497"/>
      <c r="E12" s="498"/>
      <c r="F12" s="358">
        <f>SUM(F6:F11)</f>
        <v>0</v>
      </c>
      <c r="G12" s="353"/>
    </row>
    <row r="13" spans="2:7" s="133" customFormat="1" ht="33.75" customHeight="1">
      <c r="B13" s="499" t="s">
        <v>144</v>
      </c>
      <c r="C13" s="500"/>
      <c r="D13" s="500"/>
      <c r="E13" s="500"/>
      <c r="F13" s="500"/>
      <c r="G13" s="501"/>
    </row>
    <row r="14" spans="2:7" s="133" customFormat="1" ht="33.75" customHeight="1">
      <c r="B14" s="495" t="s">
        <v>145</v>
      </c>
      <c r="C14" s="135" t="s">
        <v>146</v>
      </c>
      <c r="D14" s="132"/>
      <c r="E14" s="137"/>
      <c r="F14" s="132">
        <f>ROUNDDOWN((D14*E14),0)</f>
        <v>0</v>
      </c>
      <c r="G14" s="138"/>
    </row>
    <row r="15" spans="2:7" s="133" customFormat="1" ht="33.75" customHeight="1">
      <c r="B15" s="495"/>
      <c r="C15" s="143" t="s">
        <v>147</v>
      </c>
      <c r="D15" s="132"/>
      <c r="E15" s="137"/>
      <c r="F15" s="144">
        <f t="shared" ref="F15:F36" si="1">ROUNDDOWN((D15*E15),0)</f>
        <v>0</v>
      </c>
      <c r="G15" s="145"/>
    </row>
    <row r="16" spans="2:7" s="133" customFormat="1" ht="33.75" customHeight="1">
      <c r="B16" s="495"/>
      <c r="C16" s="135" t="s">
        <v>148</v>
      </c>
      <c r="D16" s="132"/>
      <c r="E16" s="137"/>
      <c r="F16" s="144">
        <f t="shared" si="1"/>
        <v>0</v>
      </c>
      <c r="G16" s="138"/>
    </row>
    <row r="17" spans="2:7" s="133" customFormat="1" ht="33.75" customHeight="1">
      <c r="B17" s="495"/>
      <c r="C17" s="135" t="s">
        <v>149</v>
      </c>
      <c r="D17" s="132"/>
      <c r="E17" s="137"/>
      <c r="F17" s="144">
        <f t="shared" si="1"/>
        <v>0</v>
      </c>
      <c r="G17" s="145"/>
    </row>
    <row r="18" spans="2:7" s="133" customFormat="1" ht="33.75" customHeight="1">
      <c r="B18" s="495"/>
      <c r="C18" s="135" t="s">
        <v>150</v>
      </c>
      <c r="D18" s="132"/>
      <c r="E18" s="137"/>
      <c r="F18" s="144">
        <f t="shared" si="1"/>
        <v>0</v>
      </c>
      <c r="G18" s="145"/>
    </row>
    <row r="19" spans="2:7" s="133" customFormat="1" ht="33.75" customHeight="1">
      <c r="B19" s="495"/>
      <c r="C19" s="135" t="s">
        <v>151</v>
      </c>
      <c r="D19" s="132"/>
      <c r="E19" s="137"/>
      <c r="F19" s="144">
        <f t="shared" si="1"/>
        <v>0</v>
      </c>
      <c r="G19" s="138"/>
    </row>
    <row r="20" spans="2:7" s="133" customFormat="1" ht="33.75" customHeight="1">
      <c r="B20" s="495"/>
      <c r="C20" s="146" t="s">
        <v>152</v>
      </c>
      <c r="D20" s="136"/>
      <c r="E20" s="147"/>
      <c r="F20" s="144">
        <f t="shared" si="1"/>
        <v>0</v>
      </c>
      <c r="G20" s="145"/>
    </row>
    <row r="21" spans="2:7" s="133" customFormat="1" ht="33.75" customHeight="1">
      <c r="B21" s="495"/>
      <c r="C21" s="148"/>
      <c r="D21" s="156"/>
      <c r="E21" s="149"/>
      <c r="F21" s="150">
        <f t="shared" si="1"/>
        <v>0</v>
      </c>
      <c r="G21" s="151"/>
    </row>
    <row r="22" spans="2:7" s="133" customFormat="1" ht="33.75" customHeight="1">
      <c r="B22" s="511" t="s">
        <v>153</v>
      </c>
      <c r="C22" s="152" t="s">
        <v>154</v>
      </c>
      <c r="D22" s="150"/>
      <c r="E22" s="153"/>
      <c r="F22" s="144">
        <f t="shared" si="1"/>
        <v>0</v>
      </c>
      <c r="G22" s="151"/>
    </row>
    <row r="23" spans="2:7" s="133" customFormat="1" ht="33.75" customHeight="1">
      <c r="B23" s="495"/>
      <c r="C23" s="154" t="s">
        <v>155</v>
      </c>
      <c r="D23" s="136"/>
      <c r="E23" s="147"/>
      <c r="F23" s="144">
        <f t="shared" si="1"/>
        <v>0</v>
      </c>
      <c r="G23" s="151"/>
    </row>
    <row r="24" spans="2:7" s="133" customFormat="1" ht="33.75" customHeight="1">
      <c r="B24" s="495"/>
      <c r="C24" s="136"/>
      <c r="D24" s="354"/>
      <c r="E24" s="147"/>
      <c r="F24" s="144">
        <f t="shared" si="1"/>
        <v>0</v>
      </c>
      <c r="G24" s="151"/>
    </row>
    <row r="25" spans="2:7" s="133" customFormat="1" ht="33.75" customHeight="1">
      <c r="B25" s="495"/>
      <c r="C25" s="154"/>
      <c r="D25" s="136"/>
      <c r="E25" s="147"/>
      <c r="F25" s="144">
        <f t="shared" si="1"/>
        <v>0</v>
      </c>
      <c r="G25" s="151"/>
    </row>
    <row r="26" spans="2:7" s="133" customFormat="1" ht="33.75" customHeight="1">
      <c r="B26" s="495"/>
      <c r="C26" s="152"/>
      <c r="D26" s="150"/>
      <c r="E26" s="153"/>
      <c r="F26" s="356">
        <f t="shared" si="1"/>
        <v>0</v>
      </c>
      <c r="G26" s="155"/>
    </row>
    <row r="27" spans="2:7" s="133" customFormat="1" ht="33.75" customHeight="1">
      <c r="B27" s="513" t="s">
        <v>156</v>
      </c>
      <c r="C27" s="154" t="s">
        <v>157</v>
      </c>
      <c r="D27" s="136"/>
      <c r="E27" s="147"/>
      <c r="F27" s="132">
        <f t="shared" si="1"/>
        <v>0</v>
      </c>
      <c r="G27" s="138"/>
    </row>
    <row r="28" spans="2:7" s="133" customFormat="1" ht="33.75" customHeight="1">
      <c r="B28" s="513"/>
      <c r="C28" s="154" t="s">
        <v>158</v>
      </c>
      <c r="D28" s="136"/>
      <c r="E28" s="147"/>
      <c r="F28" s="144">
        <f t="shared" si="1"/>
        <v>0</v>
      </c>
      <c r="G28" s="145"/>
    </row>
    <row r="29" spans="2:7" s="133" customFormat="1" ht="33.75" customHeight="1">
      <c r="B29" s="513"/>
      <c r="C29" s="154" t="s">
        <v>159</v>
      </c>
      <c r="D29" s="136"/>
      <c r="E29" s="147"/>
      <c r="F29" s="144">
        <f t="shared" si="1"/>
        <v>0</v>
      </c>
      <c r="G29" s="145"/>
    </row>
    <row r="30" spans="2:7" s="133" customFormat="1" ht="33.75" customHeight="1">
      <c r="B30" s="513"/>
      <c r="C30" s="154" t="s">
        <v>160</v>
      </c>
      <c r="D30" s="136"/>
      <c r="E30" s="147"/>
      <c r="F30" s="144">
        <f t="shared" si="1"/>
        <v>0</v>
      </c>
      <c r="G30" s="145"/>
    </row>
    <row r="31" spans="2:7" s="133" customFormat="1" ht="33.75" customHeight="1">
      <c r="B31" s="513"/>
      <c r="C31" s="154" t="s">
        <v>161</v>
      </c>
      <c r="D31" s="136"/>
      <c r="E31" s="147"/>
      <c r="F31" s="144">
        <f t="shared" si="1"/>
        <v>0</v>
      </c>
      <c r="G31" s="151"/>
    </row>
    <row r="32" spans="2:7" s="133" customFormat="1" ht="33.75" customHeight="1">
      <c r="B32" s="513"/>
      <c r="C32" s="154" t="s">
        <v>162</v>
      </c>
      <c r="D32" s="136"/>
      <c r="E32" s="147"/>
      <c r="F32" s="144">
        <f t="shared" si="1"/>
        <v>0</v>
      </c>
      <c r="G32" s="151"/>
    </row>
    <row r="33" spans="2:7" s="133" customFormat="1" ht="33.75" customHeight="1">
      <c r="B33" s="513"/>
      <c r="C33" s="154" t="s">
        <v>163</v>
      </c>
      <c r="D33" s="136"/>
      <c r="E33" s="147"/>
      <c r="F33" s="144">
        <f t="shared" si="1"/>
        <v>0</v>
      </c>
      <c r="G33" s="151"/>
    </row>
    <row r="34" spans="2:7" s="133" customFormat="1" ht="33.75" customHeight="1">
      <c r="B34" s="513"/>
      <c r="C34" s="154" t="s">
        <v>164</v>
      </c>
      <c r="D34" s="136"/>
      <c r="E34" s="147"/>
      <c r="F34" s="150">
        <f t="shared" si="1"/>
        <v>0</v>
      </c>
      <c r="G34" s="151"/>
    </row>
    <row r="35" spans="2:7" s="133" customFormat="1" ht="33.75" customHeight="1">
      <c r="B35" s="513"/>
      <c r="C35" s="154" t="s">
        <v>165</v>
      </c>
      <c r="D35" s="136"/>
      <c r="E35" s="147"/>
      <c r="F35" s="136">
        <f t="shared" si="1"/>
        <v>0</v>
      </c>
      <c r="G35" s="145"/>
    </row>
    <row r="36" spans="2:7" s="133" customFormat="1" ht="33.75" customHeight="1" thickBot="1">
      <c r="B36" s="511"/>
      <c r="C36" s="148" t="s">
        <v>166</v>
      </c>
      <c r="D36" s="355"/>
      <c r="E36" s="149"/>
      <c r="F36" s="156">
        <f t="shared" si="1"/>
        <v>0</v>
      </c>
      <c r="G36" s="151"/>
    </row>
    <row r="37" spans="2:7" s="133" customFormat="1" ht="33.75" customHeight="1" thickTop="1" thickBot="1">
      <c r="B37" s="462" t="s">
        <v>167</v>
      </c>
      <c r="C37" s="463"/>
      <c r="D37" s="463"/>
      <c r="E37" s="464"/>
      <c r="F37" s="357">
        <f>SUM(F14:F36)</f>
        <v>0</v>
      </c>
      <c r="G37" s="142"/>
    </row>
    <row r="38" spans="2:7" ht="17" customHeight="1">
      <c r="B38" s="512" t="str">
        <f>各種内訳書!C5</f>
        <v>23a25412</v>
      </c>
      <c r="C38" s="512"/>
      <c r="D38" s="65"/>
      <c r="E38" s="65"/>
      <c r="F38" s="65"/>
      <c r="G38" s="65"/>
    </row>
    <row r="39" spans="2:7" ht="43.5" customHeight="1">
      <c r="B39" s="507" t="s">
        <v>192</v>
      </c>
      <c r="C39" s="508"/>
      <c r="D39" s="508"/>
      <c r="E39" s="508"/>
      <c r="F39" s="508"/>
      <c r="G39" s="509"/>
    </row>
    <row r="40" spans="2:7" ht="32.15" customHeight="1">
      <c r="B40" s="510"/>
      <c r="C40" s="510"/>
      <c r="D40" s="510"/>
      <c r="E40" s="510"/>
      <c r="F40" s="510"/>
      <c r="G40" s="510"/>
    </row>
    <row r="41" spans="2:7" ht="17.5" customHeight="1">
      <c r="B41" s="510"/>
      <c r="C41" s="510"/>
      <c r="D41" s="510"/>
      <c r="E41" s="510"/>
      <c r="F41" s="510"/>
      <c r="G41" s="510"/>
    </row>
  </sheetData>
  <mergeCells count="13">
    <mergeCell ref="B39:G39"/>
    <mergeCell ref="B40:G40"/>
    <mergeCell ref="B41:G41"/>
    <mergeCell ref="B22:B26"/>
    <mergeCell ref="B38:C38"/>
    <mergeCell ref="B27:B36"/>
    <mergeCell ref="B37:E37"/>
    <mergeCell ref="B14:B21"/>
    <mergeCell ref="B2:C2"/>
    <mergeCell ref="C12:E12"/>
    <mergeCell ref="B13:G13"/>
    <mergeCell ref="B4:C4"/>
    <mergeCell ref="B5:G5"/>
  </mergeCells>
  <phoneticPr fontId="14"/>
  <pageMargins left="0.98425196850393704" right="0.98425196850393704" top="0.98425196850393704" bottom="0.98425196850393704" header="0.51181102362204722" footer="0.51181102362204722"/>
  <pageSetup paperSize="9" scale="5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各種内訳書</vt:lpstr>
      <vt:lpstr>最終見積書</vt:lpstr>
      <vt:lpstr>（本体）Ⅰ直接人件費</vt:lpstr>
      <vt:lpstr>Ⅱ直接経費　旅費（航空賃、日当宿泊料）</vt:lpstr>
      <vt:lpstr>Ⅱ　海外活動費</vt:lpstr>
      <vt:lpstr>Ⅱ　物品・機材費</vt:lpstr>
      <vt:lpstr>Ⅱ　再委託費</vt:lpstr>
      <vt:lpstr>（本邦研修）Ⅰ.直接人件費 </vt:lpstr>
      <vt:lpstr>（本邦研修）Ⅱ.直接経費　本邦研修費</vt:lpstr>
      <vt:lpstr>_msoanchor_1</vt:lpstr>
      <vt:lpstr>_msoanchor_2</vt:lpstr>
      <vt:lpstr>'（本体）Ⅰ直接人件費'!Print_Area</vt:lpstr>
      <vt:lpstr>'（本邦研修）Ⅰ.直接人件費 '!Print_Area</vt:lpstr>
      <vt:lpstr>'（本邦研修）Ⅱ.直接経費　本邦研修費'!Print_Area</vt:lpstr>
      <vt:lpstr>'Ⅱ　海外活動費'!Print_Area</vt:lpstr>
      <vt:lpstr>'Ⅱ　再委託費'!Print_Area</vt:lpstr>
      <vt:lpstr>'Ⅱ　物品・機材費'!Print_Area</vt:lpstr>
      <vt:lpstr>'Ⅱ直接経費　旅費（航空賃、日当宿泊料）'!Print_Area</vt:lpstr>
      <vt:lpstr>各種内訳書!Print_Area</vt:lpstr>
      <vt:lpstr>最終見積書!Print_Area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Katsuyama, Yuko[勝山 裕子]</cp:lastModifiedBy>
  <cp:revision/>
  <cp:lastPrinted>2025-03-13T08:37:00Z</cp:lastPrinted>
  <dcterms:created xsi:type="dcterms:W3CDTF">2000-08-14T10:04:00Z</dcterms:created>
  <dcterms:modified xsi:type="dcterms:W3CDTF">2025-03-13T08:37:29Z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