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ate1904="1" updateLinks="always"/>
  <mc:AlternateContent xmlns:mc="http://schemas.openxmlformats.org/markup-compatibility/2006">
    <mc:Choice Requires="x15">
      <x15ac:absPath xmlns:x15ac="http://schemas.microsoft.com/office/spreadsheetml/2010/11/ac" url="C:\Users\a23203\Desktop\HP更新\1002小島さん\"/>
    </mc:Choice>
  </mc:AlternateContent>
  <xr:revisionPtr revIDLastSave="0" documentId="8_{4C937EA1-D20E-41E6-BDCB-5B3778C46E89}" xr6:coauthVersionLast="47" xr6:coauthVersionMax="47" xr10:uidLastSave="{00000000-0000-0000-0000-000000000000}"/>
  <bookViews>
    <workbookView xWindow="-110" yWindow="-110" windowWidth="19420" windowHeight="10300" activeTab="1" xr2:uid="{6C29C359-E8AC-48E6-B680-0690AD1E07FF}"/>
  </bookViews>
  <sheets>
    <sheet name="各種内訳書" sheetId="66" r:id="rId1"/>
    <sheet name="最終見積書" sheetId="63" r:id="rId2"/>
    <sheet name="（本体）Ⅰ直接人件費" sheetId="27" r:id="rId3"/>
    <sheet name="Ⅱ直接経費　旅費（航空賃、日当宿泊料）" sheetId="65" r:id="rId4"/>
    <sheet name="Ⅱ　海外活動費" sheetId="42" r:id="rId5"/>
    <sheet name="Ⅱ　物品・機材費" sheetId="30" r:id="rId6"/>
    <sheet name="Ⅱ　再委託費" sheetId="37" r:id="rId7"/>
    <sheet name="（本邦研修）Ⅰ.直接人件費 " sheetId="59" r:id="rId8"/>
    <sheet name="（本邦研修）Ⅱ.直接経費　本邦研修費" sheetId="55" r:id="rId9"/>
  </sheets>
  <externalReferences>
    <externalReference r:id="rId10"/>
    <externalReference r:id="rId11"/>
    <externalReference r:id="rId12"/>
    <externalReference r:id="rId13"/>
    <externalReference r:id="rId14"/>
    <externalReference r:id="rId15"/>
    <externalReference r:id="rId16"/>
    <externalReference r:id="rId17"/>
  </externalReferences>
  <definedNames>
    <definedName name="_１号">#REF!</definedName>
    <definedName name="_２号">#REF!</definedName>
    <definedName name="_３号">#REF!</definedName>
    <definedName name="_４号">#REF!</definedName>
    <definedName name="_５号">#REF!</definedName>
    <definedName name="_６号">#REF!</definedName>
    <definedName name="_xlnm._FilterDatabase" localSheetId="1" hidden="1">最終見積書!$A$10:$H$10</definedName>
    <definedName name="_ftn1">#REF!</definedName>
    <definedName name="_ftnref1">#REF!</definedName>
    <definedName name="_Hlk165212252">#REF!</definedName>
    <definedName name="_msoanchor_1">'（本体）Ⅰ直接人件費'!$P$4</definedName>
    <definedName name="_msoanchor_2">'（本体）Ⅰ直接人件費'!$P$10</definedName>
    <definedName name="DATA">#REF!</definedName>
    <definedName name="_xlnm.Print_Area" localSheetId="2">'（本体）Ⅰ直接人件費'!$B$1:$J$22</definedName>
    <definedName name="_xlnm.Print_Area" localSheetId="7">'（本邦研修）Ⅰ.直接人件費 '!$A$1:$G$23</definedName>
    <definedName name="_xlnm.Print_Area" localSheetId="8">'（本邦研修）Ⅱ.直接経費　本邦研修費'!$B$1:$G$39</definedName>
    <definedName name="_xlnm.Print_Area" localSheetId="4">'Ⅱ　海外活動費'!$B$1:$I$58</definedName>
    <definedName name="_xlnm.Print_Area" localSheetId="6">'Ⅱ　再委託費'!$A$1:$G$16</definedName>
    <definedName name="_xlnm.Print_Area" localSheetId="5">'Ⅱ　物品・機材費'!$B$1:$H$27</definedName>
    <definedName name="_xlnm.Print_Area" localSheetId="3">'Ⅱ直接経費　旅費（航空賃、日当宿泊料）'!$A$1:$AQ$36</definedName>
    <definedName name="_xlnm.Print_Area" localSheetId="0">各種内訳書!$A$1:$G$53</definedName>
    <definedName name="_xlnm.Print_Area" localSheetId="1">最終見積書!$A$1:$M$69</definedName>
    <definedName name="エコノミー">#REF!</definedName>
    <definedName name="コンサルタントによる見積">#REF!</definedName>
    <definedName name="ドルレート">#REF!</definedName>
    <definedName name="ビジネス">#REF!</definedName>
    <definedName name="一般業務費合計">'[1]一般業務費（２）'!$F$60</definedName>
    <definedName name="一般業務費地域分類">#REF!</definedName>
    <definedName name="隔離">#REF!</definedName>
    <definedName name="間接費合計">#REF!</definedName>
    <definedName name="基盤整備費合計">'[2]一般業務費（２）'!#REF!</definedName>
    <definedName name="基本人件費">#REF!</definedName>
    <definedName name="技術交換費合計">#REF!</definedName>
    <definedName name="業務分類">#REF!</definedName>
    <definedName name="勤務地">[3]月報2!$X$2:$X$4</definedName>
    <definedName name="契約">[4]様式1!$O$4:$O$6</definedName>
    <definedName name="契約年度">#REF!</definedName>
    <definedName name="経路">[4]様式2_4旅費!$C$26:$C$29</definedName>
    <definedName name="現地">'[2]一般業務費（１）'!#REF!</definedName>
    <definedName name="現地業務費合計">'[2]一般業務費（１）'!#REF!</definedName>
    <definedName name="現地調査人月">#REF!</definedName>
    <definedName name="現地通貨">[5]LookUp!$B$3</definedName>
    <definedName name="現地通貨レート">#REF!</definedName>
    <definedName name="口座種別">[3]入力シート!$G$2:$G$4</definedName>
    <definedName name="航空運賃">#REF!</definedName>
    <definedName name="航空賃C">#REF!</definedName>
    <definedName name="航空賃Y">#REF!</definedName>
    <definedName name="国一覧">#REF!</definedName>
    <definedName name="国内旅費">#REF!</definedName>
    <definedName name="国別地域分類表">#REF!</definedName>
    <definedName name="資機材費合計">#REF!</definedName>
    <definedName name="従事者基礎情報">[6]従事者基礎情報!$A$4:$G$23</definedName>
    <definedName name="処理">[7]単価!$G$3:$G$6</definedName>
    <definedName name="前払">'[3]別紙前払請求内訳 '!$K$2:$K$3</definedName>
    <definedName name="打合簿">#REF!</definedName>
    <definedName name="地域">#REF!</definedName>
    <definedName name="地域A">#REF!</definedName>
    <definedName name="地域B">#REF!</definedName>
    <definedName name="地域C">#REF!</definedName>
    <definedName name="地域分類">#REF!</definedName>
    <definedName name="地域毎一般業務費単価">#REF!</definedName>
    <definedName name="調査旅費合計">#REF!</definedName>
    <definedName name="直人費コンサル">#REF!</definedName>
    <definedName name="直人費合計">#REF!</definedName>
    <definedName name="直接経費">#REF!</definedName>
    <definedName name="直接費">#REF!</definedName>
    <definedName name="通訳単価">#REF!</definedName>
    <definedName name="定率化">#REF!</definedName>
    <definedName name="特号">#REF!</definedName>
    <definedName name="内外選択">[7]単価!$F$3:$F$4</definedName>
    <definedName name="年度毎月額単価表">[8]従事者基礎情報!$I$14:$N$20</definedName>
    <definedName name="分類">[4]従事者明細!$K$4:$K$7</definedName>
    <definedName name="報告書作成費合計">#REF!</definedName>
    <definedName name="無償以外単価">#REF!</definedName>
    <definedName name="無償単価">#REF!</definedName>
    <definedName name="様式番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66" l="1"/>
  <c r="F32" i="66"/>
  <c r="F31" i="66"/>
  <c r="F40" i="63"/>
  <c r="F24" i="66"/>
  <c r="F21" i="66"/>
  <c r="F13" i="66"/>
  <c r="F50" i="63"/>
  <c r="F46" i="63"/>
  <c r="F51" i="63" s="1"/>
  <c r="F47" i="63"/>
  <c r="F49" i="63"/>
  <c r="D2" i="55"/>
  <c r="F37" i="55"/>
  <c r="F15" i="55"/>
  <c r="F16" i="55"/>
  <c r="F17" i="55"/>
  <c r="F18" i="55"/>
  <c r="F19" i="55"/>
  <c r="F20" i="55"/>
  <c r="F21" i="55"/>
  <c r="F22" i="55"/>
  <c r="F23" i="55"/>
  <c r="F24" i="55"/>
  <c r="F25" i="55"/>
  <c r="F26" i="55"/>
  <c r="F27" i="55"/>
  <c r="F28" i="55"/>
  <c r="F29" i="55"/>
  <c r="F30" i="55"/>
  <c r="F31" i="55"/>
  <c r="F32" i="55"/>
  <c r="F33" i="55"/>
  <c r="F34" i="55"/>
  <c r="F35" i="55"/>
  <c r="F36" i="55"/>
  <c r="F14" i="55"/>
  <c r="F12" i="55"/>
  <c r="F7" i="55"/>
  <c r="F8" i="55"/>
  <c r="F9" i="55"/>
  <c r="F10" i="55"/>
  <c r="F11" i="55"/>
  <c r="F6" i="55"/>
  <c r="F20" i="59"/>
  <c r="F7" i="59"/>
  <c r="F8" i="59"/>
  <c r="F9" i="59"/>
  <c r="F10" i="59"/>
  <c r="F11" i="59"/>
  <c r="F12" i="59"/>
  <c r="F13" i="59"/>
  <c r="F14" i="59"/>
  <c r="F15" i="59"/>
  <c r="F16" i="59"/>
  <c r="F17" i="59"/>
  <c r="F18" i="59"/>
  <c r="F19" i="59"/>
  <c r="F6" i="59"/>
  <c r="E7" i="59"/>
  <c r="E8" i="59"/>
  <c r="E9" i="59"/>
  <c r="E10" i="59"/>
  <c r="E11" i="59"/>
  <c r="E12" i="59"/>
  <c r="E13" i="59"/>
  <c r="E14" i="59"/>
  <c r="E15" i="59"/>
  <c r="E16" i="59"/>
  <c r="E17" i="59"/>
  <c r="E18" i="59"/>
  <c r="E19" i="59"/>
  <c r="E6" i="59"/>
  <c r="G7" i="27"/>
  <c r="G6" i="27"/>
  <c r="G8" i="27"/>
  <c r="G9" i="27"/>
  <c r="G10" i="27"/>
  <c r="G11" i="27"/>
  <c r="G12" i="27"/>
  <c r="G13" i="27"/>
  <c r="G14" i="27"/>
  <c r="G15" i="27"/>
  <c r="G16" i="27"/>
  <c r="G17" i="27"/>
  <c r="G18" i="27"/>
  <c r="G19" i="27"/>
  <c r="F14" i="37"/>
  <c r="F10" i="37"/>
  <c r="F11" i="37"/>
  <c r="F12" i="37"/>
  <c r="F13" i="37"/>
  <c r="F9" i="37"/>
  <c r="B4" i="37"/>
  <c r="C4" i="30"/>
  <c r="C6" i="37"/>
  <c r="B6" i="37"/>
  <c r="E17" i="30"/>
  <c r="G24" i="30"/>
  <c r="G21" i="30"/>
  <c r="G22" i="30"/>
  <c r="G23" i="30"/>
  <c r="G20" i="30"/>
  <c r="E8" i="30"/>
  <c r="G12" i="30"/>
  <c r="G13" i="30"/>
  <c r="G14" i="30"/>
  <c r="G11" i="30"/>
  <c r="D6" i="30"/>
  <c r="C6" i="30"/>
  <c r="H51" i="42"/>
  <c r="H52" i="42"/>
  <c r="H53" i="42"/>
  <c r="H54" i="42"/>
  <c r="H50" i="42"/>
  <c r="H45" i="42"/>
  <c r="H46" i="42"/>
  <c r="H47" i="42"/>
  <c r="H48" i="42"/>
  <c r="H44" i="42"/>
  <c r="H39" i="42"/>
  <c r="H40" i="42"/>
  <c r="H41" i="42"/>
  <c r="H42" i="42"/>
  <c r="H38" i="42"/>
  <c r="H33" i="42"/>
  <c r="H34" i="42"/>
  <c r="H35" i="42"/>
  <c r="H36" i="42"/>
  <c r="H32" i="42"/>
  <c r="H25" i="42"/>
  <c r="H26" i="42"/>
  <c r="H27" i="42"/>
  <c r="H28" i="42"/>
  <c r="H29" i="42"/>
  <c r="H30" i="42"/>
  <c r="H24" i="42"/>
  <c r="H17" i="42"/>
  <c r="H18" i="42"/>
  <c r="H19" i="42"/>
  <c r="H20" i="42"/>
  <c r="H21" i="42"/>
  <c r="H22" i="42"/>
  <c r="H16" i="42"/>
  <c r="H10" i="42"/>
  <c r="H11" i="42"/>
  <c r="H12" i="42"/>
  <c r="H13" i="42"/>
  <c r="H14" i="42"/>
  <c r="H9" i="42"/>
  <c r="AP14" i="65"/>
  <c r="AP15" i="65"/>
  <c r="AP16" i="65"/>
  <c r="AP17" i="65"/>
  <c r="AP18" i="65"/>
  <c r="AP19" i="65"/>
  <c r="AP20" i="65"/>
  <c r="AP21" i="65"/>
  <c r="AP22" i="65"/>
  <c r="AP23" i="65"/>
  <c r="AP24" i="65"/>
  <c r="AP25" i="65"/>
  <c r="AP13" i="65"/>
  <c r="AO14" i="65"/>
  <c r="AO15" i="65"/>
  <c r="AO16" i="65"/>
  <c r="AO17" i="65"/>
  <c r="AO18" i="65"/>
  <c r="AO19" i="65"/>
  <c r="AO20" i="65"/>
  <c r="AO21" i="65"/>
  <c r="AO22" i="65"/>
  <c r="AO23" i="65"/>
  <c r="AO24" i="65"/>
  <c r="AO25" i="65"/>
  <c r="AO13" i="65"/>
  <c r="AN14" i="65"/>
  <c r="AN15" i="65"/>
  <c r="AN16" i="65"/>
  <c r="AN17" i="65"/>
  <c r="AN18" i="65"/>
  <c r="AN19" i="65"/>
  <c r="AN20" i="65"/>
  <c r="AN21" i="65"/>
  <c r="AN22" i="65"/>
  <c r="AN23" i="65"/>
  <c r="AN24" i="65"/>
  <c r="AN25" i="65"/>
  <c r="AN13" i="65"/>
  <c r="AL14" i="65"/>
  <c r="AL15" i="65"/>
  <c r="AL16" i="65"/>
  <c r="AL17" i="65"/>
  <c r="AL18" i="65"/>
  <c r="AL19" i="65"/>
  <c r="AL20" i="65"/>
  <c r="AL21" i="65"/>
  <c r="AL22" i="65"/>
  <c r="AL23" i="65"/>
  <c r="AL24" i="65"/>
  <c r="AL25" i="65"/>
  <c r="AL13" i="65"/>
  <c r="AI14" i="65"/>
  <c r="AI15" i="65"/>
  <c r="AI16" i="65"/>
  <c r="AI17" i="65"/>
  <c r="AI18" i="65"/>
  <c r="AI19" i="65"/>
  <c r="AI20" i="65"/>
  <c r="AI21" i="65"/>
  <c r="AI22" i="65"/>
  <c r="AI23" i="65"/>
  <c r="AI24" i="65"/>
  <c r="AI25" i="65"/>
  <c r="AI13" i="65"/>
  <c r="AG14" i="65"/>
  <c r="AG15" i="65"/>
  <c r="AG16" i="65"/>
  <c r="AG17" i="65"/>
  <c r="AG18" i="65"/>
  <c r="AG19" i="65"/>
  <c r="AG20" i="65"/>
  <c r="AG21" i="65"/>
  <c r="AG22" i="65"/>
  <c r="AG23" i="65"/>
  <c r="AG24" i="65"/>
  <c r="AG25" i="65"/>
  <c r="AG13" i="65"/>
  <c r="AD14" i="65"/>
  <c r="AD15" i="65"/>
  <c r="AD16" i="65"/>
  <c r="AD17" i="65"/>
  <c r="AD18" i="65"/>
  <c r="AD19" i="65"/>
  <c r="AD20" i="65"/>
  <c r="AD21" i="65"/>
  <c r="AD22" i="65"/>
  <c r="AD23" i="65"/>
  <c r="AD24" i="65"/>
  <c r="AD25" i="65"/>
  <c r="AD13" i="65"/>
  <c r="X14" i="65"/>
  <c r="X15" i="65"/>
  <c r="X16" i="65"/>
  <c r="X17" i="65"/>
  <c r="X18" i="65"/>
  <c r="X19" i="65"/>
  <c r="X20" i="65"/>
  <c r="X21" i="65"/>
  <c r="X22" i="65"/>
  <c r="X23" i="65"/>
  <c r="X24" i="65"/>
  <c r="X25" i="65"/>
  <c r="X13" i="65"/>
  <c r="W14" i="65"/>
  <c r="W15" i="65"/>
  <c r="W16" i="65"/>
  <c r="W17" i="65"/>
  <c r="W18" i="65"/>
  <c r="W19" i="65"/>
  <c r="W20" i="65"/>
  <c r="W21" i="65"/>
  <c r="W22" i="65"/>
  <c r="W23" i="65"/>
  <c r="W24" i="65"/>
  <c r="W25" i="65"/>
  <c r="W13" i="65"/>
  <c r="R14" i="65"/>
  <c r="R15" i="65"/>
  <c r="R16" i="65"/>
  <c r="R17" i="65"/>
  <c r="R18" i="65"/>
  <c r="R19" i="65"/>
  <c r="R20" i="65"/>
  <c r="R21" i="65"/>
  <c r="R22" i="65"/>
  <c r="R23" i="65"/>
  <c r="R24" i="65"/>
  <c r="R25" i="65"/>
  <c r="R13" i="65"/>
  <c r="U14" i="65"/>
  <c r="U15" i="65"/>
  <c r="U16" i="65"/>
  <c r="U17" i="65"/>
  <c r="U18" i="65"/>
  <c r="U19" i="65"/>
  <c r="U20" i="65"/>
  <c r="U21" i="65"/>
  <c r="U22" i="65"/>
  <c r="U23" i="65"/>
  <c r="U24" i="65"/>
  <c r="U25" i="65"/>
  <c r="U13" i="65"/>
  <c r="P14" i="65"/>
  <c r="P15" i="65"/>
  <c r="P16" i="65"/>
  <c r="P17" i="65"/>
  <c r="P18" i="65"/>
  <c r="P19" i="65"/>
  <c r="P20" i="65"/>
  <c r="P21" i="65"/>
  <c r="P22" i="65"/>
  <c r="P23" i="65"/>
  <c r="P24" i="65"/>
  <c r="P25" i="65"/>
  <c r="P13" i="65"/>
  <c r="N14" i="65"/>
  <c r="N15" i="65"/>
  <c r="N16" i="65"/>
  <c r="N17" i="65"/>
  <c r="N18" i="65"/>
  <c r="N19" i="65"/>
  <c r="N20" i="65"/>
  <c r="N21" i="65"/>
  <c r="N22" i="65"/>
  <c r="N23" i="65"/>
  <c r="N24" i="65"/>
  <c r="N25" i="65"/>
  <c r="M14" i="65"/>
  <c r="M15" i="65"/>
  <c r="M16" i="65"/>
  <c r="M17" i="65"/>
  <c r="M18" i="65"/>
  <c r="M19" i="65"/>
  <c r="M20" i="65"/>
  <c r="M21" i="65"/>
  <c r="M22" i="65"/>
  <c r="M23" i="65"/>
  <c r="M24" i="65"/>
  <c r="M25" i="65"/>
  <c r="I14" i="65"/>
  <c r="I15" i="65"/>
  <c r="I16" i="65"/>
  <c r="I17" i="65"/>
  <c r="I18" i="65"/>
  <c r="I19" i="65"/>
  <c r="I20" i="65"/>
  <c r="I21" i="65"/>
  <c r="I22" i="65"/>
  <c r="I23" i="65"/>
  <c r="I24" i="65"/>
  <c r="I25" i="65"/>
  <c r="H14" i="65"/>
  <c r="H15" i="65"/>
  <c r="H16" i="65"/>
  <c r="H17" i="65"/>
  <c r="H18" i="65"/>
  <c r="H19" i="65"/>
  <c r="H20" i="65"/>
  <c r="H21" i="65"/>
  <c r="H22" i="65"/>
  <c r="H23" i="65"/>
  <c r="H24" i="65"/>
  <c r="H25" i="65"/>
  <c r="G14" i="65"/>
  <c r="G15" i="65"/>
  <c r="G16" i="65"/>
  <c r="G17" i="65"/>
  <c r="G18" i="65"/>
  <c r="G19" i="65"/>
  <c r="G20" i="65"/>
  <c r="G21" i="65"/>
  <c r="G22" i="65"/>
  <c r="G23" i="65"/>
  <c r="G24" i="65"/>
  <c r="G25" i="65"/>
  <c r="G13" i="65"/>
  <c r="D26" i="65"/>
  <c r="F10" i="66" l="1"/>
  <c r="F52" i="63"/>
  <c r="F53" i="63" s="1"/>
  <c r="A15" i="37"/>
  <c r="E2" i="30"/>
  <c r="G15" i="30"/>
  <c r="H55" i="42"/>
  <c r="H49" i="42"/>
  <c r="H43" i="42"/>
  <c r="H37" i="42"/>
  <c r="H31" i="42"/>
  <c r="H23" i="42"/>
  <c r="H15" i="42" l="1"/>
  <c r="H56" i="42" s="1"/>
  <c r="H13" i="65"/>
  <c r="N13" i="65" s="1"/>
  <c r="H8" i="27"/>
  <c r="I8" i="27" s="1"/>
  <c r="B38" i="55"/>
  <c r="A21" i="59"/>
  <c r="B25" i="30"/>
  <c r="B57" i="42"/>
  <c r="B27" i="65"/>
  <c r="B21" i="27"/>
  <c r="C20" i="63"/>
  <c r="E20" i="59" l="1"/>
  <c r="C2" i="59"/>
  <c r="F30" i="66" s="1"/>
  <c r="F34" i="66" l="1"/>
  <c r="F35" i="66" s="1"/>
  <c r="D3" i="65"/>
  <c r="Y25" i="65"/>
  <c r="S25" i="65"/>
  <c r="Y24" i="65"/>
  <c r="S24" i="65"/>
  <c r="Y23" i="65"/>
  <c r="Z23" i="65" s="1"/>
  <c r="S23" i="65"/>
  <c r="Y22" i="65"/>
  <c r="S22" i="65"/>
  <c r="Y21" i="65"/>
  <c r="S21" i="65"/>
  <c r="Y20" i="65"/>
  <c r="S20" i="65"/>
  <c r="Y19" i="65"/>
  <c r="S19" i="65"/>
  <c r="Y18" i="65"/>
  <c r="Z18" i="65" s="1"/>
  <c r="S18" i="65"/>
  <c r="F36" i="66" l="1"/>
  <c r="F37" i="66" s="1"/>
  <c r="AJ25" i="65"/>
  <c r="AE25" i="65"/>
  <c r="Y15" i="65"/>
  <c r="Z15" i="65" s="1"/>
  <c r="Y17" i="65"/>
  <c r="AJ20" i="65"/>
  <c r="AE20" i="65"/>
  <c r="AJ22" i="65"/>
  <c r="AE22" i="65"/>
  <c r="AJ18" i="65"/>
  <c r="AE18" i="65"/>
  <c r="AJ19" i="65"/>
  <c r="AE19" i="65"/>
  <c r="AJ21" i="65"/>
  <c r="AE21" i="65"/>
  <c r="AJ23" i="65"/>
  <c r="AE23" i="65"/>
  <c r="AJ24" i="65"/>
  <c r="AE24" i="65"/>
  <c r="F48" i="63"/>
  <c r="Z21" i="65"/>
  <c r="Z19" i="65"/>
  <c r="Z20" i="65"/>
  <c r="Z22" i="65"/>
  <c r="Z24" i="65"/>
  <c r="F11" i="66"/>
  <c r="F27" i="63"/>
  <c r="Z17" i="65"/>
  <c r="Y13" i="65"/>
  <c r="AE13" i="65" s="1"/>
  <c r="S13" i="65"/>
  <c r="I13" i="65"/>
  <c r="M13" i="65" s="1"/>
  <c r="Y14" i="65"/>
  <c r="AE14" i="65" s="1"/>
  <c r="Y16" i="65"/>
  <c r="AE16" i="65" s="1"/>
  <c r="S14" i="65"/>
  <c r="S16" i="65"/>
  <c r="Z25" i="65"/>
  <c r="S15" i="65"/>
  <c r="S17" i="65"/>
  <c r="AJ17" i="65" l="1"/>
  <c r="AE17" i="65"/>
  <c r="AJ15" i="65"/>
  <c r="AE15" i="65"/>
  <c r="Z14" i="65"/>
  <c r="AJ14" i="65"/>
  <c r="Z16" i="65"/>
  <c r="AJ16" i="65"/>
  <c r="AJ13" i="65"/>
  <c r="Z13" i="65"/>
  <c r="AP26" i="65" l="1"/>
  <c r="D4" i="65" s="1"/>
  <c r="F28" i="63" s="1"/>
  <c r="H15" i="27"/>
  <c r="I15" i="27" s="1"/>
  <c r="H16" i="27"/>
  <c r="I16" i="27" s="1"/>
  <c r="H17" i="27"/>
  <c r="I17" i="27" s="1"/>
  <c r="H18" i="27"/>
  <c r="I18" i="27" s="1"/>
  <c r="H19" i="27"/>
  <c r="I19" i="27" s="1"/>
  <c r="H7" i="27"/>
  <c r="I7" i="27" s="1"/>
  <c r="H9" i="27"/>
  <c r="I9" i="27" s="1"/>
  <c r="H10" i="27"/>
  <c r="I10" i="27" s="1"/>
  <c r="H11" i="27"/>
  <c r="I11" i="27" s="1"/>
  <c r="H12" i="27"/>
  <c r="I12" i="27" s="1"/>
  <c r="H13" i="27"/>
  <c r="I13" i="27" s="1"/>
  <c r="H14" i="27"/>
  <c r="I14" i="27" s="1"/>
  <c r="E20" i="27"/>
  <c r="F20" i="27"/>
  <c r="F12" i="66" l="1"/>
  <c r="H6" i="27"/>
  <c r="F23" i="66"/>
  <c r="F39" i="63"/>
  <c r="G20" i="27"/>
  <c r="I6" i="27" l="1"/>
  <c r="I20" i="27" s="1"/>
  <c r="H20" i="27"/>
  <c r="F16" i="66"/>
  <c r="F32" i="63"/>
  <c r="F18" i="66"/>
  <c r="F34" i="63"/>
  <c r="F14" i="66"/>
  <c r="F30" i="63"/>
  <c r="D20" i="59"/>
  <c r="D2" i="37" l="1"/>
  <c r="F20" i="66" l="1"/>
  <c r="F36" i="63"/>
  <c r="F17" i="66"/>
  <c r="F33" i="63"/>
  <c r="F19" i="66"/>
  <c r="F35" i="63"/>
  <c r="D2" i="27"/>
  <c r="F15" i="66" l="1"/>
  <c r="F31" i="63"/>
  <c r="F9" i="66"/>
  <c r="F25" i="63"/>
  <c r="F2" i="42"/>
  <c r="F29" i="63" s="1"/>
  <c r="F25" i="66" l="1"/>
  <c r="F27" i="66" s="1"/>
  <c r="F6" i="66" s="1"/>
  <c r="F38" i="63"/>
  <c r="F22" i="66"/>
  <c r="F37" i="63" l="1"/>
  <c r="F26" i="63" s="1"/>
  <c r="F41" i="63" s="1"/>
  <c r="F43" i="63" s="1"/>
  <c r="F22" i="6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契約第1課　津田</author>
    <author>Katsuyama, Yuko[勝山 裕子]</author>
  </authors>
  <commentList>
    <comment ref="B3" authorId="0" shapeId="0" xr:uid="{1CAFD067-290D-4C2A-A31C-87A3E2C514F8}">
      <text>
        <r>
          <rPr>
            <b/>
            <sz val="22"/>
            <color indexed="81"/>
            <rFont val="MS P ゴシック"/>
            <family val="3"/>
            <charset val="128"/>
          </rPr>
          <t>プルダウンより以下を選択
・事業提案時提出→見積書
・契約書提出時→附属書Ⅲ　契約金額内訳書
・０号打合簿提出時→契約金額詳細内訳書</t>
        </r>
      </text>
    </comment>
    <comment ref="B4" authorId="1" shapeId="0" xr:uid="{12FDE289-FFA7-44B0-A43B-B90DB10B08DD}">
      <text>
        <r>
          <rPr>
            <b/>
            <sz val="12"/>
            <color indexed="81"/>
            <rFont val="MS P ゴシック"/>
            <family val="3"/>
            <charset val="128"/>
          </rPr>
          <t>国名から始まる業務名称を記入してください。</t>
        </r>
        <r>
          <rPr>
            <sz val="12"/>
            <color indexed="81"/>
            <rFont val="MS P ゴシック"/>
            <family val="3"/>
            <charset val="128"/>
          </rPr>
          <t xml:space="preserve">
</t>
        </r>
      </text>
    </comment>
    <comment ref="C25" authorId="1" shapeId="0" xr:uid="{8FE50299-5E98-4879-AEF0-BC69F6D20D4C}">
      <text>
        <r>
          <rPr>
            <b/>
            <sz val="12"/>
            <color indexed="81"/>
            <rFont val="MS P ゴシック"/>
            <family val="3"/>
            <charset val="128"/>
          </rPr>
          <t>間接経費率2ケタをC25セルに整数で入力してください。</t>
        </r>
      </text>
    </comment>
    <comment ref="C34" authorId="1" shapeId="0" xr:uid="{A67B96D8-BBAE-4B23-A815-5235975AA077}">
      <text>
        <r>
          <rPr>
            <b/>
            <sz val="12"/>
            <color indexed="81"/>
            <rFont val="MS P ゴシック"/>
            <family val="3"/>
            <charset val="128"/>
          </rPr>
          <t>間接経費率2ケタをC34セルに整数で入力してください。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Katsuyama, Yuko[勝山 裕子]</author>
  </authors>
  <commentList>
    <comment ref="C41" authorId="0" shapeId="0" xr:uid="{6FF92573-675B-4EE8-9C21-1056F56F0CB1}">
      <text>
        <r>
          <rPr>
            <b/>
            <sz val="12"/>
            <color indexed="81"/>
            <rFont val="MS P ゴシック"/>
            <family val="3"/>
            <charset val="128"/>
          </rPr>
          <t>間接経費率2ケタをC41セルに整数で入力してください。</t>
        </r>
      </text>
    </comment>
    <comment ref="C50" authorId="0" shapeId="0" xr:uid="{D26F698B-208F-43D7-B2C1-01D6E6AAA054}">
      <text>
        <r>
          <rPr>
            <b/>
            <sz val="12"/>
            <color indexed="81"/>
            <rFont val="MS P ゴシック"/>
            <family val="3"/>
            <charset val="128"/>
          </rPr>
          <t>間接経費率2ケタをC50セルに整数で入力してください。</t>
        </r>
      </text>
    </comment>
  </commentList>
</comments>
</file>

<file path=xl/sharedStrings.xml><?xml version="1.0" encoding="utf-8"?>
<sst xmlns="http://schemas.openxmlformats.org/spreadsheetml/2006/main" count="506" uniqueCount="197">
  <si>
    <t>業務名称：</t>
    <phoneticPr fontId="14"/>
  </si>
  <si>
    <t>××国　〇●●</t>
    <rPh sb="2" eb="3">
      <t>コク</t>
    </rPh>
    <phoneticPr fontId="14"/>
  </si>
  <si>
    <t>調達管理番号：</t>
    <rPh sb="0" eb="2">
      <t>チョウタツ</t>
    </rPh>
    <rPh sb="2" eb="6">
      <t>カンリバンゴウ</t>
    </rPh>
    <phoneticPr fontId="14"/>
  </si>
  <si>
    <t>円</t>
    <rPh sb="0" eb="1">
      <t>エン</t>
    </rPh>
    <phoneticPr fontId="14"/>
  </si>
  <si>
    <t>■本体契約</t>
    <rPh sb="1" eb="3">
      <t>ホンタイ</t>
    </rPh>
    <rPh sb="3" eb="5">
      <t>ケイヤク</t>
    </rPh>
    <phoneticPr fontId="14"/>
  </si>
  <si>
    <t>Ⅰ　直接人件費</t>
    <rPh sb="2" eb="4">
      <t>チョクセツ</t>
    </rPh>
    <rPh sb="4" eb="7">
      <t>ジンケンヒ</t>
    </rPh>
    <phoneticPr fontId="14"/>
  </si>
  <si>
    <t>円</t>
  </si>
  <si>
    <t>Ⅱ　直接経費</t>
    <phoneticPr fontId="14"/>
  </si>
  <si>
    <t>　１　旅費（航空賃）</t>
  </si>
  <si>
    <t>　２　旅費（日当・宿泊料）</t>
    <rPh sb="6" eb="8">
      <t>ニットウ</t>
    </rPh>
    <rPh sb="9" eb="12">
      <t>シュクハクリョウ</t>
    </rPh>
    <phoneticPr fontId="14"/>
  </si>
  <si>
    <t>　３　海外活動費</t>
    <rPh sb="3" eb="5">
      <t>カイガイ</t>
    </rPh>
    <rPh sb="5" eb="7">
      <t>カツドウ</t>
    </rPh>
    <rPh sb="7" eb="8">
      <t>ヒ</t>
    </rPh>
    <phoneticPr fontId="14"/>
  </si>
  <si>
    <t>(１)現地業務補助員経費</t>
    <phoneticPr fontId="14"/>
  </si>
  <si>
    <t>(２)車両関連費</t>
    <phoneticPr fontId="14"/>
  </si>
  <si>
    <t>(３)現地調査、モニタリング、セミナー等実施関連経費</t>
    <phoneticPr fontId="14"/>
  </si>
  <si>
    <t>(４)事務所関連費</t>
    <phoneticPr fontId="14"/>
  </si>
  <si>
    <t>(５)現地出張経費</t>
    <phoneticPr fontId="14"/>
  </si>
  <si>
    <t>(６)施設・設備等関連費</t>
    <phoneticPr fontId="14"/>
  </si>
  <si>
    <t>(７)安全対策経費</t>
  </si>
  <si>
    <t xml:space="preserve">　４　物品・機材費 </t>
    <rPh sb="3" eb="5">
      <t>ブッピン</t>
    </rPh>
    <rPh sb="6" eb="8">
      <t>キザイ</t>
    </rPh>
    <rPh sb="8" eb="9">
      <t>ヒ</t>
    </rPh>
    <phoneticPr fontId="14"/>
  </si>
  <si>
    <t>(１)物品・機材購入費</t>
  </si>
  <si>
    <t>(２)物品・機材送料</t>
  </si>
  <si>
    <t>　５　再委託費</t>
    <rPh sb="3" eb="6">
      <t>サイイタク</t>
    </rPh>
    <rPh sb="6" eb="7">
      <t>ヒ</t>
    </rPh>
    <phoneticPr fontId="14"/>
  </si>
  <si>
    <t>本体契約合計</t>
    <rPh sb="0" eb="2">
      <t>ホンタイ</t>
    </rPh>
    <rPh sb="2" eb="4">
      <t>ケイヤク</t>
    </rPh>
    <rPh sb="4" eb="6">
      <t>ゴウケイ</t>
    </rPh>
    <phoneticPr fontId="14"/>
  </si>
  <si>
    <t>■本邦研修実施契約</t>
    <rPh sb="1" eb="3">
      <t>ホンポウ</t>
    </rPh>
    <rPh sb="3" eb="5">
      <t>ケンシュウ</t>
    </rPh>
    <rPh sb="5" eb="7">
      <t>ジッシ</t>
    </rPh>
    <rPh sb="7" eb="9">
      <t>ケイヤク</t>
    </rPh>
    <phoneticPr fontId="14"/>
  </si>
  <si>
    <t>　   本邦研修費</t>
    <phoneticPr fontId="14"/>
  </si>
  <si>
    <t>(１)受入経費</t>
    <phoneticPr fontId="14"/>
  </si>
  <si>
    <t>(２)研修業務費</t>
    <phoneticPr fontId="14"/>
  </si>
  <si>
    <t>本邦研修契約合計</t>
    <rPh sb="0" eb="2">
      <t>ホンポウ</t>
    </rPh>
    <rPh sb="2" eb="4">
      <t>ケンシュウ</t>
    </rPh>
    <rPh sb="4" eb="6">
      <t>ケイヤク</t>
    </rPh>
    <rPh sb="6" eb="8">
      <t>ゴウケイ</t>
    </rPh>
    <phoneticPr fontId="14"/>
  </si>
  <si>
    <t>（西暦）　　年　月　日</t>
    <phoneticPr fontId="15"/>
  </si>
  <si>
    <t>独立行政法人　国際協力機構</t>
    <phoneticPr fontId="15"/>
  </si>
  <si>
    <t>（国内機関名称）</t>
    <phoneticPr fontId="15"/>
  </si>
  <si>
    <t>　契約担当役　理事／所長</t>
    <rPh sb="7" eb="9">
      <t>リジ</t>
    </rPh>
    <phoneticPr fontId="15"/>
  </si>
  <si>
    <t>（団体名）</t>
    <phoneticPr fontId="15"/>
  </si>
  <si>
    <t>（代表者役職名）</t>
    <phoneticPr fontId="15"/>
  </si>
  <si>
    <t>（氏名）　　　　　　　　　　　　</t>
    <phoneticPr fontId="15"/>
  </si>
  <si>
    <t>本件責任者：（氏名）</t>
    <phoneticPr fontId="14"/>
  </si>
  <si>
    <t>（役職）</t>
  </si>
  <si>
    <t>（所属先）</t>
  </si>
  <si>
    <t xml:space="preserve">（連絡先） </t>
  </si>
  <si>
    <t>電話番号及び電子メールアドレス</t>
    <phoneticPr fontId="14"/>
  </si>
  <si>
    <t>担当者：（氏名）</t>
    <phoneticPr fontId="14"/>
  </si>
  <si>
    <t>（役職）</t>
    <phoneticPr fontId="14"/>
  </si>
  <si>
    <t xml:space="preserve">（連絡先） </t>
    <phoneticPr fontId="14"/>
  </si>
  <si>
    <t>電話番号及び電子メールアドレス</t>
  </si>
  <si>
    <t>最終見積書</t>
    <phoneticPr fontId="14"/>
  </si>
  <si>
    <t>総額　：</t>
    <rPh sb="0" eb="2">
      <t>ソウガク</t>
    </rPh>
    <phoneticPr fontId="14"/>
  </si>
  <si>
    <t>Ⅰ直接人件費</t>
    <rPh sb="1" eb="3">
      <t>チョクセツ</t>
    </rPh>
    <rPh sb="3" eb="6">
      <t>ジンケンヒ</t>
    </rPh>
    <phoneticPr fontId="14"/>
  </si>
  <si>
    <t>Ⅱ直接経費</t>
    <phoneticPr fontId="14"/>
  </si>
  <si>
    <t>(１)現地業務補助員経費</t>
  </si>
  <si>
    <t>(７)安全対策経費</t>
    <rPh sb="3" eb="5">
      <t>アンゼン</t>
    </rPh>
    <rPh sb="5" eb="7">
      <t>タイサク</t>
    </rPh>
    <rPh sb="7" eb="9">
      <t>ケイヒ</t>
    </rPh>
    <phoneticPr fontId="14"/>
  </si>
  <si>
    <t>(１)物品・機材購入費</t>
    <rPh sb="3" eb="5">
      <t>ブッピン</t>
    </rPh>
    <rPh sb="6" eb="8">
      <t>キザイ</t>
    </rPh>
    <rPh sb="8" eb="11">
      <t>コウニュウヒ</t>
    </rPh>
    <phoneticPr fontId="14"/>
  </si>
  <si>
    <t>(２)物品・機材送料</t>
    <phoneticPr fontId="14"/>
  </si>
  <si>
    <t>円</t>
    <phoneticPr fontId="14"/>
  </si>
  <si>
    <t>役割/居住地/名前</t>
    <rPh sb="0" eb="2">
      <t>ヤクワリ</t>
    </rPh>
    <rPh sb="3" eb="6">
      <t>キョジュウチ</t>
    </rPh>
    <rPh sb="7" eb="9">
      <t>ナマエ</t>
    </rPh>
    <phoneticPr fontId="14"/>
  </si>
  <si>
    <t>格付
（号）</t>
    <phoneticPr fontId="14"/>
  </si>
  <si>
    <t>月額
（円）</t>
    <phoneticPr fontId="14"/>
  </si>
  <si>
    <t>稼働日数</t>
    <rPh sb="0" eb="2">
      <t>カドウ</t>
    </rPh>
    <rPh sb="2" eb="4">
      <t>ニッスウ</t>
    </rPh>
    <phoneticPr fontId="14"/>
  </si>
  <si>
    <t>業務人月※</t>
    <rPh sb="0" eb="2">
      <t>ギョウム</t>
    </rPh>
    <rPh sb="2" eb="4">
      <t>ニンゲツ</t>
    </rPh>
    <phoneticPr fontId="14"/>
  </si>
  <si>
    <t>金額
（円）</t>
    <phoneticPr fontId="14"/>
  </si>
  <si>
    <t>現地業務</t>
    <rPh sb="0" eb="2">
      <t>ゲンチ</t>
    </rPh>
    <rPh sb="2" eb="4">
      <t>ギョウム</t>
    </rPh>
    <phoneticPr fontId="14"/>
  </si>
  <si>
    <t>準備業務</t>
    <rPh sb="0" eb="2">
      <t>ジュンビ</t>
    </rPh>
    <rPh sb="2" eb="4">
      <t>ギョウム</t>
    </rPh>
    <phoneticPr fontId="14"/>
  </si>
  <si>
    <t>合計</t>
    <rPh sb="0" eb="2">
      <t>ゴウケイ</t>
    </rPh>
    <phoneticPr fontId="14"/>
  </si>
  <si>
    <t>合計</t>
  </si>
  <si>
    <t>Ⅱ　直接経費</t>
  </si>
  <si>
    <t>円</t>
    <rPh sb="0" eb="1">
      <t>エン</t>
    </rPh>
    <phoneticPr fontId="29"/>
  </si>
  <si>
    <t>業務対象国に合わせて、G6セルで①か②を選択してください。</t>
    <rPh sb="0" eb="5">
      <t>ギョウムタイショウコク</t>
    </rPh>
    <rPh sb="6" eb="7">
      <t>ア</t>
    </rPh>
    <rPh sb="20" eb="22">
      <t>センタク</t>
    </rPh>
    <phoneticPr fontId="29"/>
  </si>
  <si>
    <t>モンゴル、フィリピン、ブルネイ、ミクロネシア、マーシャル諸島→①
それ以外→②</t>
    <rPh sb="35" eb="37">
      <t>イガイ</t>
    </rPh>
    <phoneticPr fontId="29"/>
  </si>
  <si>
    <t>②</t>
  </si>
  <si>
    <t>対象業務/役割</t>
    <rPh sb="0" eb="4">
      <t>タイショウギョウム</t>
    </rPh>
    <rPh sb="5" eb="7">
      <t>ヤクワリ</t>
    </rPh>
    <phoneticPr fontId="29"/>
  </si>
  <si>
    <t>格付
（号）</t>
    <rPh sb="0" eb="2">
      <t>カクヅケ</t>
    </rPh>
    <rPh sb="4" eb="5">
      <t>ゴウ</t>
    </rPh>
    <phoneticPr fontId="29"/>
  </si>
  <si>
    <t>旅費
（航空賃）
（円）</t>
    <phoneticPr fontId="14"/>
  </si>
  <si>
    <t>旅費（日当・宿泊料）</t>
    <rPh sb="3" eb="5">
      <t>ニットウ</t>
    </rPh>
    <rPh sb="6" eb="8">
      <t>シュクハク</t>
    </rPh>
    <rPh sb="8" eb="9">
      <t>リョウ</t>
    </rPh>
    <phoneticPr fontId="14"/>
  </si>
  <si>
    <t>備考</t>
    <rPh sb="0" eb="2">
      <t>ビコウ</t>
    </rPh>
    <phoneticPr fontId="14"/>
  </si>
  <si>
    <t>a.現地業務稼働日数</t>
    <rPh sb="2" eb="4">
      <t>ゲンチ</t>
    </rPh>
    <rPh sb="4" eb="6">
      <t>ギョウム</t>
    </rPh>
    <rPh sb="6" eb="8">
      <t>カドウ</t>
    </rPh>
    <rPh sb="8" eb="10">
      <t>ニッスウ</t>
    </rPh>
    <phoneticPr fontId="14"/>
  </si>
  <si>
    <t>b.渡航期間</t>
    <rPh sb="2" eb="6">
      <t>トコウキカン</t>
    </rPh>
    <phoneticPr fontId="29"/>
  </si>
  <si>
    <t>c.日当対象上限日数</t>
    <rPh sb="2" eb="4">
      <t>ニットウ</t>
    </rPh>
    <rPh sb="4" eb="6">
      <t>タイショウ</t>
    </rPh>
    <rPh sb="6" eb="8">
      <t>ジョウゲン</t>
    </rPh>
    <rPh sb="8" eb="10">
      <t>ニッスウ</t>
    </rPh>
    <phoneticPr fontId="14"/>
  </si>
  <si>
    <t>日　当（円）</t>
    <rPh sb="0" eb="1">
      <t>ヒ</t>
    </rPh>
    <rPh sb="2" eb="3">
      <t>トウ</t>
    </rPh>
    <rPh sb="4" eb="5">
      <t>エン</t>
    </rPh>
    <phoneticPr fontId="29"/>
  </si>
  <si>
    <t>h.宿泊料対象日数</t>
    <rPh sb="2" eb="5">
      <t>シュクハクリョウ</t>
    </rPh>
    <rPh sb="5" eb="9">
      <t>タイショウニッスウ</t>
    </rPh>
    <phoneticPr fontId="29"/>
  </si>
  <si>
    <t>宿　泊　料（円）</t>
    <rPh sb="0" eb="1">
      <t>ヤド</t>
    </rPh>
    <rPh sb="2" eb="3">
      <t>ハク</t>
    </rPh>
    <rPh sb="4" eb="5">
      <t>リョウ</t>
    </rPh>
    <rPh sb="6" eb="7">
      <t>エン</t>
    </rPh>
    <phoneticPr fontId="29"/>
  </si>
  <si>
    <t>金　　額
（円）</t>
  </si>
  <si>
    <t>d.日当対象日数</t>
    <rPh sb="2" eb="4">
      <t>ニットウ</t>
    </rPh>
    <rPh sb="4" eb="6">
      <t>タイショウ</t>
    </rPh>
    <rPh sb="6" eb="8">
      <t>ニッスウ</t>
    </rPh>
    <phoneticPr fontId="14"/>
  </si>
  <si>
    <t>e.日当単価100%</t>
    <rPh sb="2" eb="4">
      <t>ニットウ</t>
    </rPh>
    <rPh sb="4" eb="6">
      <t>タンカ</t>
    </rPh>
    <phoneticPr fontId="29"/>
  </si>
  <si>
    <t>f.日当単価90%</t>
    <rPh sb="2" eb="4">
      <t>ニットウ</t>
    </rPh>
    <rPh sb="4" eb="6">
      <t>タンカ</t>
    </rPh>
    <phoneticPr fontId="29"/>
  </si>
  <si>
    <t>g.日当単価80%</t>
    <rPh sb="2" eb="4">
      <t>ニットウ</t>
    </rPh>
    <rPh sb="4" eb="6">
      <t>タンカ</t>
    </rPh>
    <phoneticPr fontId="29"/>
  </si>
  <si>
    <t>i.宿泊料単価100%</t>
    <rPh sb="2" eb="5">
      <t>シュクハクリョウ</t>
    </rPh>
    <rPh sb="5" eb="7">
      <t>タンカ</t>
    </rPh>
    <phoneticPr fontId="29"/>
  </si>
  <si>
    <t>j.宿泊料単価90%</t>
    <rPh sb="5" eb="7">
      <t>タンカ</t>
    </rPh>
    <phoneticPr fontId="29"/>
  </si>
  <si>
    <t>k.宿泊料単価80%</t>
    <rPh sb="5" eb="7">
      <t>タンカ</t>
    </rPh>
    <phoneticPr fontId="29"/>
  </si>
  <si>
    <t>日数</t>
    <rPh sb="0" eb="2">
      <t>ニッスウ</t>
    </rPh>
    <phoneticPr fontId="29"/>
  </si>
  <si>
    <t>単価</t>
    <rPh sb="0" eb="2">
      <t>タンカ</t>
    </rPh>
    <phoneticPr fontId="29"/>
  </si>
  <si>
    <t>小計</t>
    <rPh sb="0" eb="2">
      <t>ショウケイ</t>
    </rPh>
    <phoneticPr fontId="29"/>
  </si>
  <si>
    <t>日当合計</t>
    <rPh sb="0" eb="4">
      <t>ニットウゴウケイ</t>
    </rPh>
    <phoneticPr fontId="29"/>
  </si>
  <si>
    <t>宿泊料合計</t>
    <rPh sb="0" eb="2">
      <t>シュクハク</t>
    </rPh>
    <rPh sb="2" eb="3">
      <t>リョウ</t>
    </rPh>
    <rPh sb="3" eb="5">
      <t>ゴウケイ</t>
    </rPh>
    <phoneticPr fontId="29"/>
  </si>
  <si>
    <t>×</t>
  </si>
  <si>
    <t>=</t>
    <phoneticPr fontId="29"/>
  </si>
  <si>
    <t>＝</t>
  </si>
  <si>
    <t>１．「a.現地業務稼働日数」には、該当の渡航期間のうち、現地で業務に従事する日数を記入してください（移動日や休息日を含めません。）
２．「b.渡航期間」には、各渡航にあたり本邦出発日（搭乗予定の国際便離陸時刻を含む日を開始日とします）から本邦帰着日（搭乗国際便到着時刻を含む日を終了日
　　とします）までの日数です。実際の渡航を想定して計画してください。
３．「c.日当対象上限日数」は、「a.現地業務稼働日数」の1.5倍です。現地での稼動日5日×4週=20日とした場合、１か月30日のうち10日以内の移動日や休祝日が含まれることを想定して
　　います。
４．「d.日当対象日数」は、．「b.渡航期間」と「c.日当対象上限日数」のいずれか日数の少ない方となります。
５．「e.日当単価100%」単価には、各業務従事者の格付に合わせて契約交渉時に合意した日当単価を記入してください。
６．現地で長期に業務従事する者の、日当、宿泊料に逓減率を導入してることから、滞在日数30日を超える場合、31日目以降は「f.日当単価90%」では「e.日当単価100%」の単価
　　90/100、61日目以降は「g.日当単価80%」では「e.日当単価100%」の単価80/100となります。
７．宿泊料計上の対象となる泊数「h.宿泊料対象日数」は、「d.に当対象日数」から2を控除した泊数となります。
８．但し、 次のいずれかの国へ渡航する場合は、機中泊を伴うフライトが就航していないため、現地業務日数から「 1 」を控除した泊数とします。
　　モンゴル、フィリピン、ブルネイ、ミクロネシア、マーシャル諸島</t>
    <rPh sb="5" eb="11">
      <t>ゲンチギョウムカドウ</t>
    </rPh>
    <rPh sb="11" eb="13">
      <t>ニッスウ</t>
    </rPh>
    <rPh sb="17" eb="19">
      <t>ガイトウ</t>
    </rPh>
    <rPh sb="20" eb="22">
      <t>トコウ</t>
    </rPh>
    <rPh sb="22" eb="24">
      <t>キカン</t>
    </rPh>
    <rPh sb="28" eb="30">
      <t>ゲンチ</t>
    </rPh>
    <rPh sb="31" eb="33">
      <t>ギョウム</t>
    </rPh>
    <rPh sb="34" eb="36">
      <t>ジュウジ</t>
    </rPh>
    <rPh sb="38" eb="40">
      <t>ニッスウ</t>
    </rPh>
    <rPh sb="41" eb="43">
      <t>キニュウ</t>
    </rPh>
    <rPh sb="50" eb="53">
      <t>イドウヒ</t>
    </rPh>
    <rPh sb="54" eb="57">
      <t>キュウソクヒ</t>
    </rPh>
    <rPh sb="58" eb="59">
      <t>フク</t>
    </rPh>
    <rPh sb="71" eb="75">
      <t>トコウキカン</t>
    </rPh>
    <rPh sb="79" eb="80">
      <t>カク</t>
    </rPh>
    <rPh sb="80" eb="82">
      <t>トコウ</t>
    </rPh>
    <rPh sb="86" eb="88">
      <t>ホンポウ</t>
    </rPh>
    <rPh sb="88" eb="90">
      <t>シュッパツ</t>
    </rPh>
    <rPh sb="90" eb="91">
      <t>ビ</t>
    </rPh>
    <rPh sb="94" eb="96">
      <t>ヨテイ</t>
    </rPh>
    <rPh sb="119" eb="121">
      <t>ホンポウ</t>
    </rPh>
    <rPh sb="121" eb="123">
      <t>キチャク</t>
    </rPh>
    <rPh sb="123" eb="124">
      <t>ビ</t>
    </rPh>
    <rPh sb="153" eb="155">
      <t>ニッスウ</t>
    </rPh>
    <rPh sb="158" eb="160">
      <t>ジッサイ</t>
    </rPh>
    <rPh sb="161" eb="163">
      <t>トコウ</t>
    </rPh>
    <rPh sb="164" eb="166">
      <t>ソウテイ</t>
    </rPh>
    <rPh sb="168" eb="170">
      <t>ケイカク</t>
    </rPh>
    <rPh sb="183" eb="185">
      <t>ニットウ</t>
    </rPh>
    <rPh sb="185" eb="187">
      <t>タイショウ</t>
    </rPh>
    <rPh sb="187" eb="191">
      <t>ジョウゲンニッスウ</t>
    </rPh>
    <rPh sb="210" eb="211">
      <t>バイ</t>
    </rPh>
    <rPh sb="214" eb="216">
      <t>ゲンチ</t>
    </rPh>
    <rPh sb="218" eb="220">
      <t>カドウ</t>
    </rPh>
    <rPh sb="248" eb="250">
      <t>イナイ</t>
    </rPh>
    <rPh sb="283" eb="289">
      <t>ニットウタイショウニッスウ</t>
    </rPh>
    <rPh sb="319" eb="321">
      <t>ニッスウ</t>
    </rPh>
    <rPh sb="322" eb="323">
      <t>スク</t>
    </rPh>
    <rPh sb="325" eb="326">
      <t>ホウ</t>
    </rPh>
    <rPh sb="338" eb="340">
      <t>ニットウ</t>
    </rPh>
    <rPh sb="340" eb="342">
      <t>タンカ</t>
    </rPh>
    <rPh sb="347" eb="349">
      <t>タンカ</t>
    </rPh>
    <rPh sb="352" eb="353">
      <t>カク</t>
    </rPh>
    <rPh sb="353" eb="358">
      <t>ギョウムジュウジシャ</t>
    </rPh>
    <rPh sb="359" eb="361">
      <t>カクヅケ</t>
    </rPh>
    <rPh sb="362" eb="363">
      <t>ア</t>
    </rPh>
    <rPh sb="366" eb="370">
      <t>ケイヤクコウショウ</t>
    </rPh>
    <rPh sb="370" eb="371">
      <t>ジ</t>
    </rPh>
    <rPh sb="372" eb="374">
      <t>ゴウイ</t>
    </rPh>
    <rPh sb="376" eb="378">
      <t>ニットウ</t>
    </rPh>
    <rPh sb="378" eb="380">
      <t>タンカ</t>
    </rPh>
    <rPh sb="381" eb="383">
      <t>キニュウ</t>
    </rPh>
    <rPh sb="447" eb="449">
      <t>イコウ</t>
    </rPh>
    <rPh sb="453" eb="457">
      <t>ニットウタンカ</t>
    </rPh>
    <rPh sb="466" eb="470">
      <t>ニットウタンカ</t>
    </rPh>
    <rPh sb="476" eb="478">
      <t>タンカ</t>
    </rPh>
    <rPh sb="492" eb="494">
      <t>イコウ</t>
    </rPh>
    <rPh sb="568" eb="573">
      <t>トウタイショウニッスウ</t>
    </rPh>
    <rPh sb="597" eb="598">
      <t>ツギ</t>
    </rPh>
    <phoneticPr fontId="29"/>
  </si>
  <si>
    <t>３　海外活動費</t>
    <rPh sb="2" eb="4">
      <t>カイガイ</t>
    </rPh>
    <rPh sb="4" eb="7">
      <t>カツドウヒ</t>
    </rPh>
    <phoneticPr fontId="14"/>
  </si>
  <si>
    <t>JICA統制レート</t>
    <phoneticPr fontId="18"/>
  </si>
  <si>
    <t>2024年  月</t>
    <rPh sb="4" eb="5">
      <t>ネン</t>
    </rPh>
    <rPh sb="7" eb="8">
      <t>ガツ</t>
    </rPh>
    <phoneticPr fontId="18"/>
  </si>
  <si>
    <t>通貨</t>
    <rPh sb="0" eb="2">
      <t>ツウカ</t>
    </rPh>
    <phoneticPr fontId="18"/>
  </si>
  <si>
    <t>現地通貨記入</t>
    <rPh sb="0" eb="2">
      <t>ゲンチ</t>
    </rPh>
    <rPh sb="2" eb="4">
      <t>ツウカ</t>
    </rPh>
    <rPh sb="4" eb="6">
      <t>キニュウ</t>
    </rPh>
    <phoneticPr fontId="18"/>
  </si>
  <si>
    <t>USドル</t>
    <phoneticPr fontId="18"/>
  </si>
  <si>
    <t>1JPY</t>
    <phoneticPr fontId="18"/>
  </si>
  <si>
    <t>細　　目</t>
  </si>
  <si>
    <t>現地通貨記入</t>
    <rPh sb="0" eb="2">
      <t>ゲンチ</t>
    </rPh>
    <rPh sb="2" eb="4">
      <t>ツウカ</t>
    </rPh>
    <rPh sb="4" eb="6">
      <t>キニュウ</t>
    </rPh>
    <phoneticPr fontId="14"/>
  </si>
  <si>
    <t>USドル</t>
    <phoneticPr fontId="14"/>
  </si>
  <si>
    <t>数量</t>
  </si>
  <si>
    <t>金額（円）</t>
  </si>
  <si>
    <t>備　考</t>
  </si>
  <si>
    <t>（１）現地業務補助員経費</t>
  </si>
  <si>
    <t>小　　計</t>
  </si>
  <si>
    <t>（２）車両関連費</t>
    <phoneticPr fontId="14"/>
  </si>
  <si>
    <t>（３）現地調査、モニタリング、セミナー等実施関連経費</t>
    <phoneticPr fontId="14"/>
  </si>
  <si>
    <t>（４）事務所関連費</t>
    <phoneticPr fontId="14"/>
  </si>
  <si>
    <t xml:space="preserve">（５）現地出張経費 </t>
    <phoneticPr fontId="14"/>
  </si>
  <si>
    <t xml:space="preserve">（６）施設・設備等関連費　※  </t>
    <phoneticPr fontId="14"/>
  </si>
  <si>
    <t>（７）安全対策経費</t>
    <rPh sb="3" eb="5">
      <t>アンゼン</t>
    </rPh>
    <rPh sb="5" eb="7">
      <t>タイサク</t>
    </rPh>
    <rPh sb="7" eb="9">
      <t>ケイヒ</t>
    </rPh>
    <phoneticPr fontId="14"/>
  </si>
  <si>
    <t>計（１）～（７）</t>
    <rPh sb="0" eb="1">
      <t>ケイ</t>
    </rPh>
    <phoneticPr fontId="14"/>
  </si>
  <si>
    <t>４　物品・機材費　※</t>
    <rPh sb="2" eb="4">
      <t>ブッピン</t>
    </rPh>
    <phoneticPr fontId="14"/>
  </si>
  <si>
    <t>（１）物品・機材購入費</t>
    <phoneticPr fontId="14"/>
  </si>
  <si>
    <t>細　目</t>
  </si>
  <si>
    <t xml:space="preserve"> 小 計 </t>
  </si>
  <si>
    <t>（２）物品・機材送料</t>
    <phoneticPr fontId="14"/>
  </si>
  <si>
    <t>小　　　　計</t>
  </si>
  <si>
    <t>(本邦研修)　Ⅰ.直接人件費</t>
  </si>
  <si>
    <t>格付（号）</t>
    <phoneticPr fontId="14"/>
  </si>
  <si>
    <t>月額
（円）税抜</t>
    <rPh sb="6" eb="8">
      <t>ゼイヌ</t>
    </rPh>
    <phoneticPr fontId="14"/>
  </si>
  <si>
    <t>稼働日
※1</t>
    <rPh sb="0" eb="3">
      <t>カドウビ</t>
    </rPh>
    <phoneticPr fontId="14"/>
  </si>
  <si>
    <t>（本邦研修）Ⅱ.直接経費　本邦研修費</t>
  </si>
  <si>
    <t>費　目</t>
    <phoneticPr fontId="14"/>
  </si>
  <si>
    <t>単価（円）税抜</t>
    <phoneticPr fontId="14"/>
  </si>
  <si>
    <t>数　量</t>
  </si>
  <si>
    <t>金額（円）税抜</t>
    <rPh sb="5" eb="7">
      <t>ゼイヌ</t>
    </rPh>
    <phoneticPr fontId="14"/>
  </si>
  <si>
    <t>備考</t>
  </si>
  <si>
    <t>（１）受入経費</t>
    <phoneticPr fontId="14"/>
  </si>
  <si>
    <t>国際航空券</t>
  </si>
  <si>
    <t>国内交通費（新幹線等・100km以上の移動のみ）</t>
    <phoneticPr fontId="14"/>
  </si>
  <si>
    <t>国内交通費（少額交通費）</t>
  </si>
  <si>
    <t>生活費</t>
  </si>
  <si>
    <t>宿泊費（東京都・神奈川県、大阪府及び政令指定都市）</t>
  </si>
  <si>
    <t>宿泊費 (その他の都市）</t>
  </si>
  <si>
    <t>小計</t>
  </si>
  <si>
    <t>（２）研修業務費</t>
    <phoneticPr fontId="14"/>
  </si>
  <si>
    <t>①研修実施経費</t>
    <phoneticPr fontId="14"/>
  </si>
  <si>
    <t>講師謝金(日本語）</t>
  </si>
  <si>
    <t>講師謝金(外国語）</t>
  </si>
  <si>
    <t>検討会等参加謝金</t>
  </si>
  <si>
    <t>原稿謝金（日本語）</t>
  </si>
  <si>
    <t>見学謝金</t>
  </si>
  <si>
    <t>教材・機材購入費</t>
  </si>
  <si>
    <t>※消耗品は計上できません。</t>
  </si>
  <si>
    <t>②研修監理経費</t>
    <phoneticPr fontId="14"/>
  </si>
  <si>
    <t>英語</t>
  </si>
  <si>
    <t>英語以外</t>
  </si>
  <si>
    <t>③国内出張旅費</t>
    <rPh sb="5" eb="7">
      <t>リョヒ</t>
    </rPh>
    <phoneticPr fontId="14"/>
  </si>
  <si>
    <t>日当　１号　〇〇氏</t>
    <phoneticPr fontId="14"/>
  </si>
  <si>
    <t>日当　２号　〇〇氏</t>
    <rPh sb="8" eb="9">
      <t>シ</t>
    </rPh>
    <phoneticPr fontId="14"/>
  </si>
  <si>
    <t>日当　３号　〇〇氏</t>
    <rPh sb="0" eb="2">
      <t>ニットウ</t>
    </rPh>
    <rPh sb="4" eb="5">
      <t>ゴウ</t>
    </rPh>
    <rPh sb="8" eb="9">
      <t>シ</t>
    </rPh>
    <phoneticPr fontId="14"/>
  </si>
  <si>
    <t>日当　４号　〇〇氏</t>
    <phoneticPr fontId="14"/>
  </si>
  <si>
    <t>宿泊　１号　〇〇氏</t>
    <phoneticPr fontId="14"/>
  </si>
  <si>
    <t>宿泊　２号　〇〇氏</t>
    <phoneticPr fontId="14"/>
  </si>
  <si>
    <t>宿泊　３号　〇〇氏</t>
    <phoneticPr fontId="14"/>
  </si>
  <si>
    <t>宿泊　４号　〇〇氏</t>
    <rPh sb="0" eb="2">
      <t>シュクハク</t>
    </rPh>
    <rPh sb="4" eb="5">
      <t>ゴウ</t>
    </rPh>
    <phoneticPr fontId="14"/>
  </si>
  <si>
    <t>国内交通費（新幹線等）</t>
  </si>
  <si>
    <t>国内交通費（少額交通費)</t>
  </si>
  <si>
    <t>小計</t>
    <phoneticPr fontId="14"/>
  </si>
  <si>
    <t>小計（Ⅰ直接人件費+Ⅱ直接経費+Ⅲ間接経費）</t>
    <rPh sb="0" eb="2">
      <t>ショウケイ</t>
    </rPh>
    <rPh sb="4" eb="6">
      <t>チョクセツ</t>
    </rPh>
    <rPh sb="6" eb="9">
      <t>ジンケンヒ</t>
    </rPh>
    <rPh sb="11" eb="13">
      <t>チョクセツ</t>
    </rPh>
    <rPh sb="13" eb="15">
      <t>ケイヒ</t>
    </rPh>
    <rPh sb="17" eb="19">
      <t>カンセツ</t>
    </rPh>
    <rPh sb="19" eb="21">
      <t>ケイヒ</t>
    </rPh>
    <phoneticPr fontId="14"/>
  </si>
  <si>
    <t>Ⅰ 直接人件費</t>
    <rPh sb="2" eb="4">
      <t>チョクセツ</t>
    </rPh>
    <rPh sb="4" eb="7">
      <t>ジンケンヒ</t>
    </rPh>
    <phoneticPr fontId="14"/>
  </si>
  <si>
    <t>Ⅱ 直接経費</t>
    <phoneticPr fontId="14"/>
  </si>
  <si>
    <t>消費税及び地方消費税（１０％）</t>
    <rPh sb="0" eb="3">
      <t>ショウヒゼイ</t>
    </rPh>
    <rPh sb="3" eb="4">
      <t>オヨ</t>
    </rPh>
    <rPh sb="5" eb="7">
      <t>チホウ</t>
    </rPh>
    <rPh sb="7" eb="10">
      <t>ショウヒゼイ</t>
    </rPh>
    <phoneticPr fontId="14"/>
  </si>
  <si>
    <t>消費税及び地方消費税（０％）</t>
    <rPh sb="0" eb="3">
      <t>ショウヒゼイ</t>
    </rPh>
    <rPh sb="3" eb="4">
      <t>オヨ</t>
    </rPh>
    <rPh sb="5" eb="7">
      <t>チホウ</t>
    </rPh>
    <rPh sb="7" eb="10">
      <t>ショウヒゼイ</t>
    </rPh>
    <phoneticPr fontId="14"/>
  </si>
  <si>
    <t>見積書</t>
  </si>
  <si>
    <t>Ⅲ　間接経費</t>
    <rPh sb="2" eb="6">
      <t>カンセツケイヒ</t>
    </rPh>
    <phoneticPr fontId="14"/>
  </si>
  <si>
    <t>% ※（Ⅰ直接人件費＋Ⅱ直接経費）×間接経費率</t>
    <phoneticPr fontId="14"/>
  </si>
  <si>
    <t>（押印省略）</t>
  </si>
  <si>
    <t>Ⅲ間接経費</t>
    <rPh sb="1" eb="5">
      <t>カンセツケイヒ</t>
    </rPh>
    <phoneticPr fontId="14"/>
  </si>
  <si>
    <t>% ※（Ⅰ直接人件費＋Ⅱ直接経費）×間接経費率</t>
    <phoneticPr fontId="14"/>
  </si>
  <si>
    <t>消費税及び地方消費税　（０％）</t>
    <rPh sb="0" eb="3">
      <t>ショウヒゼイ</t>
    </rPh>
    <rPh sb="3" eb="4">
      <t>オヨ</t>
    </rPh>
    <rPh sb="5" eb="7">
      <t>チホウ</t>
    </rPh>
    <rPh sb="7" eb="10">
      <t>ショウヒゼイ</t>
    </rPh>
    <phoneticPr fontId="14"/>
  </si>
  <si>
    <t>Ⅲ　間接経費</t>
    <rPh sb="2" eb="4">
      <t>カンセツ</t>
    </rPh>
    <rPh sb="4" eb="6">
      <t>ケイヒ</t>
    </rPh>
    <phoneticPr fontId="14"/>
  </si>
  <si>
    <t xml:space="preserve">※業務従事者ごとに稼動日数を合計し、20 日で除して、業務人月を算出します。小数点以下第３位を四捨五入して、小数点以下第２位まで算定します。
</t>
    <phoneticPr fontId="14"/>
  </si>
  <si>
    <t>←本体契約、契約時非表示</t>
    <rPh sb="1" eb="5">
      <t>ホンタイケイヤク</t>
    </rPh>
    <rPh sb="6" eb="9">
      <t>ケイヤクジ</t>
    </rPh>
    <rPh sb="9" eb="12">
      <t>ヒヒョウジ</t>
    </rPh>
    <phoneticPr fontId="14"/>
  </si>
  <si>
    <t>A列よりさらに左側にある「-」をクリックして、A29～A37セルを非表示にしてください。</t>
    <phoneticPr fontId="14"/>
  </si>
  <si>
    <t>※支援型は（６）施設・設備等関連費の計上はできません。</t>
    <phoneticPr fontId="14"/>
  </si>
  <si>
    <t>※草の根協力支援型では「物品・機材費」は計上できません。</t>
    <phoneticPr fontId="14"/>
  </si>
  <si>
    <t>※単価２０万円以上かつ使用可能期間が１年以上のものを計上します。</t>
    <rPh sb="26" eb="28">
      <t>ケイジョウ</t>
    </rPh>
    <phoneticPr fontId="14"/>
  </si>
  <si>
    <t>５　再委託費　※</t>
    <phoneticPr fontId="14"/>
  </si>
  <si>
    <t>※再委託内容が１件（１契約１発注）200 万円以上のものについて計上します。</t>
    <rPh sb="32" eb="34">
      <t>ケイジョウ</t>
    </rPh>
    <phoneticPr fontId="14"/>
  </si>
  <si>
    <t>業務人月
※2</t>
    <rPh sb="0" eb="2">
      <t>ギョウム</t>
    </rPh>
    <rPh sb="2" eb="4">
      <t>ニンゲツ</t>
    </rPh>
    <phoneticPr fontId="14"/>
  </si>
  <si>
    <t xml:space="preserve">※2　業務従事者ごとに稼動日数を合計し、20 日で除して、業務人月を算出します。小数点以下第３位を四捨五入して、小数点以下第２位まで算定します。
</t>
    <phoneticPr fontId="14"/>
  </si>
  <si>
    <t xml:space="preserve">※1　稼働日の目安は、研修日数×2.0となります。本邦研修参加者数が多く調整業務が多岐に渡る、研修日数が30日を超える場合は、業務量の目安について別途契約交渉で協議
     します。 </t>
    <rPh sb="3" eb="5">
      <t>カドウ</t>
    </rPh>
    <rPh sb="5" eb="6">
      <t>ヒ</t>
    </rPh>
    <rPh sb="7" eb="9">
      <t>メヤス</t>
    </rPh>
    <rPh sb="11" eb="13">
      <t>ケンシュウ</t>
    </rPh>
    <phoneticPr fontId="14"/>
  </si>
  <si>
    <t>・本邦研修参加者の渡航期間中の事故等を保証するため海外旅行保険を必ず付保してください。なお、海外旅行保険料は間接経費見合いですので、直接経費として計上できません。 
・同行者（業務従事者や受託団体の職員等）の国内旅費は往復１００KM以上の場合に計上が可能です。少額交通費（往復１００KM未満）は間接経費見合いとします。
・本邦研修参加者・外部講師等については、少額交通費（往復１００KM未満）の計上が可能です。</t>
    <phoneticPr fontId="14"/>
  </si>
  <si>
    <t>備考</t>
    <rPh sb="0" eb="2">
      <t>ビコウ</t>
    </rPh>
    <phoneticPr fontId="14"/>
  </si>
  <si>
    <t>備考</t>
    <rPh sb="0" eb="2">
      <t>ビコウ</t>
    </rPh>
    <phoneticPr fontId="14"/>
  </si>
  <si>
    <t>Ⅲ 間接経費</t>
    <rPh sb="2" eb="6">
      <t>カンセツケイヒ</t>
    </rPh>
    <phoneticPr fontId="14"/>
  </si>
  <si>
    <t>団体名：</t>
    <rPh sb="0" eb="3">
      <t>ダンタイメイ</t>
    </rPh>
    <phoneticPr fontId="14"/>
  </si>
  <si>
    <t>2025年10月版</t>
    <rPh sb="4" eb="5">
      <t>ネン</t>
    </rPh>
    <rPh sb="7" eb="9">
      <t>ガツハン</t>
    </rPh>
    <phoneticPr fontId="14"/>
  </si>
  <si>
    <t>2025年10月版</t>
    <rPh sb="4" eb="5">
      <t>ネン</t>
    </rPh>
    <rPh sb="7" eb="8">
      <t>ガツ</t>
    </rPh>
    <rPh sb="8" eb="9">
      <t>ハン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</si>
</sst>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0_ "/>
    <numFmt numFmtId="178" formatCode="_ * #,##0_ ;_ * \-#,##0_ ;_ * &quot;-&quot;??_ ;_ @_ "/>
    <numFmt numFmtId="179" formatCode="0.0_);[Red]\(0.0\)"/>
    <numFmt numFmtId="180" formatCode="#,##0_ ;[Red]\-#,##0\ "/>
    <numFmt numFmtId="181" formatCode="0.0;&quot;▲ &quot;0.0"/>
    <numFmt numFmtId="182" formatCode="0;&quot;▲ &quot;0"/>
    <numFmt numFmtId="183" formatCode="0_);[Red]\(0\)"/>
    <numFmt numFmtId="184" formatCode="#,##0_);[Red]\(#,##0\)"/>
    <numFmt numFmtId="185" formatCode="#,##0;&quot;▲ &quot;#,##0"/>
    <numFmt numFmtId="186" formatCode="0.00;&quot;▲ &quot;0.00"/>
    <numFmt numFmtId="187" formatCode="0.0_ "/>
    <numFmt numFmtId="188" formatCode="0.00_ "/>
  </numFmts>
  <fonts count="52">
    <font>
      <sz val="12"/>
      <name val="Osaka"/>
      <charset val="128"/>
    </font>
    <font>
      <sz val="12"/>
      <color theme="1"/>
      <name val="MS ゴシック"/>
      <family val="2"/>
      <charset val="128"/>
    </font>
    <font>
      <sz val="11"/>
      <name val="ＭＳ ゴシック"/>
      <family val="3"/>
      <charset val="128"/>
    </font>
    <font>
      <sz val="11"/>
      <name val="Osaka"/>
      <charset val="128"/>
    </font>
    <font>
      <b/>
      <sz val="14"/>
      <name val="ＭＳ ゴシック"/>
      <family val="3"/>
      <charset val="128"/>
    </font>
    <font>
      <b/>
      <sz val="12"/>
      <name val="ＭＳ ゴシック"/>
      <family val="3"/>
      <charset val="128"/>
    </font>
    <font>
      <sz val="10"/>
      <name val="ＭＳ ゴシック"/>
      <family val="3"/>
      <charset val="128"/>
    </font>
    <font>
      <sz val="12"/>
      <name val="ＭＳ ゴシック"/>
      <family val="3"/>
      <charset val="128"/>
    </font>
    <font>
      <u/>
      <sz val="10"/>
      <name val="ＭＳ ゴシック"/>
      <family val="3"/>
      <charset val="128"/>
    </font>
    <font>
      <u/>
      <sz val="11"/>
      <name val="ＭＳ ゴシック"/>
      <family val="3"/>
      <charset val="128"/>
    </font>
    <font>
      <b/>
      <sz val="11"/>
      <name val="ＭＳ ゴシック"/>
      <family val="3"/>
      <charset val="128"/>
    </font>
    <font>
      <u/>
      <sz val="14"/>
      <name val="ＭＳ ゴシック"/>
      <family val="3"/>
      <charset val="128"/>
    </font>
    <font>
      <sz val="12"/>
      <color theme="1"/>
      <name val="ＭＳ ゴシック"/>
      <family val="3"/>
      <charset val="128"/>
    </font>
    <font>
      <sz val="12"/>
      <name val="Osaka"/>
      <charset val="128"/>
    </font>
    <font>
      <sz val="6"/>
      <name val="Osaka"/>
      <charset val="128"/>
    </font>
    <font>
      <sz val="6"/>
      <name val="ＭＳ ゴシック"/>
      <family val="3"/>
      <charset val="128"/>
    </font>
    <font>
      <sz val="14"/>
      <name val="ＭＳ ゴシック"/>
      <family val="3"/>
      <charset val="128"/>
    </font>
    <font>
      <sz val="12"/>
      <name val="Osaka"/>
      <family val="3"/>
      <charset val="128"/>
    </font>
    <font>
      <sz val="6"/>
      <name val="Osaka"/>
      <family val="3"/>
      <charset val="128"/>
    </font>
    <font>
      <sz val="12"/>
      <color theme="1"/>
      <name val="ＭＳ Ｐゴシック"/>
      <family val="3"/>
      <charset val="128"/>
      <scheme val="minor"/>
    </font>
    <font>
      <u/>
      <sz val="12"/>
      <color theme="10"/>
      <name val="ＭＳ ゴシック"/>
      <family val="3"/>
      <charset val="128"/>
    </font>
    <font>
      <b/>
      <sz val="10"/>
      <name val="ＭＳ ゴシック"/>
      <family val="3"/>
      <charset val="128"/>
    </font>
    <font>
      <sz val="10"/>
      <name val="ＭＳ ゴシック"/>
      <family val="3"/>
    </font>
    <font>
      <sz val="9"/>
      <color rgb="FFFF0000"/>
      <name val="ＭＳ ゴシック"/>
      <family val="3"/>
      <charset val="128"/>
    </font>
    <font>
      <sz val="9"/>
      <name val="ＭＳ ゴシック"/>
      <family val="3"/>
      <charset val="128"/>
    </font>
    <font>
      <sz val="12"/>
      <name val="ＭＳ ゴシック"/>
      <family val="3"/>
    </font>
    <font>
      <sz val="11"/>
      <name val="ＭＳ ゴシック"/>
      <family val="3"/>
    </font>
    <font>
      <b/>
      <sz val="11"/>
      <color rgb="FF0070C0"/>
      <name val="ＭＳ ゴシック"/>
      <family val="3"/>
      <charset val="128"/>
    </font>
    <font>
      <b/>
      <u/>
      <sz val="14"/>
      <name val="ＭＳ ゴシック"/>
      <family val="3"/>
      <charset val="128"/>
    </font>
    <font>
      <sz val="6"/>
      <name val="MS ゴシック"/>
      <family val="2"/>
      <charset val="128"/>
    </font>
    <font>
      <sz val="11"/>
      <color theme="1"/>
      <name val="ＭＳ ゴシック"/>
      <family val="3"/>
      <charset val="128"/>
    </font>
    <font>
      <b/>
      <u/>
      <sz val="16"/>
      <name val="ＭＳ ゴシック"/>
      <family val="3"/>
      <charset val="128"/>
    </font>
    <font>
      <sz val="14"/>
      <name val="Osaka"/>
      <charset val="128"/>
    </font>
    <font>
      <sz val="14"/>
      <color rgb="FF000000"/>
      <name val="ＭＳ ゴシック"/>
      <family val="3"/>
      <charset val="128"/>
    </font>
    <font>
      <b/>
      <sz val="16"/>
      <name val="ＭＳ ゴシック"/>
      <family val="3"/>
      <charset val="128"/>
    </font>
    <font>
      <sz val="16"/>
      <name val="ＭＳ ゴシック"/>
      <family val="3"/>
      <charset val="128"/>
    </font>
    <font>
      <b/>
      <sz val="18"/>
      <name val="ＭＳ ゴシック"/>
      <family val="3"/>
      <charset val="128"/>
    </font>
    <font>
      <b/>
      <sz val="24"/>
      <name val="ＭＳ ゴシック"/>
      <family val="3"/>
      <charset val="128"/>
    </font>
    <font>
      <b/>
      <sz val="12"/>
      <color indexed="81"/>
      <name val="MS P ゴシック"/>
      <family val="3"/>
      <charset val="128"/>
    </font>
    <font>
      <sz val="12"/>
      <color indexed="81"/>
      <name val="MS P ゴシック"/>
      <family val="3"/>
      <charset val="128"/>
    </font>
    <font>
      <b/>
      <u/>
      <sz val="12"/>
      <name val="ＭＳ ゴシック"/>
      <family val="3"/>
      <charset val="128"/>
    </font>
    <font>
      <sz val="12"/>
      <color rgb="FFFF0000"/>
      <name val="ＭＳ ゴシック"/>
      <family val="3"/>
      <charset val="128"/>
    </font>
    <font>
      <sz val="14"/>
      <color theme="1"/>
      <name val="ＭＳ ゴシック"/>
      <family val="3"/>
      <charset val="128"/>
    </font>
    <font>
      <b/>
      <u/>
      <sz val="16"/>
      <color theme="1"/>
      <name val="MS ゴシック"/>
      <family val="3"/>
      <charset val="128"/>
    </font>
    <font>
      <u/>
      <sz val="16"/>
      <name val="ＭＳ ゴシック"/>
      <family val="3"/>
      <charset val="128"/>
    </font>
    <font>
      <sz val="16"/>
      <color theme="1"/>
      <name val="MS ゴシック"/>
      <family val="2"/>
      <charset val="128"/>
    </font>
    <font>
      <b/>
      <sz val="16"/>
      <color theme="1"/>
      <name val="MS ゴシック"/>
      <family val="3"/>
      <charset val="128"/>
    </font>
    <font>
      <b/>
      <sz val="14"/>
      <color theme="1"/>
      <name val="MS ゴシック"/>
      <family val="2"/>
      <charset val="128"/>
    </font>
    <font>
      <b/>
      <sz val="14"/>
      <color theme="1"/>
      <name val="MS ゴシック"/>
      <family val="3"/>
      <charset val="128"/>
    </font>
    <font>
      <sz val="14"/>
      <color theme="1"/>
      <name val="MS ゴシック"/>
      <family val="2"/>
      <charset val="128"/>
    </font>
    <font>
      <sz val="14"/>
      <color theme="1"/>
      <name val="MS ゴシック"/>
      <charset val="128"/>
    </font>
    <font>
      <b/>
      <sz val="22"/>
      <color indexed="81"/>
      <name val="MS P ゴシック"/>
      <family val="3"/>
      <charset val="128"/>
    </font>
  </fonts>
  <fills count="9">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FF"/>
        <bgColor rgb="FF000000"/>
      </patternFill>
    </fill>
    <fill>
      <patternFill patternType="solid">
        <fgColor theme="5" tint="0.79998168889431442"/>
        <bgColor indexed="64"/>
      </patternFill>
    </fill>
    <fill>
      <patternFill patternType="solid">
        <fgColor theme="9" tint="0.79998168889431442"/>
        <bgColor indexed="64"/>
      </patternFill>
    </fill>
  </fills>
  <borders count="99">
    <border>
      <left/>
      <right/>
      <top/>
      <bottom/>
      <diagonal/>
    </border>
    <border>
      <left/>
      <right/>
      <top/>
      <bottom style="thin">
        <color auto="1"/>
      </bottom>
      <diagonal/>
    </border>
    <border>
      <left style="medium">
        <color auto="1"/>
      </left>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auto="1"/>
      </left>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bottom style="medium">
        <color auto="1"/>
      </bottom>
      <diagonal/>
    </border>
    <border>
      <left style="medium">
        <color auto="1"/>
      </left>
      <right style="thin">
        <color auto="1"/>
      </right>
      <top style="medium">
        <color auto="1"/>
      </top>
      <bottom style="double">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style="medium">
        <color auto="1"/>
      </bottom>
      <diagonal/>
    </border>
    <border>
      <left/>
      <right style="thin">
        <color auto="1"/>
      </right>
      <top style="medium">
        <color auto="1"/>
      </top>
      <bottom style="double">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style="medium">
        <color auto="1"/>
      </top>
      <bottom style="thin">
        <color auto="1"/>
      </bottom>
      <diagonal/>
    </border>
    <border>
      <left style="medium">
        <color auto="1"/>
      </left>
      <right style="thin">
        <color auto="1"/>
      </right>
      <top/>
      <bottom style="double">
        <color auto="1"/>
      </bottom>
      <diagonal/>
    </border>
    <border>
      <left style="thin">
        <color auto="1"/>
      </left>
      <right style="thin">
        <color auto="1"/>
      </right>
      <top/>
      <bottom style="double">
        <color auto="1"/>
      </bottom>
      <diagonal/>
    </border>
    <border>
      <left/>
      <right/>
      <top style="thin">
        <color auto="1"/>
      </top>
      <bottom style="double">
        <color auto="1"/>
      </bottom>
      <diagonal/>
    </border>
    <border>
      <left/>
      <right style="thin">
        <color auto="1"/>
      </right>
      <top/>
      <bottom/>
      <diagonal/>
    </border>
    <border>
      <left style="medium">
        <color auto="1"/>
      </left>
      <right style="thin">
        <color auto="1"/>
      </right>
      <top style="thin">
        <color auto="1"/>
      </top>
      <bottom style="double">
        <color auto="1"/>
      </bottom>
      <diagonal/>
    </border>
    <border>
      <left/>
      <right style="thin">
        <color auto="1"/>
      </right>
      <top style="double">
        <color auto="1"/>
      </top>
      <bottom style="medium">
        <color auto="1"/>
      </bottom>
      <diagonal/>
    </border>
    <border>
      <left/>
      <right/>
      <top style="double">
        <color auto="1"/>
      </top>
      <bottom style="medium">
        <color auto="1"/>
      </bottom>
      <diagonal/>
    </border>
    <border>
      <left style="thin">
        <color auto="1"/>
      </left>
      <right/>
      <top style="thin">
        <color auto="1"/>
      </top>
      <bottom style="double">
        <color auto="1"/>
      </bottom>
      <diagonal/>
    </border>
    <border>
      <left style="thin">
        <color auto="1"/>
      </left>
      <right/>
      <top/>
      <bottom style="thin">
        <color auto="1"/>
      </bottom>
      <diagonal/>
    </border>
    <border>
      <left/>
      <right style="thin">
        <color auto="1"/>
      </right>
      <top style="thin">
        <color auto="1"/>
      </top>
      <bottom style="double">
        <color auto="1"/>
      </bottom>
      <diagonal/>
    </border>
    <border>
      <left style="thin">
        <color indexed="64"/>
      </left>
      <right style="medium">
        <color indexed="64"/>
      </right>
      <top style="medium">
        <color indexed="64"/>
      </top>
      <bottom/>
      <diagonal/>
    </border>
    <border>
      <left style="thin">
        <color auto="1"/>
      </left>
      <right/>
      <top/>
      <bottom/>
      <diagonal/>
    </border>
    <border>
      <left/>
      <right style="thin">
        <color indexed="64"/>
      </right>
      <top/>
      <bottom style="double">
        <color auto="1"/>
      </bottom>
      <diagonal/>
    </border>
    <border>
      <left/>
      <right style="thin">
        <color auto="1"/>
      </right>
      <top style="medium">
        <color indexed="64"/>
      </top>
      <bottom/>
      <diagonal/>
    </border>
    <border>
      <left style="thin">
        <color auto="1"/>
      </left>
      <right style="medium">
        <color indexed="64"/>
      </right>
      <top/>
      <bottom style="double">
        <color auto="1"/>
      </bottom>
      <diagonal/>
    </border>
    <border>
      <left style="thin">
        <color indexed="64"/>
      </left>
      <right/>
      <top style="double">
        <color indexed="64"/>
      </top>
      <bottom style="medium">
        <color indexed="64"/>
      </bottom>
      <diagonal/>
    </border>
    <border>
      <left style="thin">
        <color auto="1"/>
      </left>
      <right/>
      <top style="thin">
        <color auto="1"/>
      </top>
      <bottom/>
      <diagonal/>
    </border>
    <border>
      <left/>
      <right style="thin">
        <color indexed="64"/>
      </right>
      <top style="thin">
        <color indexed="64"/>
      </top>
      <bottom/>
      <diagonal/>
    </border>
    <border>
      <left style="thin">
        <color auto="1"/>
      </left>
      <right style="thin">
        <color auto="1"/>
      </right>
      <top style="double">
        <color auto="1"/>
      </top>
      <bottom style="medium">
        <color auto="1"/>
      </bottom>
      <diagonal/>
    </border>
    <border>
      <left/>
      <right style="medium">
        <color auto="1"/>
      </right>
      <top style="double">
        <color auto="1"/>
      </top>
      <bottom style="medium">
        <color auto="1"/>
      </bottom>
      <diagonal/>
    </border>
    <border>
      <left style="thin">
        <color auto="1"/>
      </left>
      <right/>
      <top style="medium">
        <color auto="1"/>
      </top>
      <bottom style="thin">
        <color auto="1"/>
      </bottom>
      <diagonal/>
    </border>
    <border>
      <left/>
      <right style="thin">
        <color auto="1"/>
      </right>
      <top style="medium">
        <color indexed="64"/>
      </top>
      <bottom style="thin">
        <color auto="1"/>
      </bottom>
      <diagonal/>
    </border>
    <border>
      <left style="thin">
        <color auto="1"/>
      </left>
      <right style="thin">
        <color auto="1"/>
      </right>
      <top style="thin">
        <color auto="1"/>
      </top>
      <bottom style="double">
        <color auto="1"/>
      </bottom>
      <diagonal/>
    </border>
    <border>
      <left/>
      <right style="thick">
        <color rgb="FF0000CC"/>
      </right>
      <top/>
      <bottom/>
      <diagonal/>
    </border>
    <border>
      <left style="thick">
        <color rgb="FF0000CC"/>
      </left>
      <right style="thick">
        <color rgb="FF0000CC"/>
      </right>
      <top style="thick">
        <color rgb="FF0000CC"/>
      </top>
      <bottom style="thick">
        <color rgb="FF0000CC"/>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left/>
      <right style="dashed">
        <color auto="1"/>
      </right>
      <top style="thin">
        <color auto="1"/>
      </top>
      <bottom style="double">
        <color auto="1"/>
      </bottom>
      <diagonal/>
    </border>
    <border>
      <left style="dashed">
        <color auto="1"/>
      </left>
      <right/>
      <top style="thin">
        <color auto="1"/>
      </top>
      <bottom style="double">
        <color auto="1"/>
      </bottom>
      <diagonal/>
    </border>
    <border>
      <left/>
      <right style="dashed">
        <color auto="1"/>
      </right>
      <top/>
      <bottom style="thin">
        <color auto="1"/>
      </bottom>
      <diagonal/>
    </border>
    <border>
      <left style="dashed">
        <color auto="1"/>
      </left>
      <right/>
      <top/>
      <bottom style="thin">
        <color auto="1"/>
      </bottom>
      <diagonal/>
    </border>
    <border>
      <left style="thin">
        <color auto="1"/>
      </left>
      <right/>
      <top/>
      <bottom style="double">
        <color auto="1"/>
      </bottom>
      <diagonal/>
    </border>
    <border>
      <left/>
      <right/>
      <top/>
      <bottom style="double">
        <color auto="1"/>
      </bottom>
      <diagonal/>
    </border>
    <border>
      <left style="dashed">
        <color auto="1"/>
      </left>
      <right/>
      <top/>
      <bottom style="double">
        <color auto="1"/>
      </bottom>
      <diagonal/>
    </border>
    <border>
      <left style="medium">
        <color indexed="64"/>
      </left>
      <right style="thin">
        <color auto="1"/>
      </right>
      <top style="double">
        <color indexed="64"/>
      </top>
      <bottom style="medium">
        <color auto="1"/>
      </bottom>
      <diagonal/>
    </border>
    <border>
      <left style="thin">
        <color auto="1"/>
      </left>
      <right style="medium">
        <color auto="1"/>
      </right>
      <top style="double">
        <color auto="1"/>
      </top>
      <bottom style="medium">
        <color auto="1"/>
      </bottom>
      <diagonal/>
    </border>
    <border>
      <left/>
      <right style="medium">
        <color indexed="64"/>
      </right>
      <top/>
      <bottom style="double">
        <color auto="1"/>
      </bottom>
      <diagonal/>
    </border>
    <border>
      <left style="thin">
        <color auto="1"/>
      </left>
      <right/>
      <top style="thin">
        <color auto="1"/>
      </top>
      <bottom style="thin">
        <color rgb="FF000000"/>
      </bottom>
      <diagonal/>
    </border>
    <border>
      <left/>
      <right/>
      <top/>
      <bottom style="medium">
        <color auto="1"/>
      </bottom>
      <diagonal/>
    </border>
    <border>
      <left style="medium">
        <color indexed="64"/>
      </left>
      <right/>
      <top style="medium">
        <color indexed="64"/>
      </top>
      <bottom/>
      <diagonal/>
    </border>
    <border>
      <left style="thin">
        <color indexed="64"/>
      </left>
      <right style="medium">
        <color indexed="64"/>
      </right>
      <top style="thin">
        <color auto="1"/>
      </top>
      <bottom style="thin">
        <color rgb="FF000000"/>
      </bottom>
      <diagonal/>
    </border>
    <border>
      <left style="medium">
        <color auto="1"/>
      </left>
      <right/>
      <top style="double">
        <color auto="1"/>
      </top>
      <bottom style="medium">
        <color auto="1"/>
      </bottom>
      <diagonal/>
    </border>
    <border>
      <left/>
      <right style="medium">
        <color auto="1"/>
      </right>
      <top/>
      <bottom/>
      <diagonal/>
    </border>
    <border>
      <left/>
      <right style="medium">
        <color indexed="64"/>
      </right>
      <top style="thin">
        <color auto="1"/>
      </top>
      <bottom style="thin">
        <color auto="1"/>
      </bottom>
      <diagonal/>
    </border>
    <border>
      <left/>
      <right style="medium">
        <color indexed="64"/>
      </right>
      <top style="thin">
        <color indexed="64"/>
      </top>
      <bottom style="double">
        <color indexed="64"/>
      </bottom>
      <diagonal/>
    </border>
    <border>
      <left style="medium">
        <color indexed="64"/>
      </left>
      <right/>
      <top style="thin">
        <color indexed="64"/>
      </top>
      <bottom/>
      <diagonal/>
    </border>
    <border>
      <left style="thin">
        <color indexed="64"/>
      </left>
      <right/>
      <top style="medium">
        <color indexed="64"/>
      </top>
      <bottom style="double">
        <color indexed="64"/>
      </bottom>
      <diagonal/>
    </border>
    <border>
      <left style="medium">
        <color auto="1"/>
      </left>
      <right/>
      <top style="thin">
        <color indexed="64"/>
      </top>
      <bottom style="double">
        <color indexed="64"/>
      </bottom>
      <diagonal/>
    </border>
    <border>
      <left style="medium">
        <color indexed="64"/>
      </left>
      <right/>
      <top/>
      <bottom/>
      <diagonal/>
    </border>
    <border>
      <left style="thin">
        <color auto="1"/>
      </left>
      <right style="medium">
        <color auto="1"/>
      </right>
      <top style="thin">
        <color auto="1"/>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indexed="64"/>
      </left>
      <right/>
      <top style="double">
        <color indexed="64"/>
      </top>
      <bottom/>
      <diagonal/>
    </border>
    <border>
      <left style="thin">
        <color auto="1"/>
      </left>
      <right style="medium">
        <color auto="1"/>
      </right>
      <top style="double">
        <color auto="1"/>
      </top>
      <bottom/>
      <diagonal/>
    </border>
    <border>
      <left style="thin">
        <color indexed="64"/>
      </left>
      <right style="medium">
        <color indexed="64"/>
      </right>
      <top/>
      <bottom style="medium">
        <color indexed="64"/>
      </bottom>
      <diagonal/>
    </border>
    <border>
      <left style="thin">
        <color auto="1"/>
      </left>
      <right style="medium">
        <color auto="1"/>
      </right>
      <top style="double">
        <color auto="1"/>
      </top>
      <bottom style="thin">
        <color auto="1"/>
      </bottom>
      <diagonal/>
    </border>
  </borders>
  <cellStyleXfs count="15">
    <xf numFmtId="0" fontId="0" fillId="0" borderId="0"/>
    <xf numFmtId="40" fontId="13" fillId="0" borderId="0" applyFont="0" applyFill="0" applyBorder="0" applyAlignment="0" applyProtection="0"/>
    <xf numFmtId="0" fontId="12" fillId="0" borderId="0">
      <alignment vertical="center"/>
    </xf>
    <xf numFmtId="0" fontId="7" fillId="0" borderId="0">
      <alignment vertical="center"/>
    </xf>
    <xf numFmtId="0" fontId="17" fillId="0" borderId="0"/>
    <xf numFmtId="0" fontId="12" fillId="0" borderId="0">
      <alignment vertical="center"/>
    </xf>
    <xf numFmtId="38" fontId="12" fillId="0" borderId="0" applyFont="0" applyFill="0" applyBorder="0" applyAlignment="0" applyProtection="0">
      <alignment vertical="center"/>
    </xf>
    <xf numFmtId="0" fontId="12" fillId="0" borderId="0">
      <alignment vertical="center"/>
    </xf>
    <xf numFmtId="178" fontId="19" fillId="0" borderId="0" applyFont="0" applyFill="0" applyBorder="0" applyAlignment="0" applyProtection="0">
      <alignment vertical="center"/>
    </xf>
    <xf numFmtId="38" fontId="13" fillId="0" borderId="0" applyFont="0" applyFill="0" applyBorder="0" applyAlignment="0" applyProtection="0"/>
    <xf numFmtId="0" fontId="13" fillId="0" borderId="0"/>
    <xf numFmtId="0" fontId="20" fillId="0" borderId="0" applyNumberFormat="0" applyFill="0" applyBorder="0" applyAlignment="0" applyProtection="0">
      <alignment vertical="center"/>
    </xf>
    <xf numFmtId="9" fontId="1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14">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0" xfId="0" applyFont="1"/>
    <xf numFmtId="0" fontId="2" fillId="0" borderId="5" xfId="0" applyFont="1" applyBorder="1" applyAlignment="1">
      <alignment vertical="center"/>
    </xf>
    <xf numFmtId="0" fontId="2" fillId="0" borderId="7" xfId="0" applyFont="1" applyBorder="1" applyAlignment="1">
      <alignment vertical="center"/>
    </xf>
    <xf numFmtId="0" fontId="2" fillId="0" borderId="11" xfId="0" applyFont="1" applyBorder="1" applyAlignment="1">
      <alignment vertical="center"/>
    </xf>
    <xf numFmtId="38" fontId="2" fillId="0" borderId="0" xfId="1" applyNumberFormat="1" applyFont="1" applyAlignment="1">
      <alignment vertical="center"/>
    </xf>
    <xf numFmtId="38" fontId="2" fillId="0" borderId="14" xfId="1" applyNumberFormat="1" applyFont="1" applyBorder="1" applyAlignment="1">
      <alignment horizontal="right" vertical="center"/>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horizontal="left" vertical="center"/>
    </xf>
    <xf numFmtId="177" fontId="8" fillId="0" borderId="0" xfId="0" applyNumberFormat="1" applyFont="1" applyAlignment="1">
      <alignment vertical="center"/>
    </xf>
    <xf numFmtId="177" fontId="6" fillId="0" borderId="0" xfId="0" applyNumberFormat="1" applyFont="1" applyAlignment="1">
      <alignment vertical="center"/>
    </xf>
    <xf numFmtId="0" fontId="6" fillId="0" borderId="5" xfId="0" applyFont="1" applyBorder="1" applyAlignment="1">
      <alignment vertical="center"/>
    </xf>
    <xf numFmtId="0" fontId="6" fillId="0" borderId="19" xfId="0" applyFont="1" applyBorder="1" applyAlignment="1">
      <alignment vertical="center" wrapText="1"/>
    </xf>
    <xf numFmtId="0" fontId="6" fillId="0" borderId="8" xfId="0" applyFont="1" applyBorder="1" applyAlignment="1">
      <alignment vertical="center"/>
    </xf>
    <xf numFmtId="0" fontId="6" fillId="0" borderId="20" xfId="0" applyFont="1" applyBorder="1" applyAlignment="1">
      <alignment vertical="center" wrapText="1"/>
    </xf>
    <xf numFmtId="0" fontId="6" fillId="0" borderId="0" xfId="0" applyFont="1" applyAlignment="1">
      <alignment horizontal="right" vertical="center"/>
    </xf>
    <xf numFmtId="0" fontId="6" fillId="0" borderId="23" xfId="0" applyFont="1" applyBorder="1" applyAlignment="1">
      <alignment vertical="center"/>
    </xf>
    <xf numFmtId="0" fontId="7" fillId="0" borderId="0" xfId="0" applyFont="1" applyAlignment="1">
      <alignment horizontal="right" vertical="center"/>
    </xf>
    <xf numFmtId="0" fontId="7" fillId="0" borderId="28" xfId="0" applyFont="1" applyBorder="1" applyAlignment="1">
      <alignment vertical="center"/>
    </xf>
    <xf numFmtId="49" fontId="7" fillId="0" borderId="13" xfId="0" applyNumberFormat="1" applyFont="1" applyBorder="1" applyAlignment="1">
      <alignment horizontal="center" vertical="center"/>
    </xf>
    <xf numFmtId="49" fontId="7" fillId="0" borderId="42" xfId="0" applyNumberFormat="1" applyFont="1" applyBorder="1" applyAlignment="1">
      <alignment horizontal="center" vertical="center"/>
    </xf>
    <xf numFmtId="0" fontId="7" fillId="0" borderId="27" xfId="0" applyFont="1" applyBorder="1" applyAlignment="1">
      <alignment vertical="center"/>
    </xf>
    <xf numFmtId="49" fontId="7" fillId="0" borderId="14" xfId="0" applyNumberFormat="1" applyFont="1" applyBorder="1" applyAlignment="1">
      <alignment horizontal="center" vertical="center"/>
    </xf>
    <xf numFmtId="38" fontId="7" fillId="0" borderId="13" xfId="1" applyNumberFormat="1" applyFont="1" applyBorder="1" applyAlignment="1">
      <alignment horizontal="right" vertical="center"/>
    </xf>
    <xf numFmtId="38" fontId="7" fillId="0" borderId="13" xfId="1" applyNumberFormat="1" applyFont="1" applyBorder="1" applyAlignment="1">
      <alignment vertical="center"/>
    </xf>
    <xf numFmtId="0" fontId="7" fillId="0" borderId="21" xfId="0" applyFont="1" applyBorder="1" applyAlignment="1">
      <alignment vertical="center"/>
    </xf>
    <xf numFmtId="38" fontId="7" fillId="0" borderId="42" xfId="1" applyNumberFormat="1" applyFont="1" applyBorder="1" applyAlignment="1">
      <alignment vertical="center"/>
    </xf>
    <xf numFmtId="0" fontId="7" fillId="0" borderId="43" xfId="0" applyFont="1" applyBorder="1" applyAlignment="1">
      <alignment vertical="center"/>
    </xf>
    <xf numFmtId="49" fontId="7" fillId="0" borderId="48" xfId="0" applyNumberFormat="1" applyFont="1" applyBorder="1" applyAlignment="1">
      <alignment vertical="center"/>
    </xf>
    <xf numFmtId="0" fontId="7" fillId="0" borderId="15" xfId="0" applyFont="1" applyBorder="1" applyAlignment="1">
      <alignment horizontal="centerContinuous" vertical="center"/>
    </xf>
    <xf numFmtId="0" fontId="7" fillId="0" borderId="16" xfId="0" applyFont="1" applyBorder="1" applyAlignment="1">
      <alignment horizontal="centerContinuous" vertical="center"/>
    </xf>
    <xf numFmtId="0" fontId="7" fillId="0" borderId="0" xfId="0" applyFont="1"/>
    <xf numFmtId="0" fontId="7" fillId="0" borderId="0" xfId="0" applyFont="1" applyAlignment="1">
      <alignment horizontal="left"/>
    </xf>
    <xf numFmtId="0" fontId="7" fillId="0" borderId="0" xfId="0" applyFont="1" applyAlignment="1">
      <alignment horizontal="left" vertical="center"/>
    </xf>
    <xf numFmtId="38" fontId="4" fillId="0" borderId="0" xfId="1" applyNumberFormat="1" applyFont="1" applyBorder="1" applyAlignment="1">
      <alignment horizontal="right" vertical="center"/>
    </xf>
    <xf numFmtId="0" fontId="5" fillId="0" borderId="0" xfId="0" applyFont="1" applyAlignment="1">
      <alignment horizontal="left" vertical="center"/>
    </xf>
    <xf numFmtId="0" fontId="4" fillId="0" borderId="0" xfId="0" applyFont="1" applyAlignment="1">
      <alignment vertical="center"/>
    </xf>
    <xf numFmtId="0" fontId="2" fillId="0" borderId="0" xfId="4" applyFont="1"/>
    <xf numFmtId="38" fontId="7" fillId="0" borderId="14" xfId="1" applyNumberFormat="1" applyFont="1" applyBorder="1" applyAlignment="1">
      <alignment vertical="center"/>
    </xf>
    <xf numFmtId="38" fontId="7" fillId="0" borderId="48" xfId="1" applyNumberFormat="1" applyFont="1" applyBorder="1" applyAlignment="1">
      <alignment vertical="center"/>
    </xf>
    <xf numFmtId="38" fontId="2" fillId="0" borderId="12" xfId="1" applyNumberFormat="1" applyFont="1" applyFill="1" applyBorder="1" applyAlignment="1">
      <alignment vertical="center"/>
    </xf>
    <xf numFmtId="0" fontId="2" fillId="0" borderId="0" xfId="0" applyFont="1" applyAlignment="1">
      <alignment horizontal="left" vertical="center"/>
    </xf>
    <xf numFmtId="0" fontId="2" fillId="0" borderId="12" xfId="0" applyFont="1" applyBorder="1" applyAlignment="1">
      <alignment horizontal="center" vertical="center"/>
    </xf>
    <xf numFmtId="0" fontId="2" fillId="0" borderId="20" xfId="0" applyFont="1" applyBorder="1" applyAlignment="1">
      <alignment vertical="center"/>
    </xf>
    <xf numFmtId="0" fontId="2" fillId="0" borderId="19" xfId="0" applyFont="1" applyBorder="1" applyAlignment="1">
      <alignment vertical="center"/>
    </xf>
    <xf numFmtId="0" fontId="2" fillId="0" borderId="23" xfId="0" applyFont="1" applyBorder="1" applyAlignment="1">
      <alignment vertical="center"/>
    </xf>
    <xf numFmtId="0" fontId="2" fillId="0" borderId="33" xfId="0" applyFont="1" applyBorder="1" applyAlignment="1">
      <alignment vertical="center"/>
    </xf>
    <xf numFmtId="0" fontId="2" fillId="0" borderId="31" xfId="0" applyFont="1" applyBorder="1" applyAlignment="1">
      <alignment horizontal="left" vertical="center"/>
    </xf>
    <xf numFmtId="0" fontId="22" fillId="0" borderId="0" xfId="0" applyFont="1" applyAlignment="1">
      <alignment vertical="center"/>
    </xf>
    <xf numFmtId="0" fontId="2" fillId="0" borderId="12" xfId="0" applyFont="1" applyBorder="1" applyAlignment="1">
      <alignment horizontal="left" vertical="center"/>
    </xf>
    <xf numFmtId="0" fontId="12" fillId="0" borderId="0" xfId="0" applyFont="1" applyAlignment="1">
      <alignment vertical="center"/>
    </xf>
    <xf numFmtId="38" fontId="2" fillId="0" borderId="0" xfId="1" applyNumberFormat="1" applyFont="1" applyFill="1" applyBorder="1" applyAlignment="1">
      <alignment horizontal="right" vertical="center"/>
    </xf>
    <xf numFmtId="0" fontId="2" fillId="2" borderId="12" xfId="0" applyFont="1" applyFill="1" applyBorder="1" applyAlignment="1">
      <alignment horizontal="center" vertical="center"/>
    </xf>
    <xf numFmtId="0" fontId="23" fillId="2" borderId="12" xfId="0" applyFont="1" applyFill="1" applyBorder="1" applyAlignment="1">
      <alignment horizontal="center" vertical="center" wrapText="1"/>
    </xf>
    <xf numFmtId="0" fontId="2" fillId="0" borderId="6" xfId="0" applyFont="1" applyBorder="1" applyAlignment="1">
      <alignment horizontal="left" vertical="center"/>
    </xf>
    <xf numFmtId="0" fontId="2" fillId="0" borderId="22" xfId="0" applyFont="1" applyBorder="1" applyAlignment="1">
      <alignment horizontal="left" vertical="center"/>
    </xf>
    <xf numFmtId="0" fontId="2" fillId="5" borderId="29" xfId="0" applyFont="1" applyFill="1" applyBorder="1" applyAlignment="1">
      <alignment horizontal="center" vertical="center"/>
    </xf>
    <xf numFmtId="177" fontId="4" fillId="0" borderId="0" xfId="0" applyNumberFormat="1" applyFont="1" applyAlignment="1">
      <alignment horizontal="right" vertical="center"/>
    </xf>
    <xf numFmtId="38" fontId="10" fillId="0" borderId="17" xfId="0" applyNumberFormat="1" applyFont="1" applyBorder="1" applyAlignment="1">
      <alignment vertical="center"/>
    </xf>
    <xf numFmtId="0" fontId="25" fillId="0" borderId="0" xfId="0" applyFont="1" applyAlignment="1">
      <alignment vertical="center"/>
    </xf>
    <xf numFmtId="0" fontId="2" fillId="5" borderId="12" xfId="0" applyFont="1" applyFill="1" applyBorder="1" applyAlignment="1">
      <alignment horizontal="left" vertical="center"/>
    </xf>
    <xf numFmtId="0" fontId="2" fillId="0" borderId="0" xfId="0" applyFont="1"/>
    <xf numFmtId="0" fontId="6" fillId="6" borderId="0" xfId="0" applyFont="1" applyFill="1"/>
    <xf numFmtId="0" fontId="5" fillId="0" borderId="0" xfId="13" applyFont="1">
      <alignment vertical="center"/>
    </xf>
    <xf numFmtId="0" fontId="5" fillId="0" borderId="0" xfId="13" applyFont="1" applyAlignment="1">
      <alignment horizontal="right" vertical="center"/>
    </xf>
    <xf numFmtId="0" fontId="7" fillId="0" borderId="0" xfId="13" applyFont="1" applyAlignment="1">
      <alignment horizontal="right" vertical="center"/>
    </xf>
    <xf numFmtId="0" fontId="7" fillId="0" borderId="0" xfId="13" applyFont="1">
      <alignment vertical="center"/>
    </xf>
    <xf numFmtId="0" fontId="1" fillId="0" borderId="0" xfId="13">
      <alignment vertical="center"/>
    </xf>
    <xf numFmtId="0" fontId="6" fillId="0" borderId="0" xfId="13" applyFont="1">
      <alignment vertical="center"/>
    </xf>
    <xf numFmtId="0" fontId="4" fillId="0" borderId="0" xfId="13" applyFont="1">
      <alignment vertical="center"/>
    </xf>
    <xf numFmtId="0" fontId="4" fillId="0" borderId="34" xfId="13" applyFont="1" applyBorder="1">
      <alignment vertical="center"/>
    </xf>
    <xf numFmtId="0" fontId="16" fillId="0" borderId="0" xfId="13" applyFont="1" applyAlignment="1">
      <alignment horizontal="right" vertical="center"/>
    </xf>
    <xf numFmtId="0" fontId="5" fillId="0" borderId="0" xfId="13" applyFont="1" applyAlignment="1">
      <alignment horizontal="center" vertical="center"/>
    </xf>
    <xf numFmtId="0" fontId="6" fillId="0" borderId="0" xfId="13" applyFont="1" applyAlignment="1">
      <alignment horizontal="center" vertical="center"/>
    </xf>
    <xf numFmtId="0" fontId="4" fillId="0" borderId="0" xfId="13" applyFont="1" applyAlignment="1">
      <alignment horizontal="center" vertical="center"/>
    </xf>
    <xf numFmtId="0" fontId="30" fillId="0" borderId="0" xfId="0" applyFont="1" applyAlignment="1">
      <alignment vertical="center"/>
    </xf>
    <xf numFmtId="0" fontId="30" fillId="0" borderId="55" xfId="0" applyFont="1" applyBorder="1" applyAlignment="1">
      <alignment vertical="center"/>
    </xf>
    <xf numFmtId="0" fontId="30" fillId="0" borderId="50" xfId="0" applyFont="1" applyBorder="1" applyAlignment="1">
      <alignment vertical="center"/>
    </xf>
    <xf numFmtId="0" fontId="30" fillId="0" borderId="47" xfId="0" applyFont="1" applyBorder="1" applyAlignment="1">
      <alignment vertical="center"/>
    </xf>
    <xf numFmtId="38" fontId="4" fillId="0" borderId="14" xfId="1" applyNumberFormat="1" applyFont="1" applyFill="1" applyBorder="1" applyAlignment="1">
      <alignment vertical="center"/>
    </xf>
    <xf numFmtId="38" fontId="31" fillId="0" borderId="1" xfId="1" applyNumberFormat="1" applyFont="1" applyBorder="1" applyAlignment="1">
      <alignment horizontal="right" vertical="center"/>
    </xf>
    <xf numFmtId="0" fontId="12" fillId="3" borderId="0" xfId="0" applyFont="1" applyFill="1" applyAlignment="1">
      <alignment vertical="center"/>
    </xf>
    <xf numFmtId="0" fontId="12" fillId="3" borderId="0" xfId="0" applyFont="1" applyFill="1" applyAlignment="1">
      <alignment horizontal="right" vertical="center"/>
    </xf>
    <xf numFmtId="0" fontId="12" fillId="3" borderId="0" xfId="0" applyFont="1" applyFill="1" applyAlignment="1">
      <alignment horizontal="center" vertical="center"/>
    </xf>
    <xf numFmtId="0" fontId="24" fillId="2" borderId="12" xfId="0" applyFont="1" applyFill="1" applyBorder="1" applyAlignment="1">
      <alignment horizontal="center" vertical="center" wrapText="1"/>
    </xf>
    <xf numFmtId="2" fontId="25" fillId="0" borderId="57" xfId="0" applyNumberFormat="1" applyFont="1" applyBorder="1" applyAlignment="1">
      <alignment horizontal="center" vertical="center"/>
    </xf>
    <xf numFmtId="0" fontId="2" fillId="0" borderId="0" xfId="0" applyFont="1" applyAlignment="1">
      <alignment vertical="top" wrapText="1"/>
    </xf>
    <xf numFmtId="0" fontId="12" fillId="0" borderId="56" xfId="0" applyFont="1" applyBorder="1" applyAlignment="1">
      <alignment vertical="center"/>
    </xf>
    <xf numFmtId="0" fontId="12" fillId="0" borderId="42" xfId="0" applyFont="1" applyBorder="1" applyAlignment="1">
      <alignment vertical="center"/>
    </xf>
    <xf numFmtId="0" fontId="12" fillId="0" borderId="13" xfId="0" applyFont="1" applyBorder="1" applyAlignment="1">
      <alignment vertical="center"/>
    </xf>
    <xf numFmtId="0" fontId="16" fillId="0" borderId="0" xfId="0" applyFont="1"/>
    <xf numFmtId="0" fontId="16" fillId="0" borderId="0" xfId="0" applyFont="1" applyAlignment="1">
      <alignment horizontal="right" vertical="center"/>
    </xf>
    <xf numFmtId="0" fontId="16" fillId="0" borderId="0" xfId="0" applyFont="1" applyAlignment="1">
      <alignment horizontal="left"/>
    </xf>
    <xf numFmtId="0" fontId="32" fillId="0" borderId="0" xfId="0" applyFont="1"/>
    <xf numFmtId="0" fontId="16" fillId="0" borderId="0" xfId="0" applyFont="1" applyAlignment="1">
      <alignment vertical="center"/>
    </xf>
    <xf numFmtId="0" fontId="16" fillId="0" borderId="1" xfId="0" applyFont="1" applyBorder="1" applyAlignment="1">
      <alignment vertical="center"/>
    </xf>
    <xf numFmtId="0" fontId="11" fillId="0" borderId="1" xfId="0" applyFont="1" applyBorder="1" applyAlignment="1">
      <alignment vertical="center"/>
    </xf>
    <xf numFmtId="0" fontId="16" fillId="0" borderId="0" xfId="0" applyFont="1" applyAlignment="1">
      <alignment horizontal="left" vertical="center"/>
    </xf>
    <xf numFmtId="0" fontId="16" fillId="0" borderId="30" xfId="0" applyFont="1" applyBorder="1" applyAlignment="1">
      <alignment vertical="center"/>
    </xf>
    <xf numFmtId="0" fontId="16" fillId="0" borderId="29" xfId="0" applyFont="1" applyBorder="1" applyAlignment="1">
      <alignment vertical="center"/>
    </xf>
    <xf numFmtId="0" fontId="16" fillId="0" borderId="32" xfId="0" applyFont="1" applyBorder="1" applyAlignment="1">
      <alignment vertical="center"/>
    </xf>
    <xf numFmtId="38" fontId="16" fillId="0" borderId="14" xfId="1" applyNumberFormat="1" applyFont="1" applyBorder="1" applyAlignment="1">
      <alignment vertical="center"/>
    </xf>
    <xf numFmtId="0" fontId="16" fillId="0" borderId="22" xfId="0" applyFont="1" applyBorder="1" applyAlignment="1">
      <alignment vertical="center"/>
    </xf>
    <xf numFmtId="0" fontId="16" fillId="0" borderId="55" xfId="0" applyFont="1" applyBorder="1" applyAlignment="1">
      <alignment vertical="center"/>
    </xf>
    <xf numFmtId="0" fontId="33" fillId="0" borderId="12" xfId="0" applyFont="1" applyBorder="1" applyAlignment="1">
      <alignment horizontal="left" vertical="center"/>
    </xf>
    <xf numFmtId="38" fontId="16" fillId="0" borderId="12" xfId="1" applyNumberFormat="1" applyFont="1" applyBorder="1" applyAlignment="1">
      <alignment vertical="center"/>
    </xf>
    <xf numFmtId="0" fontId="16" fillId="0" borderId="50" xfId="0" applyFont="1" applyBorder="1" applyAlignment="1">
      <alignment vertical="center"/>
    </xf>
    <xf numFmtId="0" fontId="16" fillId="0" borderId="12" xfId="0" applyFont="1" applyBorder="1" applyAlignment="1">
      <alignment horizontal="left" vertical="center"/>
    </xf>
    <xf numFmtId="0" fontId="16" fillId="0" borderId="12" xfId="0" applyFont="1" applyBorder="1" applyAlignment="1">
      <alignment horizontal="left" vertical="center" wrapText="1"/>
    </xf>
    <xf numFmtId="0" fontId="16" fillId="0" borderId="6" xfId="0" applyFont="1" applyBorder="1" applyAlignment="1">
      <alignment vertical="center"/>
    </xf>
    <xf numFmtId="0" fontId="16" fillId="0" borderId="30" xfId="0" applyFont="1" applyBorder="1" applyAlignment="1">
      <alignment horizontal="left" vertical="center"/>
    </xf>
    <xf numFmtId="0" fontId="16" fillId="0" borderId="31" xfId="0" applyFont="1" applyBorder="1" applyAlignment="1">
      <alignment horizontal="left" vertical="center"/>
    </xf>
    <xf numFmtId="38" fontId="16" fillId="0" borderId="56" xfId="1" applyNumberFormat="1" applyFont="1" applyBorder="1" applyAlignment="1">
      <alignment vertical="center"/>
    </xf>
    <xf numFmtId="0" fontId="4" fillId="0" borderId="29" xfId="0" applyFont="1" applyBorder="1" applyAlignment="1">
      <alignment vertical="center"/>
    </xf>
    <xf numFmtId="0" fontId="4" fillId="0" borderId="30" xfId="0" applyFont="1" applyBorder="1" applyAlignment="1">
      <alignment vertical="center"/>
    </xf>
    <xf numFmtId="0" fontId="4" fillId="0" borderId="0" xfId="0" applyFont="1" applyAlignment="1">
      <alignment horizontal="left" vertical="center"/>
    </xf>
    <xf numFmtId="0" fontId="16" fillId="0" borderId="47" xfId="0" applyFont="1" applyBorder="1" applyAlignment="1">
      <alignment vertical="center"/>
    </xf>
    <xf numFmtId="0" fontId="16" fillId="0" borderId="12" xfId="0" applyFont="1" applyBorder="1" applyAlignment="1">
      <alignment vertical="center"/>
    </xf>
    <xf numFmtId="0" fontId="35" fillId="0" borderId="1" xfId="0" applyFont="1" applyBorder="1" applyAlignment="1">
      <alignment vertical="center"/>
    </xf>
    <xf numFmtId="0" fontId="35" fillId="0" borderId="30" xfId="0" applyFont="1" applyBorder="1" applyAlignment="1">
      <alignment vertical="center"/>
    </xf>
    <xf numFmtId="38" fontId="34" fillId="0" borderId="14" xfId="1" applyNumberFormat="1" applyFont="1" applyFill="1" applyBorder="1" applyAlignment="1">
      <alignment vertical="center"/>
    </xf>
    <xf numFmtId="38" fontId="34" fillId="0" borderId="14" xfId="1" applyNumberFormat="1" applyFont="1" applyBorder="1" applyAlignment="1">
      <alignment vertical="center"/>
    </xf>
    <xf numFmtId="38" fontId="34" fillId="0" borderId="14" xfId="1" applyNumberFormat="1" applyFont="1" applyFill="1" applyBorder="1" applyAlignment="1">
      <alignment horizontal="right" vertical="center"/>
    </xf>
    <xf numFmtId="0" fontId="36" fillId="0" borderId="0" xfId="0" applyFont="1" applyAlignment="1">
      <alignment vertical="center"/>
    </xf>
    <xf numFmtId="0" fontId="10" fillId="0" borderId="0" xfId="0" applyFont="1" applyAlignment="1">
      <alignment horizontal="left" vertical="center"/>
    </xf>
    <xf numFmtId="38" fontId="4" fillId="0" borderId="0" xfId="1" applyNumberFormat="1" applyFont="1" applyFill="1" applyBorder="1" applyAlignment="1">
      <alignment horizontal="right" vertical="center"/>
    </xf>
    <xf numFmtId="177" fontId="40" fillId="0" borderId="0" xfId="0" applyNumberFormat="1" applyFont="1" applyBorder="1" applyAlignment="1">
      <alignment vertical="center"/>
    </xf>
    <xf numFmtId="3" fontId="28" fillId="0" borderId="0" xfId="0" applyNumberFormat="1" applyFont="1" applyBorder="1" applyAlignment="1">
      <alignment horizontal="right"/>
    </xf>
    <xf numFmtId="0" fontId="16" fillId="0" borderId="0" xfId="4" applyFont="1"/>
    <xf numFmtId="3" fontId="7" fillId="0" borderId="47" xfId="0" applyNumberFormat="1" applyFont="1" applyBorder="1" applyAlignment="1">
      <alignment vertical="center"/>
    </xf>
    <xf numFmtId="0" fontId="7" fillId="0" borderId="0" xfId="4" applyFont="1"/>
    <xf numFmtId="0" fontId="7" fillId="0" borderId="27" xfId="0" applyFont="1" applyBorder="1" applyAlignment="1">
      <alignment horizontal="center" vertical="center"/>
    </xf>
    <xf numFmtId="0" fontId="7" fillId="0" borderId="47" xfId="0" applyFont="1" applyBorder="1" applyAlignment="1">
      <alignment horizontal="left" vertical="center"/>
    </xf>
    <xf numFmtId="3" fontId="7" fillId="0" borderId="12" xfId="0" applyNumberFormat="1" applyFont="1" applyBorder="1" applyAlignment="1">
      <alignment vertical="center"/>
    </xf>
    <xf numFmtId="0" fontId="7" fillId="0" borderId="47" xfId="0" applyFont="1" applyBorder="1" applyAlignment="1">
      <alignment horizontal="center" vertical="center"/>
    </xf>
    <xf numFmtId="0" fontId="7" fillId="0" borderId="19" xfId="0" applyFont="1" applyBorder="1" applyAlignment="1">
      <alignment horizontal="left" vertical="center"/>
    </xf>
    <xf numFmtId="3" fontId="7" fillId="0" borderId="50" xfId="0" applyNumberFormat="1" applyFont="1" applyBorder="1" applyAlignment="1">
      <alignment vertical="center"/>
    </xf>
    <xf numFmtId="0" fontId="7" fillId="0" borderId="50" xfId="0" applyFont="1" applyBorder="1" applyAlignment="1">
      <alignment horizontal="center" vertical="center"/>
    </xf>
    <xf numFmtId="0" fontId="7" fillId="0" borderId="23" xfId="0" applyFont="1" applyBorder="1" applyAlignment="1">
      <alignment horizontal="left" vertical="center"/>
    </xf>
    <xf numFmtId="0" fontId="7" fillId="0" borderId="74" xfId="0" applyFont="1" applyBorder="1" applyAlignment="1">
      <alignment horizontal="left" vertical="center"/>
    </xf>
    <xf numFmtId="0" fontId="7" fillId="0" borderId="29" xfId="0" applyFont="1" applyBorder="1" applyAlignment="1">
      <alignment horizontal="left" vertical="center"/>
    </xf>
    <xf numFmtId="3" fontId="7" fillId="0" borderId="29" xfId="0" applyNumberFormat="1" applyFont="1" applyBorder="1" applyAlignment="1">
      <alignment vertical="center"/>
    </xf>
    <xf numFmtId="0" fontId="7" fillId="0" borderId="20" xfId="0" applyFont="1" applyBorder="1" applyAlignment="1">
      <alignment horizontal="left" vertical="center"/>
    </xf>
    <xf numFmtId="0" fontId="41" fillId="0" borderId="12" xfId="0" applyFont="1" applyBorder="1" applyAlignment="1">
      <alignment horizontal="left" vertical="center"/>
    </xf>
    <xf numFmtId="0" fontId="7" fillId="0" borderId="12" xfId="0" applyFont="1" applyBorder="1" applyAlignment="1">
      <alignment horizontal="center" vertical="center"/>
    </xf>
    <xf numFmtId="0" fontId="7" fillId="0" borderId="32" xfId="0" applyFont="1" applyBorder="1" applyAlignment="1">
      <alignment horizontal="left" vertical="center"/>
    </xf>
    <xf numFmtId="0" fontId="7" fillId="0" borderId="32" xfId="0" applyFont="1" applyBorder="1" applyAlignment="1">
      <alignment horizontal="center" vertical="center"/>
    </xf>
    <xf numFmtId="3" fontId="7" fillId="0" borderId="55" xfId="0" applyNumberFormat="1" applyFont="1" applyBorder="1" applyAlignment="1">
      <alignment vertical="center"/>
    </xf>
    <xf numFmtId="0" fontId="7" fillId="0" borderId="33" xfId="0" applyFont="1" applyBorder="1" applyAlignment="1">
      <alignment horizontal="left" vertical="center"/>
    </xf>
    <xf numFmtId="0" fontId="7" fillId="0" borderId="55" xfId="0" applyFont="1" applyBorder="1" applyAlignment="1">
      <alignment horizontal="left" vertical="center"/>
    </xf>
    <xf numFmtId="0" fontId="7" fillId="0" borderId="55" xfId="0" applyFont="1" applyBorder="1" applyAlignment="1">
      <alignment horizontal="center" vertical="center"/>
    </xf>
    <xf numFmtId="0" fontId="7" fillId="0" borderId="12" xfId="0" applyFont="1" applyBorder="1" applyAlignment="1">
      <alignment horizontal="left" vertical="center"/>
    </xf>
    <xf numFmtId="0" fontId="7" fillId="0" borderId="79" xfId="0" applyFont="1" applyBorder="1" applyAlignment="1">
      <alignment horizontal="left" vertical="center"/>
    </xf>
    <xf numFmtId="3" fontId="7" fillId="0" borderId="32" xfId="0" applyNumberFormat="1" applyFont="1" applyBorder="1" applyAlignment="1">
      <alignment vertical="center"/>
    </xf>
    <xf numFmtId="177" fontId="9" fillId="0" borderId="0" xfId="0" applyNumberFormat="1" applyFont="1" applyBorder="1" applyAlignment="1">
      <alignment vertical="center"/>
    </xf>
    <xf numFmtId="38" fontId="2" fillId="0" borderId="6" xfId="1" applyNumberFormat="1" applyFont="1" applyFill="1" applyBorder="1" applyAlignment="1">
      <alignment vertical="center"/>
    </xf>
    <xf numFmtId="0" fontId="2" fillId="0" borderId="6" xfId="0" applyFont="1" applyBorder="1" applyAlignment="1">
      <alignment horizontal="center" vertical="center"/>
    </xf>
    <xf numFmtId="0" fontId="2" fillId="5" borderId="18" xfId="0" applyFont="1" applyFill="1" applyBorder="1" applyAlignment="1">
      <alignment horizontal="center" vertical="center"/>
    </xf>
    <xf numFmtId="176" fontId="23" fillId="5" borderId="25" xfId="0" applyNumberFormat="1" applyFont="1" applyFill="1" applyBorder="1" applyAlignment="1">
      <alignment horizontal="center" vertical="center"/>
    </xf>
    <xf numFmtId="176" fontId="24" fillId="5" borderId="25" xfId="0" applyNumberFormat="1" applyFont="1" applyFill="1" applyBorder="1" applyAlignment="1">
      <alignment horizontal="center" vertical="center"/>
    </xf>
    <xf numFmtId="0" fontId="2" fillId="5" borderId="3" xfId="0" applyFont="1" applyFill="1" applyBorder="1" applyAlignment="1">
      <alignment horizontal="center" vertical="center" wrapText="1"/>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2" xfId="0" applyFont="1" applyFill="1" applyBorder="1" applyAlignment="1">
      <alignment horizontal="center" vertical="center"/>
    </xf>
    <xf numFmtId="0" fontId="25" fillId="5" borderId="51" xfId="0" applyFont="1" applyFill="1" applyBorder="1" applyAlignment="1">
      <alignment horizontal="center" vertical="center" wrapText="1"/>
    </xf>
    <xf numFmtId="0" fontId="25" fillId="5" borderId="40" xfId="0" applyFont="1" applyFill="1" applyBorder="1" applyAlignment="1">
      <alignment horizontal="center" vertical="center" wrapText="1"/>
    </xf>
    <xf numFmtId="0" fontId="7" fillId="8" borderId="85" xfId="0" applyFont="1" applyFill="1" applyBorder="1" applyAlignment="1">
      <alignment horizontal="center" vertical="center"/>
    </xf>
    <xf numFmtId="0" fontId="7" fillId="8" borderId="4" xfId="0" applyFont="1" applyFill="1" applyBorder="1" applyAlignment="1">
      <alignment horizontal="center" vertical="center"/>
    </xf>
    <xf numFmtId="0" fontId="2" fillId="0" borderId="86" xfId="0" applyFont="1" applyBorder="1" applyAlignment="1">
      <alignment vertical="center"/>
    </xf>
    <xf numFmtId="38" fontId="2" fillId="0" borderId="61" xfId="1" applyNumberFormat="1" applyFont="1" applyBorder="1" applyAlignment="1">
      <alignment horizontal="right" vertical="center"/>
    </xf>
    <xf numFmtId="0" fontId="2" fillId="0" borderId="83" xfId="0" applyFont="1" applyBorder="1" applyAlignment="1">
      <alignment vertical="center"/>
    </xf>
    <xf numFmtId="0" fontId="42" fillId="0" borderId="0" xfId="0" applyFont="1" applyAlignment="1">
      <alignment vertical="center"/>
    </xf>
    <xf numFmtId="0" fontId="42" fillId="3" borderId="0" xfId="0" applyFont="1" applyFill="1" applyAlignment="1">
      <alignment vertical="center"/>
    </xf>
    <xf numFmtId="0" fontId="12" fillId="0" borderId="50" xfId="0" applyFont="1" applyBorder="1" applyAlignment="1">
      <alignment vertical="center"/>
    </xf>
    <xf numFmtId="0" fontId="12" fillId="2" borderId="0" xfId="0" applyFont="1" applyFill="1" applyAlignment="1">
      <alignment vertical="center"/>
    </xf>
    <xf numFmtId="0" fontId="34" fillId="0" borderId="0" xfId="13" applyFont="1">
      <alignment vertical="center"/>
    </xf>
    <xf numFmtId="0" fontId="36" fillId="0" borderId="0" xfId="13" applyFont="1">
      <alignment vertical="center"/>
    </xf>
    <xf numFmtId="177" fontId="43" fillId="0" borderId="0" xfId="13" applyNumberFormat="1" applyFont="1">
      <alignment vertical="center"/>
    </xf>
    <xf numFmtId="177" fontId="34" fillId="0" borderId="0" xfId="13" applyNumberFormat="1" applyFont="1">
      <alignment vertical="center"/>
    </xf>
    <xf numFmtId="177" fontId="44" fillId="0" borderId="0" xfId="13" applyNumberFormat="1" applyFont="1">
      <alignment vertical="center"/>
    </xf>
    <xf numFmtId="0" fontId="35" fillId="0" borderId="0" xfId="13" applyFont="1">
      <alignment vertical="center"/>
    </xf>
    <xf numFmtId="0" fontId="45" fillId="0" borderId="0" xfId="13" applyFont="1">
      <alignment vertical="center"/>
    </xf>
    <xf numFmtId="0" fontId="35" fillId="0" borderId="0" xfId="13" applyFont="1" applyAlignment="1">
      <alignment horizontal="center" vertical="center"/>
    </xf>
    <xf numFmtId="177" fontId="34" fillId="0" borderId="0" xfId="13" applyNumberFormat="1" applyFont="1" applyAlignment="1">
      <alignment horizontal="center" vertical="center"/>
    </xf>
    <xf numFmtId="0" fontId="46" fillId="3" borderId="63" xfId="13" applyFont="1" applyFill="1" applyBorder="1" applyAlignment="1">
      <alignment horizontal="center" vertical="center" wrapText="1"/>
    </xf>
    <xf numFmtId="0" fontId="45" fillId="0" borderId="0" xfId="13" applyFont="1" applyAlignment="1">
      <alignment horizontal="left" vertical="center" wrapText="1"/>
    </xf>
    <xf numFmtId="0" fontId="49" fillId="0" borderId="0" xfId="13" applyFont="1" applyAlignment="1">
      <alignment horizontal="center" vertical="center"/>
    </xf>
    <xf numFmtId="0" fontId="49" fillId="0" borderId="0" xfId="13" applyFont="1">
      <alignment vertical="center"/>
    </xf>
    <xf numFmtId="0" fontId="4" fillId="2" borderId="56" xfId="13" applyFont="1" applyFill="1" applyBorder="1" applyAlignment="1">
      <alignment horizontal="center" vertical="center"/>
    </xf>
    <xf numFmtId="0" fontId="4" fillId="2" borderId="31" xfId="13" applyFont="1" applyFill="1" applyBorder="1" applyAlignment="1">
      <alignment horizontal="center" vertical="center"/>
    </xf>
    <xf numFmtId="9" fontId="4" fillId="2" borderId="46" xfId="13" applyNumberFormat="1" applyFont="1" applyFill="1" applyBorder="1" applyAlignment="1">
      <alignment horizontal="center" vertical="center" wrapText="1"/>
    </xf>
    <xf numFmtId="9" fontId="4" fillId="2" borderId="41" xfId="13" applyNumberFormat="1" applyFont="1" applyFill="1" applyBorder="1" applyAlignment="1">
      <alignment horizontal="center" vertical="center" wrapText="1"/>
    </xf>
    <xf numFmtId="9" fontId="4" fillId="5" borderId="41" xfId="13" applyNumberFormat="1" applyFont="1" applyFill="1" applyBorder="1" applyAlignment="1">
      <alignment horizontal="center" vertical="center" wrapText="1"/>
    </xf>
    <xf numFmtId="9" fontId="4" fillId="2" borderId="66" xfId="13" applyNumberFormat="1" applyFont="1" applyFill="1" applyBorder="1" applyAlignment="1">
      <alignment horizontal="center" vertical="center" wrapText="1"/>
    </xf>
    <xf numFmtId="9" fontId="4" fillId="2" borderId="67" xfId="13" applyNumberFormat="1" applyFont="1" applyFill="1" applyBorder="1" applyAlignment="1">
      <alignment horizontal="center" vertical="center" wrapText="1"/>
    </xf>
    <xf numFmtId="0" fontId="4" fillId="2" borderId="41" xfId="13" applyFont="1" applyFill="1" applyBorder="1" applyAlignment="1">
      <alignment horizontal="center" vertical="center"/>
    </xf>
    <xf numFmtId="0" fontId="4" fillId="2" borderId="48" xfId="13" applyFont="1" applyFill="1" applyBorder="1" applyAlignment="1">
      <alignment horizontal="center" vertical="center"/>
    </xf>
    <xf numFmtId="0" fontId="45" fillId="0" borderId="73" xfId="13" applyFont="1" applyBorder="1">
      <alignment vertical="center"/>
    </xf>
    <xf numFmtId="0" fontId="45" fillId="3" borderId="28" xfId="13" applyFont="1" applyFill="1" applyBorder="1">
      <alignment vertical="center"/>
    </xf>
    <xf numFmtId="0" fontId="45" fillId="3" borderId="6" xfId="13" applyFont="1" applyFill="1" applyBorder="1" applyAlignment="1">
      <alignment horizontal="center" vertical="center"/>
    </xf>
    <xf numFmtId="38" fontId="35" fillId="3" borderId="19" xfId="14" applyFont="1" applyFill="1" applyBorder="1" applyAlignment="1" applyProtection="1">
      <alignment horizontal="center" vertical="center" wrapText="1"/>
    </xf>
    <xf numFmtId="177" fontId="35" fillId="0" borderId="1" xfId="13" applyNumberFormat="1" applyFont="1" applyBorder="1" applyAlignment="1">
      <alignment horizontal="right" vertical="center"/>
    </xf>
    <xf numFmtId="177" fontId="35" fillId="0" borderId="47" xfId="13" applyNumberFormat="1" applyFont="1" applyBorder="1" applyAlignment="1">
      <alignment horizontal="right" vertical="center"/>
    </xf>
    <xf numFmtId="177" fontId="35" fillId="0" borderId="1" xfId="13" applyNumberFormat="1" applyFont="1" applyBorder="1" applyAlignment="1">
      <alignment horizontal="center" vertical="center"/>
    </xf>
    <xf numFmtId="177" fontId="35" fillId="0" borderId="69" xfId="13" applyNumberFormat="1" applyFont="1" applyBorder="1" applyAlignment="1">
      <alignment horizontal="right" vertical="center"/>
    </xf>
    <xf numFmtId="38" fontId="35" fillId="0" borderId="1" xfId="14" applyFont="1" applyFill="1" applyBorder="1" applyAlignment="1" applyProtection="1">
      <alignment horizontal="center" vertical="center"/>
    </xf>
    <xf numFmtId="38" fontId="35" fillId="0" borderId="13" xfId="14" applyFont="1" applyFill="1" applyBorder="1" applyAlignment="1" applyProtection="1">
      <alignment horizontal="right" vertical="center"/>
    </xf>
    <xf numFmtId="38" fontId="35" fillId="0" borderId="1" xfId="14" applyFont="1" applyFill="1" applyBorder="1" applyAlignment="1" applyProtection="1">
      <alignment horizontal="right" vertical="center"/>
    </xf>
    <xf numFmtId="38" fontId="35" fillId="0" borderId="6" xfId="14" applyFont="1" applyBorder="1" applyAlignment="1" applyProtection="1">
      <alignment horizontal="right" vertical="center"/>
    </xf>
    <xf numFmtId="0" fontId="45" fillId="0" borderId="7" xfId="13" applyFont="1" applyBorder="1">
      <alignment vertical="center"/>
    </xf>
    <xf numFmtId="0" fontId="45" fillId="3" borderId="21" xfId="13" applyFont="1" applyFill="1" applyBorder="1">
      <alignment vertical="center"/>
    </xf>
    <xf numFmtId="0" fontId="45" fillId="3" borderId="12" xfId="13" applyFont="1" applyFill="1" applyBorder="1" applyAlignment="1">
      <alignment horizontal="center" vertical="center"/>
    </xf>
    <xf numFmtId="38" fontId="35" fillId="3" borderId="20" xfId="14" applyFont="1" applyFill="1" applyBorder="1" applyAlignment="1" applyProtection="1">
      <alignment horizontal="center" vertical="center"/>
    </xf>
    <xf numFmtId="38" fontId="35" fillId="0" borderId="30" xfId="14" applyFont="1" applyFill="1" applyBorder="1" applyAlignment="1" applyProtection="1">
      <alignment horizontal="center" vertical="center"/>
    </xf>
    <xf numFmtId="38" fontId="35" fillId="0" borderId="12" xfId="14" applyFont="1" applyBorder="1" applyAlignment="1" applyProtection="1">
      <alignment horizontal="right" vertical="center"/>
    </xf>
    <xf numFmtId="0" fontId="45" fillId="0" borderId="82" xfId="13" applyFont="1" applyBorder="1">
      <alignment vertical="center"/>
    </xf>
    <xf numFmtId="38" fontId="35" fillId="3" borderId="19" xfId="14" applyFont="1" applyFill="1" applyBorder="1" applyAlignment="1" applyProtection="1">
      <alignment horizontal="center" vertical="center"/>
    </xf>
    <xf numFmtId="38" fontId="35" fillId="3" borderId="23" xfId="14" applyFont="1" applyFill="1" applyBorder="1" applyAlignment="1" applyProtection="1">
      <alignment horizontal="center" vertical="center"/>
    </xf>
    <xf numFmtId="177" fontId="35" fillId="0" borderId="29" xfId="13" applyNumberFormat="1" applyFont="1" applyBorder="1" applyAlignment="1">
      <alignment horizontal="right" vertical="center"/>
    </xf>
    <xf numFmtId="177" fontId="35" fillId="0" borderId="65" xfId="13" applyNumberFormat="1" applyFont="1" applyBorder="1" applyAlignment="1">
      <alignment horizontal="right" vertical="center"/>
    </xf>
    <xf numFmtId="0" fontId="45" fillId="3" borderId="26" xfId="13" applyFont="1" applyFill="1" applyBorder="1">
      <alignment vertical="center"/>
    </xf>
    <xf numFmtId="0" fontId="45" fillId="3" borderId="32" xfId="13" applyFont="1" applyFill="1" applyBorder="1" applyAlignment="1">
      <alignment horizontal="center" vertical="center"/>
    </xf>
    <xf numFmtId="0" fontId="35" fillId="3" borderId="33" xfId="13" applyFont="1" applyFill="1" applyBorder="1" applyAlignment="1">
      <alignment horizontal="center" vertical="center"/>
    </xf>
    <xf numFmtId="177" fontId="35" fillId="0" borderId="70" xfId="13" applyNumberFormat="1" applyFont="1" applyBorder="1" applyAlignment="1">
      <alignment horizontal="right" vertical="center"/>
    </xf>
    <xf numFmtId="177" fontId="35" fillId="0" borderId="71" xfId="13" applyNumberFormat="1" applyFont="1" applyBorder="1" applyAlignment="1">
      <alignment horizontal="center" vertical="center"/>
    </xf>
    <xf numFmtId="177" fontId="35" fillId="0" borderId="72" xfId="13" applyNumberFormat="1" applyFont="1" applyBorder="1" applyAlignment="1">
      <alignment horizontal="right" vertical="center"/>
    </xf>
    <xf numFmtId="38" fontId="35" fillId="0" borderId="71" xfId="14" applyFont="1" applyFill="1" applyBorder="1" applyAlignment="1" applyProtection="1">
      <alignment horizontal="center" vertical="center"/>
    </xf>
    <xf numFmtId="38" fontId="35" fillId="0" borderId="61" xfId="14" applyFont="1" applyBorder="1" applyAlignment="1" applyProtection="1">
      <alignment horizontal="right" vertical="center"/>
    </xf>
    <xf numFmtId="0" fontId="45" fillId="0" borderId="83" xfId="13" applyFont="1" applyBorder="1">
      <alignment vertical="center"/>
    </xf>
    <xf numFmtId="0" fontId="45" fillId="0" borderId="57" xfId="13" applyFont="1" applyBorder="1">
      <alignment vertical="center"/>
    </xf>
    <xf numFmtId="38" fontId="35" fillId="0" borderId="73" xfId="13" applyNumberFormat="1" applyFont="1" applyBorder="1" applyAlignment="1">
      <alignment horizontal="right" vertical="center"/>
    </xf>
    <xf numFmtId="38" fontId="35" fillId="0" borderId="45" xfId="13" applyNumberFormat="1" applyFont="1" applyBorder="1" applyAlignment="1">
      <alignment horizontal="right" vertical="center"/>
    </xf>
    <xf numFmtId="38" fontId="35" fillId="0" borderId="57" xfId="13" applyNumberFormat="1" applyFont="1" applyBorder="1" applyAlignment="1">
      <alignment horizontal="right" vertical="center"/>
    </xf>
    <xf numFmtId="38" fontId="35" fillId="0" borderId="10" xfId="14" applyFont="1" applyBorder="1" applyAlignment="1" applyProtection="1">
      <alignment vertical="center"/>
    </xf>
    <xf numFmtId="0" fontId="45" fillId="0" borderId="11" xfId="13" applyFont="1" applyBorder="1">
      <alignment vertical="center"/>
    </xf>
    <xf numFmtId="0" fontId="5" fillId="2" borderId="41" xfId="13" applyFont="1" applyFill="1" applyBorder="1" applyAlignment="1">
      <alignment horizontal="center" vertical="center"/>
    </xf>
    <xf numFmtId="0" fontId="5" fillId="0" borderId="0" xfId="0" applyFont="1" applyAlignment="1">
      <alignment vertical="center"/>
    </xf>
    <xf numFmtId="0" fontId="7" fillId="0" borderId="27" xfId="0" applyFont="1" applyBorder="1" applyAlignment="1">
      <alignment vertical="center" textRotation="255" wrapText="1"/>
    </xf>
    <xf numFmtId="0" fontId="7" fillId="0" borderId="50" xfId="0" applyFont="1" applyBorder="1" applyAlignment="1">
      <alignment horizontal="left" vertical="center"/>
    </xf>
    <xf numFmtId="3" fontId="16" fillId="0" borderId="0" xfId="0" applyNumberFormat="1" applyFont="1" applyBorder="1" applyAlignment="1">
      <alignment horizontal="left" vertical="center"/>
    </xf>
    <xf numFmtId="3" fontId="11" fillId="0" borderId="0" xfId="0" applyNumberFormat="1" applyFont="1"/>
    <xf numFmtId="0" fontId="7" fillId="5" borderId="40" xfId="0" applyFont="1" applyFill="1" applyBorder="1" applyAlignment="1">
      <alignment horizontal="center" vertical="center" wrapText="1"/>
    </xf>
    <xf numFmtId="0" fontId="2" fillId="2" borderId="29" xfId="0" applyFont="1" applyFill="1" applyBorder="1" applyAlignment="1">
      <alignment horizontal="left" vertical="center"/>
    </xf>
    <xf numFmtId="0" fontId="2" fillId="2" borderId="14" xfId="0" applyFont="1" applyFill="1" applyBorder="1" applyAlignment="1">
      <alignment horizontal="left" vertical="center"/>
    </xf>
    <xf numFmtId="177" fontId="28" fillId="0" borderId="0" xfId="0" applyNumberFormat="1" applyFont="1" applyBorder="1" applyAlignment="1">
      <alignment horizontal="right" vertical="center"/>
    </xf>
    <xf numFmtId="0" fontId="4" fillId="0" borderId="0" xfId="0" applyFont="1" applyAlignment="1"/>
    <xf numFmtId="0" fontId="6" fillId="0" borderId="84" xfId="0" applyFont="1" applyBorder="1" applyAlignment="1">
      <alignment vertical="center"/>
    </xf>
    <xf numFmtId="0" fontId="6" fillId="0" borderId="33" xfId="0" applyFont="1" applyBorder="1" applyAlignment="1">
      <alignment vertical="center"/>
    </xf>
    <xf numFmtId="0" fontId="6" fillId="0" borderId="26" xfId="0" applyFont="1" applyBorder="1" applyAlignment="1">
      <alignment vertical="center"/>
    </xf>
    <xf numFmtId="0" fontId="6" fillId="0" borderId="58" xfId="0" applyFont="1" applyBorder="1" applyAlignment="1">
      <alignment vertical="center"/>
    </xf>
    <xf numFmtId="38" fontId="10" fillId="0" borderId="6" xfId="1" applyNumberFormat="1" applyFont="1" applyFill="1" applyBorder="1" applyAlignment="1">
      <alignment horizontal="right" vertical="center"/>
    </xf>
    <xf numFmtId="0" fontId="2" fillId="0" borderId="61" xfId="0" applyFont="1" applyBorder="1" applyAlignment="1">
      <alignment horizontal="left" vertical="center"/>
    </xf>
    <xf numFmtId="38" fontId="2" fillId="0" borderId="61" xfId="1" applyNumberFormat="1" applyFont="1" applyFill="1" applyBorder="1" applyAlignment="1">
      <alignment vertical="center"/>
    </xf>
    <xf numFmtId="0" fontId="2" fillId="0" borderId="61" xfId="0" applyFont="1" applyBorder="1" applyAlignment="1">
      <alignment horizontal="center" vertical="center"/>
    </xf>
    <xf numFmtId="0" fontId="2" fillId="0" borderId="88" xfId="0" applyFont="1" applyBorder="1" applyAlignment="1">
      <alignment vertical="center"/>
    </xf>
    <xf numFmtId="38" fontId="10" fillId="0" borderId="22" xfId="1" applyNumberFormat="1" applyFont="1" applyFill="1" applyBorder="1" applyAlignment="1">
      <alignment horizontal="right" vertical="center"/>
    </xf>
    <xf numFmtId="0" fontId="2" fillId="0" borderId="46" xfId="0" applyFont="1" applyBorder="1" applyAlignment="1">
      <alignment horizontal="left" vertical="center"/>
    </xf>
    <xf numFmtId="0" fontId="2" fillId="0" borderId="80" xfId="0" applyFont="1" applyBorder="1" applyAlignment="1">
      <alignment vertical="center" textRotation="255"/>
    </xf>
    <xf numFmtId="0" fontId="2" fillId="2" borderId="29" xfId="0" applyFont="1" applyFill="1" applyBorder="1" applyAlignment="1">
      <alignment horizontal="left" vertical="center"/>
    </xf>
    <xf numFmtId="0" fontId="2" fillId="2" borderId="14" xfId="0" applyFont="1" applyFill="1" applyBorder="1" applyAlignment="1">
      <alignment horizontal="left" vertical="center"/>
    </xf>
    <xf numFmtId="177" fontId="28" fillId="0" borderId="0" xfId="0" applyNumberFormat="1" applyFont="1" applyBorder="1" applyAlignment="1">
      <alignment horizontal="right" vertical="center"/>
    </xf>
    <xf numFmtId="0" fontId="16" fillId="0" borderId="31" xfId="0" applyFont="1" applyBorder="1" applyAlignment="1">
      <alignment vertical="center"/>
    </xf>
    <xf numFmtId="0" fontId="16" fillId="0" borderId="42" xfId="0" applyFont="1" applyBorder="1" applyAlignment="1">
      <alignment vertical="center"/>
    </xf>
    <xf numFmtId="0" fontId="16" fillId="0" borderId="13" xfId="0" applyFont="1" applyBorder="1" applyAlignment="1">
      <alignment vertical="center"/>
    </xf>
    <xf numFmtId="0" fontId="16" fillId="3" borderId="12" xfId="0" applyFont="1" applyFill="1" applyBorder="1" applyAlignment="1">
      <alignment vertical="center"/>
    </xf>
    <xf numFmtId="0" fontId="4" fillId="0" borderId="1" xfId="0" applyFont="1" applyBorder="1" applyAlignment="1">
      <alignment horizontal="left" vertical="center"/>
    </xf>
    <xf numFmtId="0" fontId="16" fillId="0" borderId="1" xfId="0" applyFont="1" applyBorder="1" applyAlignment="1">
      <alignment horizontal="left" vertical="center"/>
    </xf>
    <xf numFmtId="38" fontId="35" fillId="0" borderId="14" xfId="1" applyNumberFormat="1" applyFont="1" applyFill="1" applyBorder="1" applyAlignment="1">
      <alignment vertical="center"/>
    </xf>
    <xf numFmtId="179" fontId="25" fillId="0" borderId="13" xfId="1" applyNumberFormat="1" applyFont="1" applyBorder="1" applyAlignment="1">
      <alignment horizontal="right" vertical="center"/>
    </xf>
    <xf numFmtId="179" fontId="25" fillId="0" borderId="6" xfId="0" applyNumberFormat="1" applyFont="1" applyBorder="1" applyAlignment="1">
      <alignment horizontal="center" vertical="center"/>
    </xf>
    <xf numFmtId="179" fontId="25" fillId="0" borderId="12" xfId="0" applyNumberFormat="1" applyFont="1" applyBorder="1" applyAlignment="1">
      <alignment horizontal="center" vertical="center"/>
    </xf>
    <xf numFmtId="179" fontId="25" fillId="0" borderId="13" xfId="1" applyNumberFormat="1" applyFont="1" applyBorder="1" applyAlignment="1">
      <alignment vertical="center"/>
    </xf>
    <xf numFmtId="179" fontId="25" fillId="0" borderId="42" xfId="1" applyNumberFormat="1" applyFont="1" applyBorder="1" applyAlignment="1">
      <alignment vertical="center"/>
    </xf>
    <xf numFmtId="179" fontId="25" fillId="0" borderId="22" xfId="0" applyNumberFormat="1" applyFont="1" applyBorder="1" applyAlignment="1">
      <alignment horizontal="center" vertical="center"/>
    </xf>
    <xf numFmtId="179" fontId="25" fillId="0" borderId="14" xfId="0" applyNumberFormat="1" applyFont="1" applyBorder="1" applyAlignment="1">
      <alignment vertical="center"/>
    </xf>
    <xf numFmtId="179" fontId="25" fillId="0" borderId="42" xfId="0" applyNumberFormat="1" applyFont="1" applyBorder="1" applyAlignment="1">
      <alignment vertical="center"/>
    </xf>
    <xf numFmtId="179" fontId="25" fillId="0" borderId="41" xfId="0" applyNumberFormat="1" applyFont="1" applyBorder="1" applyAlignment="1">
      <alignment vertical="center"/>
    </xf>
    <xf numFmtId="179" fontId="25" fillId="0" borderId="61" xfId="0" applyNumberFormat="1" applyFont="1" applyBorder="1" applyAlignment="1">
      <alignment horizontal="center" vertical="center"/>
    </xf>
    <xf numFmtId="179" fontId="25" fillId="0" borderId="24" xfId="0" applyNumberFormat="1" applyFont="1" applyBorder="1" applyAlignment="1">
      <alignment horizontal="center" vertical="center"/>
    </xf>
    <xf numFmtId="179" fontId="25" fillId="0" borderId="10" xfId="0" applyNumberFormat="1" applyFont="1" applyBorder="1" applyAlignment="1">
      <alignment horizontal="center" vertical="center"/>
    </xf>
    <xf numFmtId="179" fontId="25" fillId="0" borderId="57" xfId="0" applyNumberFormat="1" applyFont="1" applyBorder="1" applyAlignment="1">
      <alignment horizontal="center" vertical="center"/>
    </xf>
    <xf numFmtId="38" fontId="35" fillId="0" borderId="74" xfId="13" applyNumberFormat="1" applyFont="1" applyBorder="1" applyAlignment="1">
      <alignment horizontal="right" vertical="center"/>
    </xf>
    <xf numFmtId="3" fontId="35" fillId="0" borderId="1" xfId="13" applyNumberFormat="1" applyFont="1" applyBorder="1" applyAlignment="1">
      <alignment horizontal="right" vertical="center"/>
    </xf>
    <xf numFmtId="3" fontId="35" fillId="0" borderId="68" xfId="13" applyNumberFormat="1" applyFont="1" applyBorder="1" applyAlignment="1">
      <alignment horizontal="right" vertical="center"/>
    </xf>
    <xf numFmtId="177" fontId="31" fillId="0" borderId="0" xfId="13" applyNumberFormat="1" applyFont="1" applyBorder="1" applyAlignment="1">
      <alignment horizontal="right" vertical="center"/>
    </xf>
    <xf numFmtId="3" fontId="35" fillId="3" borderId="1" xfId="13" applyNumberFormat="1" applyFont="1" applyFill="1" applyBorder="1" applyAlignment="1">
      <alignment horizontal="right" vertical="center"/>
    </xf>
    <xf numFmtId="3" fontId="35" fillId="3" borderId="30" xfId="13" applyNumberFormat="1" applyFont="1" applyFill="1" applyBorder="1" applyAlignment="1">
      <alignment horizontal="right" vertical="center"/>
    </xf>
    <xf numFmtId="3" fontId="35" fillId="3" borderId="71" xfId="13" applyNumberFormat="1" applyFont="1" applyFill="1" applyBorder="1" applyAlignment="1">
      <alignment horizontal="right" vertical="center"/>
    </xf>
    <xf numFmtId="181" fontId="35" fillId="3" borderId="28" xfId="14" applyNumberFormat="1" applyFont="1" applyFill="1" applyBorder="1" applyAlignment="1" applyProtection="1">
      <alignment horizontal="right" vertical="center" wrapText="1"/>
    </xf>
    <xf numFmtId="181" fontId="35" fillId="3" borderId="21" xfId="14" applyNumberFormat="1" applyFont="1" applyFill="1" applyBorder="1" applyAlignment="1" applyProtection="1">
      <alignment horizontal="right" vertical="center"/>
    </xf>
    <xf numFmtId="181" fontId="35" fillId="3" borderId="26" xfId="13" applyNumberFormat="1" applyFont="1" applyFill="1" applyBorder="1" applyAlignment="1">
      <alignment horizontal="right" vertical="center"/>
    </xf>
    <xf numFmtId="182" fontId="35" fillId="3" borderId="47" xfId="14" applyNumberFormat="1" applyFont="1" applyFill="1" applyBorder="1" applyAlignment="1" applyProtection="1">
      <alignment horizontal="right" vertical="center" wrapText="1"/>
    </xf>
    <xf numFmtId="182" fontId="35" fillId="3" borderId="29" xfId="14" applyNumberFormat="1" applyFont="1" applyFill="1" applyBorder="1" applyAlignment="1" applyProtection="1">
      <alignment horizontal="right" vertical="center"/>
    </xf>
    <xf numFmtId="182" fontId="35" fillId="3" borderId="1" xfId="14" applyNumberFormat="1" applyFont="1" applyFill="1" applyBorder="1" applyAlignment="1" applyProtection="1">
      <alignment horizontal="right" vertical="center"/>
    </xf>
    <xf numFmtId="182" fontId="35" fillId="3" borderId="0" xfId="14" applyNumberFormat="1" applyFont="1" applyFill="1" applyBorder="1" applyAlignment="1" applyProtection="1">
      <alignment horizontal="right" vertical="center"/>
    </xf>
    <xf numFmtId="182" fontId="35" fillId="3" borderId="31" xfId="13" applyNumberFormat="1" applyFont="1" applyFill="1" applyBorder="1" applyAlignment="1">
      <alignment horizontal="right" vertical="center"/>
    </xf>
    <xf numFmtId="183" fontId="35" fillId="0" borderId="6" xfId="14" applyNumberFormat="1" applyFont="1" applyFill="1" applyBorder="1" applyAlignment="1" applyProtection="1">
      <alignment horizontal="right" vertical="center" wrapText="1"/>
    </xf>
    <xf numFmtId="183" fontId="35" fillId="0" borderId="12" xfId="14" applyNumberFormat="1" applyFont="1" applyFill="1" applyBorder="1" applyAlignment="1" applyProtection="1">
      <alignment horizontal="right" vertical="center"/>
    </xf>
    <xf numFmtId="182" fontId="35" fillId="0" borderId="69" xfId="13" applyNumberFormat="1" applyFont="1" applyBorder="1" applyAlignment="1">
      <alignment horizontal="right" vertical="center"/>
    </xf>
    <xf numFmtId="182" fontId="35" fillId="0" borderId="65" xfId="13" applyNumberFormat="1" applyFont="1" applyBorder="1" applyAlignment="1">
      <alignment horizontal="right" vertical="center"/>
    </xf>
    <xf numFmtId="182" fontId="35" fillId="0" borderId="72" xfId="13" applyNumberFormat="1" applyFont="1" applyBorder="1" applyAlignment="1">
      <alignment horizontal="right" vertical="center"/>
    </xf>
    <xf numFmtId="184" fontId="35" fillId="0" borderId="1" xfId="13" applyNumberFormat="1" applyFont="1" applyBorder="1" applyAlignment="1">
      <alignment horizontal="right" vertical="center"/>
    </xf>
    <xf numFmtId="180" fontId="35" fillId="0" borderId="1" xfId="14" applyNumberFormat="1" applyFont="1" applyFill="1" applyBorder="1" applyAlignment="1" applyProtection="1">
      <alignment horizontal="right" vertical="center"/>
    </xf>
    <xf numFmtId="38" fontId="35" fillId="3" borderId="1" xfId="13" applyNumberFormat="1" applyFont="1" applyFill="1" applyBorder="1" applyAlignment="1">
      <alignment horizontal="right" vertical="center"/>
    </xf>
    <xf numFmtId="38" fontId="35" fillId="3" borderId="30" xfId="13" applyNumberFormat="1" applyFont="1" applyFill="1" applyBorder="1" applyAlignment="1">
      <alignment horizontal="right" vertical="center"/>
    </xf>
    <xf numFmtId="38" fontId="35" fillId="3" borderId="71" xfId="13" applyNumberFormat="1" applyFont="1" applyFill="1" applyBorder="1" applyAlignment="1">
      <alignment horizontal="right" vertical="center"/>
    </xf>
    <xf numFmtId="38" fontId="35" fillId="0" borderId="68" xfId="13" applyNumberFormat="1" applyFont="1" applyBorder="1" applyAlignment="1">
      <alignment horizontal="right" vertical="center"/>
    </xf>
    <xf numFmtId="38" fontId="35" fillId="0" borderId="1" xfId="13" applyNumberFormat="1" applyFont="1" applyBorder="1" applyAlignment="1">
      <alignment horizontal="right" vertical="center"/>
    </xf>
    <xf numFmtId="185" fontId="35" fillId="0" borderId="69" xfId="13" applyNumberFormat="1" applyFont="1" applyBorder="1" applyAlignment="1">
      <alignment horizontal="right" vertical="center"/>
    </xf>
    <xf numFmtId="0" fontId="2" fillId="3" borderId="12" xfId="0" applyNumberFormat="1" applyFont="1" applyFill="1" applyBorder="1" applyAlignment="1">
      <alignment horizontal="center" vertical="center"/>
    </xf>
    <xf numFmtId="0" fontId="2" fillId="0" borderId="6" xfId="1" applyNumberFormat="1" applyFont="1" applyFill="1" applyBorder="1" applyAlignment="1">
      <alignment vertical="center"/>
    </xf>
    <xf numFmtId="0" fontId="2" fillId="0" borderId="12" xfId="1" applyNumberFormat="1" applyFont="1" applyFill="1" applyBorder="1" applyAlignment="1">
      <alignment vertical="center"/>
    </xf>
    <xf numFmtId="0" fontId="2" fillId="0" borderId="61" xfId="1" applyNumberFormat="1" applyFont="1" applyFill="1" applyBorder="1" applyAlignment="1">
      <alignment vertical="center"/>
    </xf>
    <xf numFmtId="0" fontId="2" fillId="0" borderId="12" xfId="0" applyNumberFormat="1" applyFont="1" applyBorder="1" applyAlignment="1">
      <alignment horizontal="center" vertical="center"/>
    </xf>
    <xf numFmtId="0" fontId="2" fillId="0" borderId="61" xfId="0" applyNumberFormat="1" applyFont="1" applyBorder="1" applyAlignment="1">
      <alignment horizontal="center" vertical="center"/>
    </xf>
    <xf numFmtId="38" fontId="40" fillId="0" borderId="0" xfId="0" applyNumberFormat="1" applyFont="1" applyBorder="1" applyAlignment="1">
      <alignment vertical="center"/>
    </xf>
    <xf numFmtId="38" fontId="5" fillId="0" borderId="1" xfId="0" applyNumberFormat="1" applyFont="1" applyBorder="1" applyAlignment="1">
      <alignment vertical="center"/>
    </xf>
    <xf numFmtId="0" fontId="2" fillId="0" borderId="6" xfId="1" applyNumberFormat="1" applyFont="1" applyBorder="1" applyAlignment="1">
      <alignment horizontal="right" vertical="center"/>
    </xf>
    <xf numFmtId="0" fontId="2" fillId="0" borderId="13" xfId="0" applyNumberFormat="1" applyFont="1" applyBorder="1" applyAlignment="1">
      <alignment horizontal="center" vertical="center"/>
    </xf>
    <xf numFmtId="0" fontId="2" fillId="0" borderId="22" xfId="1" applyNumberFormat="1" applyFont="1" applyBorder="1" applyAlignment="1">
      <alignment horizontal="right" vertical="center"/>
    </xf>
    <xf numFmtId="0" fontId="2" fillId="0" borderId="42" xfId="0" applyNumberFormat="1" applyFont="1" applyBorder="1" applyAlignment="1">
      <alignment horizontal="center" vertical="center"/>
    </xf>
    <xf numFmtId="38" fontId="6" fillId="0" borderId="13" xfId="0" applyNumberFormat="1" applyFont="1" applyBorder="1" applyAlignment="1">
      <alignment horizontal="right" vertical="center"/>
    </xf>
    <xf numFmtId="38" fontId="6" fillId="0" borderId="42" xfId="0" applyNumberFormat="1" applyFont="1" applyBorder="1" applyAlignment="1">
      <alignment horizontal="right" vertical="center"/>
    </xf>
    <xf numFmtId="38" fontId="21" fillId="0" borderId="57" xfId="0" applyNumberFormat="1" applyFont="1" applyBorder="1" applyAlignment="1">
      <alignment horizontal="right" vertical="center"/>
    </xf>
    <xf numFmtId="0" fontId="2" fillId="0" borderId="12" xfId="0" applyFont="1" applyFill="1" applyBorder="1" applyAlignment="1">
      <alignment horizontal="center" vertical="center"/>
    </xf>
    <xf numFmtId="0" fontId="2" fillId="0" borderId="12" xfId="1" applyNumberFormat="1" applyFont="1" applyBorder="1" applyAlignment="1">
      <alignment horizontal="right" vertical="center"/>
    </xf>
    <xf numFmtId="0" fontId="2" fillId="0" borderId="61" xfId="1" applyNumberFormat="1" applyFont="1" applyBorder="1" applyAlignment="1">
      <alignment horizontal="right" vertical="center"/>
    </xf>
    <xf numFmtId="0" fontId="2" fillId="0" borderId="48" xfId="0" applyNumberFormat="1" applyFont="1" applyBorder="1" applyAlignment="1">
      <alignment horizontal="center" vertical="center"/>
    </xf>
    <xf numFmtId="0" fontId="7" fillId="0" borderId="28" xfId="0" applyNumberFormat="1" applyFont="1" applyBorder="1" applyAlignment="1">
      <alignment vertical="center"/>
    </xf>
    <xf numFmtId="0" fontId="7" fillId="0" borderId="13" xfId="0" applyNumberFormat="1" applyFont="1" applyBorder="1" applyAlignment="1">
      <alignment horizontal="center" vertical="center"/>
    </xf>
    <xf numFmtId="0" fontId="7" fillId="0" borderId="21" xfId="0" applyNumberFormat="1" applyFont="1" applyBorder="1" applyAlignment="1">
      <alignment vertical="center"/>
    </xf>
    <xf numFmtId="0" fontId="7" fillId="0" borderId="14" xfId="0" applyNumberFormat="1" applyFont="1" applyBorder="1" applyAlignment="1">
      <alignment horizontal="center" vertical="center"/>
    </xf>
    <xf numFmtId="0" fontId="7" fillId="0" borderId="27" xfId="0" applyNumberFormat="1" applyFont="1" applyBorder="1" applyAlignment="1">
      <alignment vertical="center"/>
    </xf>
    <xf numFmtId="0" fontId="7" fillId="0" borderId="42" xfId="0" applyNumberFormat="1" applyFont="1" applyBorder="1" applyAlignment="1">
      <alignment horizontal="center" vertical="center"/>
    </xf>
    <xf numFmtId="0" fontId="7" fillId="0" borderId="43" xfId="0" applyNumberFormat="1" applyFont="1" applyBorder="1" applyAlignment="1">
      <alignment vertical="center"/>
    </xf>
    <xf numFmtId="0" fontId="7" fillId="0" borderId="48" xfId="0" applyNumberFormat="1" applyFont="1" applyBorder="1" applyAlignment="1">
      <alignment vertical="center"/>
    </xf>
    <xf numFmtId="181" fontId="25" fillId="0" borderId="12" xfId="0" applyNumberFormat="1" applyFont="1" applyBorder="1" applyAlignment="1">
      <alignment horizontal="center" vertical="center"/>
    </xf>
    <xf numFmtId="181" fontId="25" fillId="0" borderId="32" xfId="0" applyNumberFormat="1" applyFont="1" applyBorder="1" applyAlignment="1">
      <alignment horizontal="center" vertical="center"/>
    </xf>
    <xf numFmtId="186" fontId="25" fillId="0" borderId="6" xfId="0" applyNumberFormat="1" applyFont="1" applyBorder="1" applyAlignment="1">
      <alignment horizontal="center" vertical="center"/>
    </xf>
    <xf numFmtId="186" fontId="25" fillId="0" borderId="22" xfId="0" applyNumberFormat="1" applyFont="1" applyBorder="1" applyAlignment="1">
      <alignment horizontal="center" vertical="center"/>
    </xf>
    <xf numFmtId="187" fontId="7" fillId="0" borderId="13" xfId="1" applyNumberFormat="1" applyFont="1" applyBorder="1" applyAlignment="1">
      <alignment horizontal="right" vertical="center"/>
    </xf>
    <xf numFmtId="187" fontId="7" fillId="0" borderId="13" xfId="1" applyNumberFormat="1" applyFont="1" applyBorder="1" applyAlignment="1">
      <alignment vertical="center"/>
    </xf>
    <xf numFmtId="187" fontId="7" fillId="0" borderId="42" xfId="1" applyNumberFormat="1" applyFont="1" applyBorder="1" applyAlignment="1">
      <alignment vertical="center"/>
    </xf>
    <xf numFmtId="187" fontId="7" fillId="0" borderId="14" xfId="0" applyNumberFormat="1" applyFont="1" applyBorder="1" applyAlignment="1">
      <alignment vertical="center"/>
    </xf>
    <xf numFmtId="187" fontId="7" fillId="0" borderId="42" xfId="0" applyNumberFormat="1" applyFont="1" applyBorder="1" applyAlignment="1">
      <alignment vertical="center"/>
    </xf>
    <xf numFmtId="187" fontId="7" fillId="0" borderId="56" xfId="0" applyNumberFormat="1" applyFont="1" applyBorder="1" applyAlignment="1">
      <alignment vertical="center"/>
    </xf>
    <xf numFmtId="188" fontId="7" fillId="0" borderId="6" xfId="1" applyNumberFormat="1" applyFont="1" applyBorder="1" applyAlignment="1">
      <alignment horizontal="right" vertical="center"/>
    </xf>
    <xf numFmtId="187" fontId="7" fillId="0" borderId="57" xfId="0" applyNumberFormat="1" applyFont="1" applyBorder="1" applyAlignment="1">
      <alignment horizontal="right" vertical="center"/>
    </xf>
    <xf numFmtId="188" fontId="7" fillId="0" borderId="57" xfId="0" applyNumberFormat="1" applyFont="1" applyBorder="1" applyAlignment="1">
      <alignment horizontal="right" vertical="center"/>
    </xf>
    <xf numFmtId="0" fontId="7" fillId="0" borderId="92" xfId="0" applyFont="1" applyBorder="1" applyAlignment="1">
      <alignment vertical="center" textRotation="255" wrapText="1"/>
    </xf>
    <xf numFmtId="0" fontId="7" fillId="0" borderId="96" xfId="0" applyFont="1" applyBorder="1" applyAlignment="1">
      <alignment horizontal="left" vertical="center"/>
    </xf>
    <xf numFmtId="3" fontId="7" fillId="0" borderId="12" xfId="4" applyNumberFormat="1" applyFont="1" applyBorder="1"/>
    <xf numFmtId="3" fontId="7" fillId="0" borderId="32" xfId="0" applyNumberFormat="1" applyFont="1" applyBorder="1"/>
    <xf numFmtId="3" fontId="7" fillId="0" borderId="76" xfId="0" applyNumberFormat="1" applyFont="1" applyBorder="1" applyAlignment="1">
      <alignment vertical="center"/>
    </xf>
    <xf numFmtId="3" fontId="4" fillId="0" borderId="45" xfId="0" applyNumberFormat="1" applyFont="1" applyBorder="1" applyAlignment="1">
      <alignment vertical="center"/>
    </xf>
    <xf numFmtId="3" fontId="4" fillId="0" borderId="95" xfId="0" applyNumberFormat="1" applyFont="1" applyBorder="1" applyAlignment="1">
      <alignment vertical="center"/>
    </xf>
    <xf numFmtId="38" fontId="35" fillId="0" borderId="45" xfId="14" applyFont="1" applyFill="1" applyBorder="1" applyAlignment="1" applyProtection="1">
      <alignment horizontal="right" vertical="center"/>
    </xf>
    <xf numFmtId="38" fontId="7" fillId="0" borderId="1" xfId="1" applyNumberFormat="1" applyFont="1" applyBorder="1" applyAlignment="1">
      <alignment horizontal="right" vertical="center"/>
    </xf>
    <xf numFmtId="38" fontId="5" fillId="0" borderId="45" xfId="1" applyNumberFormat="1" applyFont="1" applyBorder="1" applyAlignment="1">
      <alignment vertical="center"/>
    </xf>
    <xf numFmtId="0" fontId="6" fillId="0" borderId="97" xfId="0" applyFont="1" applyBorder="1" applyAlignment="1">
      <alignment vertical="center"/>
    </xf>
    <xf numFmtId="0" fontId="6" fillId="0" borderId="98" xfId="0" applyFont="1" applyBorder="1" applyAlignment="1">
      <alignment vertical="center"/>
    </xf>
    <xf numFmtId="0" fontId="6" fillId="0" borderId="20" xfId="0" applyFont="1" applyBorder="1" applyAlignment="1">
      <alignment vertical="center"/>
    </xf>
    <xf numFmtId="0" fontId="6" fillId="0" borderId="88" xfId="0" applyFont="1" applyBorder="1" applyAlignment="1">
      <alignment vertical="center"/>
    </xf>
    <xf numFmtId="38" fontId="7" fillId="0" borderId="98" xfId="1" applyNumberFormat="1" applyFont="1" applyBorder="1" applyAlignment="1">
      <alignment horizontal="right" vertical="center"/>
    </xf>
    <xf numFmtId="38" fontId="7" fillId="0" borderId="20" xfId="1" applyNumberFormat="1" applyFont="1" applyBorder="1" applyAlignment="1">
      <alignment horizontal="right" vertical="center"/>
    </xf>
    <xf numFmtId="38" fontId="7" fillId="0" borderId="88" xfId="1" applyNumberFormat="1" applyFont="1" applyBorder="1" applyAlignment="1">
      <alignment horizontal="right" vertical="center"/>
    </xf>
    <xf numFmtId="38" fontId="5" fillId="0" borderId="74" xfId="1" applyNumberFormat="1" applyFont="1" applyBorder="1" applyAlignment="1">
      <alignment vertical="center"/>
    </xf>
    <xf numFmtId="0" fontId="2" fillId="0" borderId="0" xfId="0" applyFont="1" applyBorder="1" applyAlignment="1">
      <alignment horizontal="left" vertical="center"/>
    </xf>
    <xf numFmtId="38" fontId="21" fillId="0" borderId="44" xfId="0" applyNumberFormat="1" applyFont="1" applyBorder="1" applyAlignment="1">
      <alignment horizontal="right" vertical="center"/>
    </xf>
    <xf numFmtId="0" fontId="37" fillId="3" borderId="0" xfId="0" applyFont="1" applyFill="1" applyAlignment="1">
      <alignment horizontal="center" vertical="center"/>
    </xf>
    <xf numFmtId="0" fontId="37" fillId="7" borderId="0" xfId="0" applyFont="1" applyFill="1" applyAlignment="1">
      <alignment horizontal="center" vertical="center"/>
    </xf>
    <xf numFmtId="0" fontId="7" fillId="5" borderId="49" xfId="0" applyFont="1" applyFill="1" applyBorder="1" applyAlignment="1">
      <alignment horizontal="center" vertical="center" wrapText="1"/>
    </xf>
    <xf numFmtId="0" fontId="7" fillId="5" borderId="53" xfId="0" applyFont="1" applyFill="1" applyBorder="1" applyAlignment="1">
      <alignment horizontal="center" vertical="center" wrapText="1"/>
    </xf>
    <xf numFmtId="0" fontId="2" fillId="5" borderId="89" xfId="0" applyFont="1" applyFill="1" applyBorder="1" applyAlignment="1">
      <alignment horizontal="left" vertical="top" wrapText="1"/>
    </xf>
    <xf numFmtId="0" fontId="2" fillId="5" borderId="90" xfId="0" applyFont="1" applyFill="1" applyBorder="1" applyAlignment="1">
      <alignment horizontal="left" vertical="top" wrapText="1"/>
    </xf>
    <xf numFmtId="0" fontId="2" fillId="5" borderId="91" xfId="0" applyFont="1" applyFill="1" applyBorder="1" applyAlignment="1">
      <alignment horizontal="left" vertical="top" wrapText="1"/>
    </xf>
    <xf numFmtId="0" fontId="7" fillId="5" borderId="34" xfId="0" applyFont="1" applyFill="1" applyBorder="1" applyAlignment="1">
      <alignment horizontal="center" vertical="center" wrapText="1"/>
    </xf>
    <xf numFmtId="0" fontId="7" fillId="5" borderId="71" xfId="0" applyFont="1" applyFill="1" applyBorder="1" applyAlignment="1">
      <alignment horizontal="center" vertical="center" wrapText="1"/>
    </xf>
    <xf numFmtId="0" fontId="7" fillId="5" borderId="36" xfId="0" applyFont="1" applyFill="1" applyBorder="1" applyAlignment="1">
      <alignment horizontal="center" vertical="center"/>
    </xf>
    <xf numFmtId="0" fontId="7" fillId="5" borderId="39" xfId="0" applyFont="1" applyFill="1" applyBorder="1" applyAlignment="1">
      <alignment horizontal="center" vertical="center"/>
    </xf>
    <xf numFmtId="0" fontId="2" fillId="5" borderId="52" xfId="0" applyFont="1" applyFill="1" applyBorder="1" applyAlignment="1">
      <alignment horizontal="center" vertical="center" wrapText="1"/>
    </xf>
    <xf numFmtId="0" fontId="2" fillId="5" borderId="51" xfId="0" applyFont="1" applyFill="1" applyBorder="1" applyAlignment="1">
      <alignment horizontal="center" vertical="center" wrapText="1"/>
    </xf>
    <xf numFmtId="0" fontId="7" fillId="5" borderId="37" xfId="0" applyFont="1" applyFill="1" applyBorder="1" applyAlignment="1">
      <alignment horizontal="center" vertical="center" wrapText="1"/>
    </xf>
    <xf numFmtId="0" fontId="7" fillId="5" borderId="40" xfId="0" applyFont="1" applyFill="1" applyBorder="1" applyAlignment="1">
      <alignment horizontal="center" vertical="center" wrapText="1"/>
    </xf>
    <xf numFmtId="0" fontId="26" fillId="5" borderId="59" xfId="0" applyFont="1" applyFill="1" applyBorder="1" applyAlignment="1">
      <alignment horizontal="center" vertical="center" wrapText="1"/>
    </xf>
    <xf numFmtId="0" fontId="26" fillId="5" borderId="38" xfId="0" applyFont="1" applyFill="1" applyBorder="1" applyAlignment="1">
      <alignment horizontal="center" vertical="center" wrapText="1"/>
    </xf>
    <xf numFmtId="0" fontId="26" fillId="5" borderId="60" xfId="0" applyFont="1" applyFill="1" applyBorder="1" applyAlignment="1">
      <alignment horizontal="center" vertical="center" wrapText="1"/>
    </xf>
    <xf numFmtId="0" fontId="26" fillId="5" borderId="37" xfId="0" applyFont="1" applyFill="1" applyBorder="1" applyAlignment="1">
      <alignment horizontal="center" vertical="center" wrapText="1"/>
    </xf>
    <xf numFmtId="0" fontId="26" fillId="5" borderId="40" xfId="0" applyFont="1" applyFill="1" applyBorder="1" applyAlignment="1">
      <alignment horizontal="center" vertical="center" wrapText="1"/>
    </xf>
    <xf numFmtId="9" fontId="4" fillId="2" borderId="65" xfId="13" applyNumberFormat="1" applyFont="1" applyFill="1" applyBorder="1" applyAlignment="1">
      <alignment horizontal="center" vertical="center" wrapText="1"/>
    </xf>
    <xf numFmtId="9" fontId="4" fillId="2" borderId="30" xfId="13" applyNumberFormat="1" applyFont="1" applyFill="1" applyBorder="1" applyAlignment="1">
      <alignment horizontal="center" vertical="center" wrapText="1"/>
    </xf>
    <xf numFmtId="9" fontId="4" fillId="2" borderId="64" xfId="13" applyNumberFormat="1" applyFont="1" applyFill="1" applyBorder="1" applyAlignment="1">
      <alignment horizontal="center" vertical="center" wrapText="1"/>
    </xf>
    <xf numFmtId="0" fontId="4" fillId="2" borderId="32" xfId="13" applyFont="1" applyFill="1" applyBorder="1" applyAlignment="1">
      <alignment horizontal="center" vertical="center" wrapText="1"/>
    </xf>
    <xf numFmtId="0" fontId="4" fillId="2" borderId="40" xfId="13" applyFont="1" applyFill="1" applyBorder="1" applyAlignment="1">
      <alignment horizontal="center" vertical="center" wrapText="1"/>
    </xf>
    <xf numFmtId="9" fontId="4" fillId="2" borderId="29" xfId="13" applyNumberFormat="1" applyFont="1" applyFill="1" applyBorder="1" applyAlignment="1">
      <alignment horizontal="center" vertical="center" wrapText="1"/>
    </xf>
    <xf numFmtId="0" fontId="48" fillId="5" borderId="35" xfId="13" applyFont="1" applyFill="1" applyBorder="1" applyAlignment="1">
      <alignment horizontal="center" vertical="center"/>
    </xf>
    <xf numFmtId="0" fontId="48" fillId="5" borderId="81" xfId="13" applyFont="1" applyFill="1" applyBorder="1" applyAlignment="1">
      <alignment horizontal="center" vertical="center"/>
    </xf>
    <xf numFmtId="0" fontId="48" fillId="5" borderId="75" xfId="13" applyFont="1" applyFill="1" applyBorder="1" applyAlignment="1">
      <alignment horizontal="center" vertical="center"/>
    </xf>
    <xf numFmtId="0" fontId="50" fillId="5" borderId="78" xfId="13" applyFont="1" applyFill="1" applyBorder="1" applyAlignment="1">
      <alignment horizontal="left" vertical="center" wrapText="1"/>
    </xf>
    <xf numFmtId="0" fontId="50" fillId="5" borderId="34" xfId="13" applyFont="1" applyFill="1" applyBorder="1" applyAlignment="1">
      <alignment horizontal="left" vertical="center" wrapText="1"/>
    </xf>
    <xf numFmtId="0" fontId="50" fillId="5" borderId="35" xfId="13" applyFont="1" applyFill="1" applyBorder="1" applyAlignment="1">
      <alignment horizontal="left" vertical="center" wrapText="1"/>
    </xf>
    <xf numFmtId="0" fontId="50" fillId="5" borderId="87" xfId="13" applyFont="1" applyFill="1" applyBorder="1" applyAlignment="1">
      <alignment horizontal="left" vertical="center" wrapText="1"/>
    </xf>
    <xf numFmtId="0" fontId="50" fillId="5" borderId="0" xfId="13" applyFont="1" applyFill="1" applyBorder="1" applyAlignment="1">
      <alignment horizontal="left" vertical="center" wrapText="1"/>
    </xf>
    <xf numFmtId="0" fontId="50" fillId="5" borderId="81" xfId="13" applyFont="1" applyFill="1" applyBorder="1" applyAlignment="1">
      <alignment horizontal="left" vertical="center" wrapText="1"/>
    </xf>
    <xf numFmtId="0" fontId="50" fillId="5" borderId="9" xfId="13" applyFont="1" applyFill="1" applyBorder="1" applyAlignment="1">
      <alignment horizontal="left" vertical="center" wrapText="1"/>
    </xf>
    <xf numFmtId="0" fontId="50" fillId="5" borderId="77" xfId="13" applyFont="1" applyFill="1" applyBorder="1" applyAlignment="1">
      <alignment horizontal="left" vertical="center" wrapText="1"/>
    </xf>
    <xf numFmtId="0" fontId="50" fillId="5" borderId="11" xfId="13" applyFont="1" applyFill="1" applyBorder="1" applyAlignment="1">
      <alignment horizontal="left" vertical="center" wrapText="1"/>
    </xf>
    <xf numFmtId="0" fontId="46" fillId="4" borderId="0" xfId="13" applyFont="1" applyFill="1" applyAlignment="1">
      <alignment horizontal="left" vertical="center" wrapText="1"/>
    </xf>
    <xf numFmtId="0" fontId="46" fillId="4" borderId="62" xfId="13" applyFont="1" applyFill="1" applyBorder="1" applyAlignment="1">
      <alignment horizontal="left" vertical="center" wrapText="1"/>
    </xf>
    <xf numFmtId="0" fontId="4" fillId="5" borderId="36" xfId="13" applyFont="1" applyFill="1" applyBorder="1" applyAlignment="1">
      <alignment horizontal="center" vertical="center"/>
    </xf>
    <xf numFmtId="0" fontId="4" fillId="5" borderId="27" xfId="13" applyFont="1" applyFill="1" applyBorder="1" applyAlignment="1">
      <alignment horizontal="center" vertical="center"/>
    </xf>
    <xf numFmtId="0" fontId="4" fillId="5" borderId="39" xfId="13" applyFont="1" applyFill="1" applyBorder="1" applyAlignment="1">
      <alignment horizontal="center" vertical="center"/>
    </xf>
    <xf numFmtId="0" fontId="47" fillId="5" borderId="37" xfId="13" applyFont="1" applyFill="1" applyBorder="1" applyAlignment="1">
      <alignment horizontal="center" vertical="center" wrapText="1"/>
    </xf>
    <xf numFmtId="0" fontId="47" fillId="5" borderId="22" xfId="13" applyFont="1" applyFill="1" applyBorder="1" applyAlignment="1">
      <alignment horizontal="center" vertical="center" wrapText="1"/>
    </xf>
    <xf numFmtId="0" fontId="47" fillId="5" borderId="40" xfId="13" applyFont="1" applyFill="1" applyBorder="1" applyAlignment="1">
      <alignment horizontal="center" vertical="center" wrapText="1"/>
    </xf>
    <xf numFmtId="0" fontId="4" fillId="5" borderId="49" xfId="13" applyFont="1" applyFill="1" applyBorder="1" applyAlignment="1">
      <alignment horizontal="center" vertical="center" wrapText="1"/>
    </xf>
    <xf numFmtId="0" fontId="4" fillId="5" borderId="23" xfId="13" applyFont="1" applyFill="1" applyBorder="1" applyAlignment="1">
      <alignment horizontal="center" vertical="center" wrapText="1"/>
    </xf>
    <xf numFmtId="0" fontId="4" fillId="5" borderId="53" xfId="13" applyFont="1" applyFill="1" applyBorder="1" applyAlignment="1">
      <alignment horizontal="center" vertical="center" wrapText="1"/>
    </xf>
    <xf numFmtId="0" fontId="4" fillId="5" borderId="78" xfId="13" applyFont="1" applyFill="1" applyBorder="1" applyAlignment="1">
      <alignment horizontal="center" vertical="center"/>
    </xf>
    <xf numFmtId="0" fontId="4" fillId="5" borderId="34" xfId="13" applyFont="1" applyFill="1" applyBorder="1" applyAlignment="1">
      <alignment horizontal="center" vertical="center"/>
    </xf>
    <xf numFmtId="0" fontId="4" fillId="5" borderId="52" xfId="13" applyFont="1" applyFill="1" applyBorder="1" applyAlignment="1">
      <alignment horizontal="center" vertical="center"/>
    </xf>
    <xf numFmtId="0" fontId="4" fillId="5" borderId="26" xfId="13" applyFont="1" applyFill="1" applyBorder="1" applyAlignment="1">
      <alignment horizontal="center" vertical="center" wrapText="1"/>
    </xf>
    <xf numFmtId="0" fontId="4" fillId="5" borderId="27" xfId="13" applyFont="1" applyFill="1" applyBorder="1" applyAlignment="1">
      <alignment horizontal="center" vertical="center" wrapText="1"/>
    </xf>
    <xf numFmtId="0" fontId="4" fillId="5" borderId="39" xfId="13" applyFont="1" applyFill="1" applyBorder="1" applyAlignment="1">
      <alignment horizontal="center" vertical="center" wrapText="1"/>
    </xf>
    <xf numFmtId="0" fontId="4" fillId="5" borderId="32" xfId="13" applyFont="1" applyFill="1" applyBorder="1" applyAlignment="1">
      <alignment horizontal="center" vertical="center" wrapText="1"/>
    </xf>
    <xf numFmtId="0" fontId="4" fillId="5" borderId="22" xfId="13" applyFont="1" applyFill="1" applyBorder="1" applyAlignment="1">
      <alignment horizontal="center" vertical="center" wrapText="1"/>
    </xf>
    <xf numFmtId="0" fontId="4" fillId="5" borderId="40" xfId="13" applyFont="1" applyFill="1" applyBorder="1" applyAlignment="1">
      <alignment horizontal="center" vertical="center" wrapText="1"/>
    </xf>
    <xf numFmtId="0" fontId="4" fillId="5" borderId="12" xfId="13" applyFont="1" applyFill="1" applyBorder="1" applyAlignment="1">
      <alignment horizontal="center" vertical="center" wrapText="1"/>
    </xf>
    <xf numFmtId="0" fontId="4" fillId="5" borderId="61" xfId="13" applyFont="1" applyFill="1" applyBorder="1" applyAlignment="1">
      <alignment horizontal="center" vertical="center" wrapText="1"/>
    </xf>
    <xf numFmtId="38" fontId="35" fillId="0" borderId="45" xfId="14" applyFont="1" applyFill="1" applyBorder="1" applyAlignment="1" applyProtection="1">
      <alignment horizontal="right" vertical="center"/>
    </xf>
    <xf numFmtId="38" fontId="35" fillId="0" borderId="44" xfId="14" applyFont="1" applyFill="1" applyBorder="1" applyAlignment="1" applyProtection="1">
      <alignment horizontal="right" vertical="center"/>
    </xf>
    <xf numFmtId="0" fontId="4" fillId="5" borderId="12" xfId="13" applyFont="1" applyFill="1" applyBorder="1" applyAlignment="1">
      <alignment horizontal="center" vertical="center"/>
    </xf>
    <xf numFmtId="0" fontId="4" fillId="5" borderId="29" xfId="13" applyFont="1" applyFill="1" applyBorder="1" applyAlignment="1">
      <alignment horizontal="center" vertical="center"/>
    </xf>
    <xf numFmtId="0" fontId="4" fillId="5" borderId="30" xfId="13" applyFont="1" applyFill="1" applyBorder="1" applyAlignment="1">
      <alignment horizontal="center" vertical="center"/>
    </xf>
    <xf numFmtId="0" fontId="2" fillId="0" borderId="47"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2" fillId="0" borderId="50" xfId="0" applyFont="1" applyBorder="1" applyAlignment="1">
      <alignment horizontal="center" vertical="center"/>
    </xf>
    <xf numFmtId="0" fontId="2" fillId="0" borderId="0" xfId="0" applyFont="1" applyBorder="1" applyAlignment="1">
      <alignment horizontal="center" vertical="center"/>
    </xf>
    <xf numFmtId="0" fontId="2" fillId="0" borderId="42" xfId="0" applyFont="1" applyBorder="1" applyAlignment="1">
      <alignment horizontal="center" vertical="center"/>
    </xf>
    <xf numFmtId="0" fontId="2" fillId="5" borderId="89" xfId="0" applyFont="1" applyFill="1" applyBorder="1" applyAlignment="1">
      <alignment horizontal="justify" vertical="top" wrapText="1"/>
    </xf>
    <xf numFmtId="0" fontId="2" fillId="5" borderId="90" xfId="0" applyFont="1" applyFill="1" applyBorder="1" applyAlignment="1">
      <alignment horizontal="justify" vertical="top"/>
    </xf>
    <xf numFmtId="0" fontId="2" fillId="5" borderId="91" xfId="0" applyFont="1" applyFill="1" applyBorder="1" applyAlignment="1">
      <alignment horizontal="justify" vertical="top"/>
    </xf>
    <xf numFmtId="0" fontId="2" fillId="0" borderId="27" xfId="0" applyFont="1" applyBorder="1" applyAlignment="1">
      <alignment vertical="center" textRotation="255" wrapText="1"/>
    </xf>
    <xf numFmtId="0" fontId="2" fillId="0" borderId="27" xfId="0" applyFont="1" applyBorder="1" applyAlignment="1">
      <alignment vertical="center" textRotation="255"/>
    </xf>
    <xf numFmtId="0" fontId="2" fillId="0" borderId="28" xfId="0" applyFont="1" applyBorder="1" applyAlignment="1">
      <alignment vertical="center" textRotation="255"/>
    </xf>
    <xf numFmtId="0" fontId="2" fillId="0" borderId="26" xfId="0" applyFont="1" applyBorder="1" applyAlignment="1">
      <alignment vertical="center" textRotation="255"/>
    </xf>
    <xf numFmtId="0" fontId="2" fillId="0" borderId="26" xfId="0" applyFont="1" applyBorder="1" applyAlignment="1">
      <alignment vertical="center" textRotation="255" wrapText="1"/>
    </xf>
    <xf numFmtId="0" fontId="2" fillId="0" borderId="28" xfId="0" applyFont="1" applyBorder="1" applyAlignment="1">
      <alignment vertical="center" textRotation="255" wrapText="1"/>
    </xf>
    <xf numFmtId="0" fontId="2" fillId="0" borderId="45" xfId="0" applyFont="1" applyBorder="1" applyAlignment="1">
      <alignment horizontal="center" vertical="center"/>
    </xf>
    <xf numFmtId="0" fontId="2" fillId="0" borderId="44" xfId="0" applyFont="1" applyBorder="1" applyAlignment="1">
      <alignment horizontal="center" vertical="center"/>
    </xf>
    <xf numFmtId="38" fontId="5" fillId="0" borderId="54" xfId="1" applyNumberFormat="1" applyFont="1" applyFill="1" applyBorder="1" applyAlignment="1">
      <alignment horizontal="center" vertical="center"/>
    </xf>
    <xf numFmtId="38" fontId="5" fillId="0" borderId="58" xfId="1" applyNumberFormat="1" applyFont="1" applyFill="1" applyBorder="1" applyAlignment="1">
      <alignment horizontal="center" vertical="center"/>
    </xf>
    <xf numFmtId="176" fontId="2" fillId="5" borderId="2" xfId="0" applyNumberFormat="1" applyFont="1" applyFill="1" applyBorder="1" applyAlignment="1">
      <alignment horizontal="center" vertical="center"/>
    </xf>
    <xf numFmtId="176" fontId="2" fillId="5" borderId="25" xfId="0" applyNumberFormat="1" applyFont="1" applyFill="1" applyBorder="1" applyAlignment="1">
      <alignment horizontal="center" vertical="center"/>
    </xf>
    <xf numFmtId="0" fontId="2" fillId="0" borderId="27" xfId="0" applyFont="1" applyBorder="1" applyAlignment="1">
      <alignment horizontal="center" vertical="center" textRotation="255" wrapText="1"/>
    </xf>
    <xf numFmtId="0" fontId="2" fillId="0" borderId="27" xfId="0" applyFont="1" applyBorder="1" applyAlignment="1">
      <alignment horizontal="center" vertical="center" textRotation="255"/>
    </xf>
    <xf numFmtId="0" fontId="2" fillId="0" borderId="28" xfId="0" applyFont="1" applyBorder="1" applyAlignment="1">
      <alignment horizontal="center" vertical="center" textRotation="255"/>
    </xf>
    <xf numFmtId="0" fontId="2" fillId="0" borderId="26" xfId="0" applyFont="1" applyBorder="1" applyAlignment="1">
      <alignment horizontal="center" vertical="center" textRotation="255" wrapText="1"/>
    </xf>
    <xf numFmtId="0" fontId="7" fillId="0" borderId="80" xfId="0" applyFont="1" applyBorder="1" applyAlignment="1">
      <alignment horizontal="right" vertical="center"/>
    </xf>
    <xf numFmtId="0" fontId="7" fillId="0" borderId="45" xfId="0" applyFont="1" applyBorder="1" applyAlignment="1">
      <alignment horizontal="right" vertical="center"/>
    </xf>
    <xf numFmtId="0" fontId="7" fillId="0" borderId="44" xfId="0" applyFont="1" applyBorder="1" applyAlignment="1">
      <alignment horizontal="right" vertical="center"/>
    </xf>
    <xf numFmtId="0" fontId="6" fillId="5" borderId="78" xfId="0" applyFont="1" applyFill="1" applyBorder="1" applyAlignment="1">
      <alignment vertical="center"/>
    </xf>
    <xf numFmtId="0" fontId="6" fillId="5" borderId="34" xfId="0" applyFont="1" applyFill="1" applyBorder="1" applyAlignment="1">
      <alignment vertical="center"/>
    </xf>
    <xf numFmtId="0" fontId="6" fillId="5" borderId="35" xfId="0" applyFont="1" applyFill="1" applyBorder="1" applyAlignment="1">
      <alignment vertical="center"/>
    </xf>
    <xf numFmtId="0" fontId="6" fillId="5" borderId="9" xfId="0" applyFont="1" applyFill="1" applyBorder="1" applyAlignment="1">
      <alignment vertical="center"/>
    </xf>
    <xf numFmtId="0" fontId="6" fillId="5" borderId="77" xfId="0" applyFont="1" applyFill="1" applyBorder="1" applyAlignment="1">
      <alignment vertical="center"/>
    </xf>
    <xf numFmtId="0" fontId="6" fillId="5" borderId="11" xfId="0" applyFont="1" applyFill="1" applyBorder="1" applyAlignment="1">
      <alignment vertical="center"/>
    </xf>
    <xf numFmtId="0" fontId="2" fillId="0" borderId="9" xfId="0" applyFont="1" applyBorder="1" applyAlignment="1">
      <alignment horizontal="center" vertical="center"/>
    </xf>
    <xf numFmtId="0" fontId="2" fillId="0" borderId="77" xfId="0" applyFont="1" applyBorder="1" applyAlignment="1">
      <alignment horizontal="center" vertical="center"/>
    </xf>
    <xf numFmtId="0" fontId="2" fillId="0" borderId="17" xfId="0" applyFont="1" applyBorder="1" applyAlignment="1">
      <alignment vertical="center"/>
    </xf>
    <xf numFmtId="0" fontId="2" fillId="5" borderId="89" xfId="0" applyFont="1" applyFill="1" applyBorder="1" applyAlignment="1">
      <alignment vertical="top" wrapText="1"/>
    </xf>
    <xf numFmtId="0" fontId="2" fillId="5" borderId="90" xfId="0" applyFont="1" applyFill="1" applyBorder="1" applyAlignment="1">
      <alignment vertical="top" wrapText="1"/>
    </xf>
    <xf numFmtId="0" fontId="2" fillId="5" borderId="91" xfId="0" applyFont="1" applyFill="1" applyBorder="1" applyAlignment="1">
      <alignment vertical="top" wrapText="1"/>
    </xf>
    <xf numFmtId="0" fontId="6" fillId="8" borderId="49" xfId="0" applyFont="1" applyFill="1" applyBorder="1" applyAlignment="1">
      <alignment horizontal="center" vertical="center"/>
    </xf>
    <xf numFmtId="0" fontId="6" fillId="8" borderId="23" xfId="0" applyFont="1" applyFill="1" applyBorder="1" applyAlignment="1">
      <alignment horizontal="center" vertical="center"/>
    </xf>
    <xf numFmtId="0" fontId="6" fillId="8" borderId="9" xfId="0" applyFont="1" applyFill="1" applyBorder="1" applyAlignment="1">
      <alignment horizontal="left" vertical="top" wrapText="1"/>
    </xf>
    <xf numFmtId="0" fontId="6" fillId="8" borderId="77" xfId="0" applyFont="1" applyFill="1" applyBorder="1" applyAlignment="1">
      <alignment horizontal="left" vertical="top" wrapText="1"/>
    </xf>
    <xf numFmtId="0" fontId="6" fillId="8" borderId="11" xfId="0" applyFont="1" applyFill="1" applyBorder="1" applyAlignment="1">
      <alignment horizontal="left" vertical="top" wrapText="1"/>
    </xf>
    <xf numFmtId="0" fontId="6" fillId="8" borderId="78" xfId="0" applyFont="1" applyFill="1" applyBorder="1" applyAlignment="1">
      <alignment horizontal="left" vertical="top" wrapText="1"/>
    </xf>
    <xf numFmtId="0" fontId="6" fillId="8" borderId="34" xfId="0" applyFont="1" applyFill="1" applyBorder="1" applyAlignment="1">
      <alignment horizontal="left" vertical="top" wrapText="1"/>
    </xf>
    <xf numFmtId="0" fontId="6" fillId="8" borderId="35" xfId="0" applyFont="1" applyFill="1" applyBorder="1" applyAlignment="1">
      <alignment horizontal="left" vertical="top" wrapText="1"/>
    </xf>
    <xf numFmtId="0" fontId="7" fillId="8" borderId="34" xfId="0" applyFont="1" applyFill="1" applyBorder="1" applyAlignment="1">
      <alignment horizontal="center" vertical="center" wrapText="1"/>
    </xf>
    <xf numFmtId="0" fontId="7" fillId="8" borderId="71" xfId="0" applyFont="1" applyFill="1" applyBorder="1" applyAlignment="1">
      <alignment horizontal="center" vertical="center" wrapText="1"/>
    </xf>
    <xf numFmtId="0" fontId="2" fillId="8" borderId="37" xfId="0" applyFont="1" applyFill="1" applyBorder="1" applyAlignment="1">
      <alignment horizontal="center" vertical="center" wrapText="1"/>
    </xf>
    <xf numFmtId="0" fontId="2" fillId="8" borderId="40" xfId="0" applyFont="1" applyFill="1" applyBorder="1" applyAlignment="1">
      <alignment horizontal="center" vertical="center" wrapText="1"/>
    </xf>
    <xf numFmtId="0" fontId="7" fillId="8" borderId="36" xfId="0" applyFont="1" applyFill="1" applyBorder="1" applyAlignment="1">
      <alignment horizontal="center" vertical="center"/>
    </xf>
    <xf numFmtId="0" fontId="7" fillId="8" borderId="39" xfId="0" applyFont="1" applyFill="1" applyBorder="1" applyAlignment="1">
      <alignment horizontal="center" vertical="center"/>
    </xf>
    <xf numFmtId="0" fontId="7" fillId="8" borderId="52" xfId="0" applyFont="1" applyFill="1" applyBorder="1" applyAlignment="1">
      <alignment horizontal="center" vertical="center" wrapText="1"/>
    </xf>
    <xf numFmtId="0" fontId="7" fillId="8" borderId="51" xfId="0" applyFont="1" applyFill="1" applyBorder="1" applyAlignment="1">
      <alignment horizontal="center" vertical="center" wrapText="1"/>
    </xf>
    <xf numFmtId="0" fontId="7" fillId="8" borderId="37" xfId="0" applyFont="1" applyFill="1" applyBorder="1" applyAlignment="1">
      <alignment horizontal="center" vertical="center" wrapText="1"/>
    </xf>
    <xf numFmtId="0" fontId="7" fillId="8" borderId="40" xfId="0" applyFont="1" applyFill="1" applyBorder="1" applyAlignment="1">
      <alignment horizontal="center" vertical="center" wrapText="1"/>
    </xf>
    <xf numFmtId="0" fontId="7" fillId="0" borderId="27" xfId="0" applyFont="1" applyBorder="1" applyAlignment="1">
      <alignment horizontal="center" vertical="center" textRotation="255" wrapText="1"/>
    </xf>
    <xf numFmtId="0" fontId="4" fillId="0" borderId="0" xfId="0" applyFont="1" applyAlignment="1"/>
    <xf numFmtId="0" fontId="7" fillId="0" borderId="93" xfId="0" applyFont="1" applyBorder="1" applyAlignment="1">
      <alignment horizontal="right" vertical="center"/>
    </xf>
    <xf numFmtId="0" fontId="7" fillId="0" borderId="94" xfId="0" applyFont="1" applyBorder="1" applyAlignment="1">
      <alignment horizontal="right" vertical="center"/>
    </xf>
    <xf numFmtId="0" fontId="7" fillId="0" borderId="8" xfId="0" applyFont="1" applyBorder="1" applyAlignment="1">
      <alignment horizontal="left" vertical="center"/>
    </xf>
    <xf numFmtId="0" fontId="7" fillId="0" borderId="30" xfId="0" applyFont="1" applyBorder="1" applyAlignment="1">
      <alignment horizontal="left" vertical="center"/>
    </xf>
    <xf numFmtId="0" fontId="7" fillId="0" borderId="82" xfId="0" applyFont="1" applyBorder="1" applyAlignment="1">
      <alignment horizontal="left" vertical="center"/>
    </xf>
    <xf numFmtId="0" fontId="25" fillId="8" borderId="2" xfId="0" applyFont="1" applyFill="1" applyBorder="1" applyAlignment="1">
      <alignment horizontal="center" vertical="center"/>
    </xf>
    <xf numFmtId="0" fontId="7" fillId="8" borderId="25" xfId="0" applyFont="1" applyFill="1" applyBorder="1" applyAlignment="1">
      <alignment horizontal="center" vertical="center"/>
    </xf>
    <xf numFmtId="0" fontId="7" fillId="0" borderId="5" xfId="0" applyFont="1" applyBorder="1" applyAlignment="1">
      <alignment horizontal="left" vertical="center" wrapText="1"/>
    </xf>
    <xf numFmtId="0" fontId="7" fillId="0" borderId="1" xfId="0" applyFont="1" applyBorder="1" applyAlignment="1">
      <alignment horizontal="left" vertical="center" wrapText="1"/>
    </xf>
    <xf numFmtId="0" fontId="7" fillId="0" borderId="7" xfId="0" applyFont="1" applyBorder="1" applyAlignment="1">
      <alignment horizontal="left" vertical="center" wrapText="1"/>
    </xf>
    <xf numFmtId="0" fontId="6" fillId="8" borderId="29" xfId="0" applyFont="1" applyFill="1" applyBorder="1" applyAlignment="1">
      <alignment vertical="top" wrapText="1"/>
    </xf>
    <xf numFmtId="0" fontId="6" fillId="8" borderId="30" xfId="0" applyFont="1" applyFill="1" applyBorder="1" applyAlignment="1">
      <alignment vertical="top" wrapText="1"/>
    </xf>
    <xf numFmtId="0" fontId="6" fillId="8" borderId="14" xfId="0" applyFont="1" applyFill="1" applyBorder="1" applyAlignment="1">
      <alignment vertical="top" wrapText="1"/>
    </xf>
    <xf numFmtId="0" fontId="27" fillId="0" borderId="0" xfId="0" applyFont="1" applyAlignment="1">
      <alignment horizontal="left" wrapText="1"/>
    </xf>
    <xf numFmtId="0" fontId="7" fillId="0" borderId="26" xfId="0" applyFont="1" applyBorder="1" applyAlignment="1">
      <alignment horizontal="center" vertical="center" textRotation="255" wrapText="1"/>
    </xf>
    <xf numFmtId="0" fontId="6" fillId="6" borderId="0" xfId="0" applyFont="1" applyFill="1" applyBorder="1" applyAlignment="1"/>
    <xf numFmtId="0" fontId="7" fillId="0" borderId="21" xfId="0" applyFont="1" applyBorder="1" applyAlignment="1">
      <alignment horizontal="center" vertical="center" textRotation="255" wrapText="1"/>
    </xf>
  </cellXfs>
  <cellStyles count="15">
    <cellStyle name="パーセント 2" xfId="12" xr:uid="{F272C56E-78E8-4ECB-BB7F-C4FC05F7D69B}"/>
    <cellStyle name="ハイパーリンク 2" xfId="11" xr:uid="{A6B7B27C-2E1C-45E9-AFE7-C25FE6CB1B8B}"/>
    <cellStyle name="桁区切り" xfId="1" builtinId="6"/>
    <cellStyle name="桁区切り [0.00] 2" xfId="8" xr:uid="{00000000-0005-0000-0000-000001000000}"/>
    <cellStyle name="桁区切り 2" xfId="6" xr:uid="{00000000-0005-0000-0000-000002000000}"/>
    <cellStyle name="桁区切り 3" xfId="14" xr:uid="{9876585E-EFD2-4437-AD92-06152A6C36A5}"/>
    <cellStyle name="桁区切り 4" xfId="9" xr:uid="{AB3FB239-DDFD-4D02-9301-192F5C15142E}"/>
    <cellStyle name="標準" xfId="0" builtinId="0"/>
    <cellStyle name="標準 10" xfId="5" xr:uid="{00000000-0005-0000-0000-000004000000}"/>
    <cellStyle name="標準 2" xfId="3" xr:uid="{00000000-0005-0000-0000-000005000000}"/>
    <cellStyle name="標準 2 2" xfId="10" xr:uid="{C4A53E0D-09E9-46C6-9423-5212FCEA5344}"/>
    <cellStyle name="標準 3" xfId="4" xr:uid="{00000000-0005-0000-0000-000006000000}"/>
    <cellStyle name="標準 4" xfId="2" xr:uid="{00000000-0005-0000-0000-000007000000}"/>
    <cellStyle name="標準 5" xfId="13" xr:uid="{97630101-367F-4CC6-BCA5-52AC386755E7}"/>
    <cellStyle name="標準 9" xfId="7" xr:uid="{00000000-0005-0000-0000-00000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CCFF"/>
      <color rgb="FFCC99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0</xdr:col>
      <xdr:colOff>97959</xdr:colOff>
      <xdr:row>37</xdr:row>
      <xdr:rowOff>115826</xdr:rowOff>
    </xdr:from>
    <xdr:to>
      <xdr:col>6</xdr:col>
      <xdr:colOff>841376</xdr:colOff>
      <xdr:row>51</xdr:row>
      <xdr:rowOff>180005</xdr:rowOff>
    </xdr:to>
    <xdr:sp macro="" textlink="">
      <xdr:nvSpPr>
        <xdr:cNvPr id="8" name="テキスト ボックス 7">
          <a:extLst>
            <a:ext uri="{FF2B5EF4-FFF2-40B4-BE49-F238E27FC236}">
              <a16:creationId xmlns:a16="http://schemas.microsoft.com/office/drawing/2014/main" id="{FE6F3742-DDDA-495F-85EA-C6B8DC4E75DE}"/>
            </a:ext>
          </a:extLst>
        </xdr:cNvPr>
        <xdr:cNvSpPr txBox="1"/>
      </xdr:nvSpPr>
      <xdr:spPr>
        <a:xfrm>
          <a:off x="97959" y="16959201"/>
          <a:ext cx="12792542" cy="2953429"/>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kumimoji="1" lang="ja-JP" altLang="en-US" sz="1200" b="1" u="sng">
              <a:solidFill>
                <a:sysClr val="windowText" lastClr="000000"/>
              </a:solidFill>
              <a:latin typeface="UD デジタル 教科書体 N-R" panose="02020400000000000000" pitchFamily="17" charset="-128"/>
              <a:ea typeface="UD デジタル 教科書体 N-R" panose="02020400000000000000" pitchFamily="17" charset="-128"/>
            </a:rPr>
            <a:t>◆提出の際、合計金額は必ず最終確認してください。</a:t>
          </a:r>
          <a:r>
            <a:rPr kumimoji="1" lang="ja-JP" altLang="en-US" sz="1200" b="1" u="sng" baseline="0">
              <a:solidFill>
                <a:sysClr val="windowText" lastClr="000000"/>
              </a:solidFill>
              <a:latin typeface="UD デジタル 教科書体 N-R" panose="02020400000000000000" pitchFamily="17" charset="-128"/>
              <a:ea typeface="UD デジタル 教科書体 N-R" panose="02020400000000000000" pitchFamily="17" charset="-128"/>
            </a:rPr>
            <a:t> 提出はエクセルと</a:t>
          </a:r>
          <a:r>
            <a:rPr kumimoji="1" lang="en-US" altLang="ja-JP" sz="1200" b="1" u="sng" baseline="0">
              <a:solidFill>
                <a:sysClr val="windowText" lastClr="000000"/>
              </a:solidFill>
              <a:latin typeface="UD デジタル 教科書体 N-R" panose="02020400000000000000" pitchFamily="17" charset="-128"/>
              <a:ea typeface="UD デジタル 教科書体 N-R" panose="02020400000000000000" pitchFamily="17" charset="-128"/>
            </a:rPr>
            <a:t>PDF</a:t>
          </a:r>
          <a:r>
            <a:rPr kumimoji="1" lang="ja-JP" altLang="en-US" sz="1200" b="1" u="sng" baseline="0">
              <a:solidFill>
                <a:sysClr val="windowText" lastClr="000000"/>
              </a:solidFill>
              <a:latin typeface="UD デジタル 教科書体 N-R" panose="02020400000000000000" pitchFamily="17" charset="-128"/>
              <a:ea typeface="UD デジタル 教科書体 N-R" panose="02020400000000000000" pitchFamily="17" charset="-128"/>
            </a:rPr>
            <a:t>をお送り下さい。</a:t>
          </a:r>
          <a:endParaRPr kumimoji="1" lang="en-US" altLang="ja-JP" sz="1200" b="1" u="sng">
            <a:solidFill>
              <a:sysClr val="windowText" lastClr="000000"/>
            </a:solidFill>
            <a:latin typeface="UD デジタル 教科書体 N-R" panose="02020400000000000000" pitchFamily="17" charset="-128"/>
            <a:ea typeface="UD デジタル 教科書体 N-R" panose="02020400000000000000" pitchFamily="17" charset="-128"/>
          </a:endParaRPr>
        </a:p>
        <a:p>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提出時に必要なシート</a:t>
          </a:r>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a:t>
          </a:r>
        </a:p>
        <a:p>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・応募書類一式提出時→見積書（本シート</a:t>
          </a:r>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各費目別シート）　</a:t>
          </a:r>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・契約書（案）作成時→附属書</a:t>
          </a:r>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Ⅲ</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　契約金額内訳書（本シートのみ）</a:t>
          </a:r>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契約は本体と本邦研修を分けて締結しますので、不要な行は提出前に非表示にしてください。</a:t>
          </a:r>
        </a:p>
        <a:p>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◆０号打合簿提出時→契約金額詳細内訳書（本シート</a:t>
          </a:r>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各費目別シート）</a:t>
          </a:r>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◆本体契約は消費税不課税取引、本邦研修契約は課税取引です。各費目はすべて税抜で計上してください。</a:t>
          </a:r>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為替レート等、単価を計算する際に１円未満の端数が生じるときは、その端数を四捨五入する算出方式で統一してください。消費税と間接経費を計算する際に１円未満の端数が生じるときは、その端数を切り捨てる算出方法で統一してください。精算時においても、同様です。</a:t>
          </a:r>
          <a:endParaRPr kumimoji="1" lang="ja-JP" altLang="en-US"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264497</xdr:colOff>
      <xdr:row>54</xdr:row>
      <xdr:rowOff>97831</xdr:rowOff>
    </xdr:from>
    <xdr:to>
      <xdr:col>6</xdr:col>
      <xdr:colOff>206375</xdr:colOff>
      <xdr:row>66</xdr:row>
      <xdr:rowOff>163078</xdr:rowOff>
    </xdr:to>
    <xdr:sp macro="" textlink="">
      <xdr:nvSpPr>
        <xdr:cNvPr id="2" name="テキスト ボックス 1">
          <a:extLst>
            <a:ext uri="{FF2B5EF4-FFF2-40B4-BE49-F238E27FC236}">
              <a16:creationId xmlns:a16="http://schemas.microsoft.com/office/drawing/2014/main" id="{8389476F-9EF2-4866-801B-ADDB4EB5E452}"/>
            </a:ext>
          </a:extLst>
        </xdr:cNvPr>
        <xdr:cNvSpPr txBox="1"/>
      </xdr:nvSpPr>
      <xdr:spPr>
        <a:xfrm>
          <a:off x="264497" y="20513081"/>
          <a:ext cx="14642128" cy="2160747"/>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kumimoji="1" lang="ja-JP" altLang="en-US" sz="1400" b="1" u="sng">
              <a:solidFill>
                <a:sysClr val="windowText" lastClr="000000"/>
              </a:solidFill>
              <a:latin typeface="UD デジタル 教科書体 N-R" panose="02020400000000000000" pitchFamily="17" charset="-128"/>
              <a:ea typeface="UD デジタル 教科書体 N-R" panose="02020400000000000000" pitchFamily="17" charset="-128"/>
            </a:rPr>
            <a:t>注意：本シートは、採択後、契約交渉を経て、契約金額について</a:t>
          </a:r>
          <a:r>
            <a:rPr kumimoji="1" lang="en-US" altLang="ja-JP" sz="1400" b="1" u="sng">
              <a:solidFill>
                <a:sysClr val="windowText" lastClr="000000"/>
              </a:solidFill>
              <a:latin typeface="UD デジタル 教科書体 N-R" panose="02020400000000000000" pitchFamily="17" charset="-128"/>
              <a:ea typeface="UD デジタル 教科書体 N-R" panose="02020400000000000000" pitchFamily="17" charset="-128"/>
            </a:rPr>
            <a:t>JICA</a:t>
          </a:r>
          <a:r>
            <a:rPr kumimoji="1" lang="ja-JP" altLang="en-US" sz="1400" b="1" u="sng">
              <a:solidFill>
                <a:sysClr val="windowText" lastClr="000000"/>
              </a:solidFill>
              <a:latin typeface="UD デジタル 教科書体 N-R" panose="02020400000000000000" pitchFamily="17" charset="-128"/>
              <a:ea typeface="UD デジタル 教科書体 N-R" panose="02020400000000000000" pitchFamily="17" charset="-128"/>
            </a:rPr>
            <a:t>と合意後に提出をお願いします。</a:t>
          </a:r>
        </a:p>
        <a:p>
          <a:endParaRPr kumimoji="1" lang="en-US" altLang="ja-JP" sz="1400" b="1" u="sng">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ja-JP" altLang="en-US" sz="1400" b="1" u="none">
              <a:solidFill>
                <a:sysClr val="windowText" lastClr="000000"/>
              </a:solidFill>
              <a:latin typeface="UD デジタル 教科書体 N-R" panose="02020400000000000000" pitchFamily="17" charset="-128"/>
              <a:ea typeface="UD デジタル 教科書体 N-R" panose="02020400000000000000" pitchFamily="17" charset="-128"/>
            </a:rPr>
            <a:t>◆提出の際、合計金額は必ず最終確認してください。 提出はエクセルと</a:t>
          </a:r>
          <a:r>
            <a:rPr kumimoji="1" lang="en-US" altLang="ja-JP" sz="1400" b="1" u="none">
              <a:solidFill>
                <a:sysClr val="windowText" lastClr="000000"/>
              </a:solidFill>
              <a:latin typeface="UD デジタル 教科書体 N-R" panose="02020400000000000000" pitchFamily="17" charset="-128"/>
              <a:ea typeface="UD デジタル 教科書体 N-R" panose="02020400000000000000" pitchFamily="17" charset="-128"/>
            </a:rPr>
            <a:t>PDF</a:t>
          </a:r>
          <a:r>
            <a:rPr kumimoji="1" lang="ja-JP" altLang="en-US" sz="1400" b="1" u="none">
              <a:solidFill>
                <a:sysClr val="windowText" lastClr="000000"/>
              </a:solidFill>
              <a:latin typeface="UD デジタル 教科書体 N-R" panose="02020400000000000000" pitchFamily="17" charset="-128"/>
              <a:ea typeface="UD デジタル 教科書体 N-R" panose="02020400000000000000" pitchFamily="17" charset="-128"/>
            </a:rPr>
            <a:t>をお送り下さい。</a:t>
          </a:r>
          <a:endParaRPr kumimoji="1" lang="en-US" altLang="ja-JP" sz="1400" b="1" u="none">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ja-JP" altLang="en-US" sz="1400" b="1" u="none">
              <a:solidFill>
                <a:sysClr val="windowText" lastClr="000000"/>
              </a:solidFill>
              <a:latin typeface="UD デジタル 教科書体 N-R" panose="02020400000000000000" pitchFamily="17" charset="-128"/>
              <a:ea typeface="UD デジタル 教科書体 N-R" panose="02020400000000000000" pitchFamily="17" charset="-128"/>
            </a:rPr>
            <a:t>　最終見積書提出時→最終見積書（本シート）</a:t>
          </a:r>
          <a:r>
            <a:rPr kumimoji="1" lang="en-US" altLang="ja-JP" sz="1400" b="1" u="none">
              <a:solidFill>
                <a:sysClr val="windowText" lastClr="000000"/>
              </a:solidFill>
              <a:latin typeface="UD デジタル 教科書体 N-R" panose="02020400000000000000" pitchFamily="17" charset="-128"/>
              <a:ea typeface="UD デジタル 教科書体 N-R" panose="02020400000000000000" pitchFamily="17" charset="-128"/>
            </a:rPr>
            <a:t>+</a:t>
          </a:r>
          <a:r>
            <a:rPr kumimoji="1" lang="ja-JP" altLang="en-US" sz="1400" b="1" u="none">
              <a:solidFill>
                <a:sysClr val="windowText" lastClr="000000"/>
              </a:solidFill>
              <a:latin typeface="UD デジタル 教科書体 N-R" panose="02020400000000000000" pitchFamily="17" charset="-128"/>
              <a:ea typeface="UD デジタル 教科書体 N-R" panose="02020400000000000000" pitchFamily="17" charset="-128"/>
            </a:rPr>
            <a:t>各費目別シート</a:t>
          </a:r>
        </a:p>
        <a:p>
          <a:r>
            <a:rPr kumimoji="1" lang="ja-JP" altLang="en-US" sz="1400">
              <a:solidFill>
                <a:sysClr val="windowText" lastClr="000000"/>
              </a:solidFill>
              <a:latin typeface="UD デジタル 教科書体 N-R" panose="02020400000000000000" pitchFamily="17" charset="-128"/>
              <a:ea typeface="UD デジタル 教科書体 N-R" panose="02020400000000000000" pitchFamily="17" charset="-128"/>
            </a:rPr>
            <a:t>◆本体契約は消費税不課税取引、本邦研修契約は課税取引です。各費目はすべて税抜で計上してください。</a:t>
          </a:r>
          <a:endParaRPr kumimoji="1" lang="en-US" altLang="ja-JP" sz="140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ja-JP" altLang="en-US" sz="1400">
              <a:solidFill>
                <a:sysClr val="windowText" lastClr="000000"/>
              </a:solidFill>
              <a:latin typeface="UD デジタル 教科書体 N-R" panose="02020400000000000000" pitchFamily="17" charset="-128"/>
              <a:ea typeface="UD デジタル 教科書体 N-R" panose="02020400000000000000" pitchFamily="17" charset="-128"/>
            </a:rPr>
            <a:t>◆為替レート等、単価を計算する際に１円未満の端数が生じるときは、その端数を四捨五入する算出方式で統一してください。消費税と間接経費を計算する際に１円未満の端数が生じるときは、その端数を切り捨てる算出方法で統一してください。精算時においても、同様です。</a:t>
          </a:r>
          <a:endParaRPr kumimoji="1" lang="ja-JP" altLang="en-US" sz="1400"/>
        </a:p>
      </xdr:txBody>
    </xdr:sp>
    <xdr:clientData/>
  </xdr:twoCellAnchor>
  <xdr:twoCellAnchor>
    <xdr:from>
      <xdr:col>1</xdr:col>
      <xdr:colOff>12467</xdr:colOff>
      <xdr:row>7</xdr:row>
      <xdr:rowOff>190096</xdr:rowOff>
    </xdr:from>
    <xdr:to>
      <xdr:col>2</xdr:col>
      <xdr:colOff>1739272</xdr:colOff>
      <xdr:row>14</xdr:row>
      <xdr:rowOff>218281</xdr:rowOff>
    </xdr:to>
    <xdr:sp macro="" textlink="">
      <xdr:nvSpPr>
        <xdr:cNvPr id="7" name="吹き出し: 四角形 6">
          <a:extLst>
            <a:ext uri="{FF2B5EF4-FFF2-40B4-BE49-F238E27FC236}">
              <a16:creationId xmlns:a16="http://schemas.microsoft.com/office/drawing/2014/main" id="{9B691A27-B52E-4371-9303-83C475A0086E}"/>
            </a:ext>
          </a:extLst>
        </xdr:cNvPr>
        <xdr:cNvSpPr/>
      </xdr:nvSpPr>
      <xdr:spPr>
        <a:xfrm>
          <a:off x="955045" y="2015721"/>
          <a:ext cx="3998915" cy="2042326"/>
        </a:xfrm>
        <a:prstGeom prst="wedgeRectCallout">
          <a:avLst>
            <a:gd name="adj1" fmla="val -31702"/>
            <a:gd name="adj2" fmla="val -75388"/>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r>
            <a:rPr lang="en-US" altLang="ja-JP" sz="1100" b="0">
              <a:solidFill>
                <a:sysClr val="windowText" lastClr="000000"/>
              </a:solidFill>
              <a:effectLst/>
              <a:latin typeface="+mn-lt"/>
              <a:ea typeface="+mn-ea"/>
              <a:cs typeface="+mn-cs"/>
            </a:rPr>
            <a:t>〈</a:t>
          </a:r>
          <a:r>
            <a:rPr lang="ja-JP" altLang="ja-JP" sz="1100" b="0">
              <a:solidFill>
                <a:sysClr val="windowText" lastClr="000000"/>
              </a:solidFill>
              <a:effectLst/>
              <a:latin typeface="+mn-lt"/>
              <a:ea typeface="+mn-ea"/>
              <a:cs typeface="+mn-cs"/>
            </a:rPr>
            <a:t>パートナー型、地域活性型の場合</a:t>
          </a:r>
          <a:r>
            <a:rPr lang="en-US" altLang="ja-JP" sz="1100" b="0">
              <a:solidFill>
                <a:sysClr val="windowText" lastClr="000000"/>
              </a:solidFill>
              <a:effectLst/>
              <a:latin typeface="+mn-lt"/>
              <a:ea typeface="+mn-ea"/>
              <a:cs typeface="+mn-cs"/>
            </a:rPr>
            <a:t>〉</a:t>
          </a:r>
          <a:endParaRPr lang="ja-JP" altLang="ja-JP">
            <a:solidFill>
              <a:sysClr val="windowText" lastClr="000000"/>
            </a:solidFill>
            <a:effectLst/>
          </a:endParaRPr>
        </a:p>
        <a:p>
          <a:r>
            <a:rPr lang="ja-JP" altLang="ja-JP" sz="1100" b="0">
              <a:solidFill>
                <a:sysClr val="windowText" lastClr="000000"/>
              </a:solidFill>
              <a:effectLst/>
              <a:latin typeface="+mn-lt"/>
              <a:ea typeface="+mn-ea"/>
              <a:cs typeface="+mn-cs"/>
            </a:rPr>
            <a:t>①独立行政法人国際協力機構の後ろの（国内機関名称）を削除してください</a:t>
          </a:r>
          <a:endParaRPr lang="ja-JP" altLang="ja-JP">
            <a:solidFill>
              <a:sysClr val="windowText" lastClr="000000"/>
            </a:solidFill>
            <a:effectLst/>
          </a:endParaRPr>
        </a:p>
        <a:p>
          <a:r>
            <a:rPr lang="ja-JP" altLang="ja-JP" sz="1100" b="0">
              <a:solidFill>
                <a:sysClr val="windowText" lastClr="000000"/>
              </a:solidFill>
              <a:effectLst/>
              <a:latin typeface="+mn-lt"/>
              <a:ea typeface="+mn-ea"/>
              <a:cs typeface="+mn-cs"/>
            </a:rPr>
            <a:t>②／所長を削除し、契約担当役理事宛てとしてください。</a:t>
          </a:r>
          <a:endParaRPr lang="ja-JP" altLang="ja-JP">
            <a:solidFill>
              <a:sysClr val="windowText" lastClr="000000"/>
            </a:solidFill>
            <a:effectLst/>
          </a:endParaRPr>
        </a:p>
        <a:p>
          <a:r>
            <a:rPr lang="en-US" altLang="ja-JP" sz="1100" b="0">
              <a:solidFill>
                <a:sysClr val="windowText" lastClr="000000"/>
              </a:solidFill>
              <a:effectLst/>
              <a:latin typeface="+mn-lt"/>
              <a:ea typeface="+mn-ea"/>
              <a:cs typeface="+mn-cs"/>
            </a:rPr>
            <a:t>〈</a:t>
          </a:r>
          <a:r>
            <a:rPr lang="ja-JP" altLang="ja-JP" sz="1100" b="0">
              <a:solidFill>
                <a:sysClr val="windowText" lastClr="000000"/>
              </a:solidFill>
              <a:effectLst/>
              <a:latin typeface="+mn-lt"/>
              <a:ea typeface="+mn-ea"/>
              <a:cs typeface="+mn-cs"/>
            </a:rPr>
            <a:t>支援型の場合</a:t>
          </a:r>
          <a:r>
            <a:rPr lang="en-US" altLang="ja-JP" sz="1100" b="0">
              <a:solidFill>
                <a:sysClr val="windowText" lastClr="000000"/>
              </a:solidFill>
              <a:effectLst/>
              <a:latin typeface="+mn-lt"/>
              <a:ea typeface="+mn-ea"/>
              <a:cs typeface="+mn-cs"/>
            </a:rPr>
            <a:t>〉</a:t>
          </a:r>
          <a:endParaRPr lang="ja-JP" altLang="ja-JP">
            <a:solidFill>
              <a:sysClr val="windowText" lastClr="000000"/>
            </a:solidFill>
            <a:effectLst/>
          </a:endParaRPr>
        </a:p>
        <a:p>
          <a:r>
            <a:rPr lang="ja-JP" altLang="ja-JP" sz="1100" b="0">
              <a:solidFill>
                <a:sysClr val="windowText" lastClr="000000"/>
              </a:solidFill>
              <a:effectLst/>
              <a:latin typeface="+mn-lt"/>
              <a:ea typeface="+mn-ea"/>
              <a:cs typeface="+mn-cs"/>
            </a:rPr>
            <a:t>①独立行政法人国際協力機構の後ろに国内機関名称（●●●センター）を入力してください。</a:t>
          </a:r>
          <a:endParaRPr lang="ja-JP" altLang="ja-JP">
            <a:solidFill>
              <a:sysClr val="windowText" lastClr="000000"/>
            </a:solidFill>
            <a:effectLst/>
          </a:endParaRPr>
        </a:p>
        <a:p>
          <a:r>
            <a:rPr lang="ja-JP" altLang="ja-JP" sz="1100" b="0">
              <a:solidFill>
                <a:sysClr val="windowText" lastClr="000000"/>
              </a:solidFill>
              <a:effectLst/>
              <a:latin typeface="+mn-lt"/>
              <a:ea typeface="+mn-ea"/>
              <a:cs typeface="+mn-cs"/>
            </a:rPr>
            <a:t>②理事／を削除し、契約担当役所長宛てとしてください。</a:t>
          </a:r>
          <a:endParaRPr lang="ja-JP" altLang="ja-JP">
            <a:solidFill>
              <a:sysClr val="windowText" lastClr="000000"/>
            </a:solidFill>
            <a:effectLst/>
          </a:endParaRPr>
        </a:p>
        <a:p>
          <a:pPr algn="l"/>
          <a:endParaRPr kumimoji="1" lang="ja-JP" altLang="en-US" sz="1100"/>
        </a:p>
      </xdr:txBody>
    </xdr:sp>
    <xdr:clientData/>
  </xdr:twoCellAnchor>
  <xdr:twoCellAnchor>
    <xdr:from>
      <xdr:col>7</xdr:col>
      <xdr:colOff>29765</xdr:colOff>
      <xdr:row>9</xdr:row>
      <xdr:rowOff>9922</xdr:rowOff>
    </xdr:from>
    <xdr:to>
      <xdr:col>12</xdr:col>
      <xdr:colOff>488814</xdr:colOff>
      <xdr:row>17</xdr:row>
      <xdr:rowOff>226882</xdr:rowOff>
    </xdr:to>
    <xdr:sp macro="" textlink="">
      <xdr:nvSpPr>
        <xdr:cNvPr id="8" name="吹き出し: 四角形 7">
          <a:extLst>
            <a:ext uri="{FF2B5EF4-FFF2-40B4-BE49-F238E27FC236}">
              <a16:creationId xmlns:a16="http://schemas.microsoft.com/office/drawing/2014/main" id="{D4D2B836-FEE8-4FDA-90EE-4B2F126B6CD6}"/>
            </a:ext>
          </a:extLst>
        </xdr:cNvPr>
        <xdr:cNvSpPr/>
      </xdr:nvSpPr>
      <xdr:spPr>
        <a:xfrm>
          <a:off x="13047265" y="2411016"/>
          <a:ext cx="4001158" cy="2518835"/>
        </a:xfrm>
        <a:prstGeom prst="wedgeRectCallout">
          <a:avLst>
            <a:gd name="adj1" fmla="val -62111"/>
            <a:gd name="adj2" fmla="val -999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lang="ja-JP" altLang="en-US" sz="1400" b="1">
              <a:solidFill>
                <a:sysClr val="windowText" lastClr="000000"/>
              </a:solidFill>
              <a:effectLst/>
              <a:latin typeface="+mn-ea"/>
              <a:ea typeface="+mn-ea"/>
              <a:cs typeface="+mn-cs"/>
            </a:rPr>
            <a:t>押印省略する場合；</a:t>
          </a:r>
          <a:br>
            <a:rPr lang="en-US" altLang="ja-JP" sz="1050">
              <a:solidFill>
                <a:sysClr val="windowText" lastClr="000000"/>
              </a:solidFill>
              <a:effectLst/>
              <a:latin typeface="+mn-ea"/>
              <a:ea typeface="+mn-ea"/>
              <a:cs typeface="+mn-cs"/>
            </a:rPr>
          </a:br>
          <a:r>
            <a:rPr lang="ja-JP" altLang="en-US" sz="1050">
              <a:solidFill>
                <a:sysClr val="windowText" lastClr="000000"/>
              </a:solidFill>
              <a:effectLst/>
              <a:latin typeface="+mn-ea"/>
              <a:ea typeface="+mn-ea"/>
              <a:cs typeface="+mn-cs"/>
            </a:rPr>
            <a:t>必ず以下記載してください。</a:t>
          </a:r>
          <a:endParaRPr lang="en-US" altLang="ja-JP" sz="1050">
            <a:solidFill>
              <a:sysClr val="windowText" lastClr="000000"/>
            </a:solidFill>
            <a:effectLst/>
            <a:latin typeface="+mn-ea"/>
            <a:ea typeface="+mn-ea"/>
            <a:cs typeface="+mn-cs"/>
          </a:endParaRPr>
        </a:p>
        <a:p>
          <a:endParaRPr lang="ja-JP" altLang="ja-JP" sz="1050">
            <a:solidFill>
              <a:sysClr val="windowText" lastClr="000000"/>
            </a:solidFill>
            <a:effectLst/>
            <a:latin typeface="+mn-ea"/>
            <a:ea typeface="+mn-ea"/>
          </a:endParaRPr>
        </a:p>
        <a:p>
          <a:r>
            <a:rPr lang="ja-JP" altLang="ja-JP" sz="1050">
              <a:solidFill>
                <a:sysClr val="windowText" lastClr="000000"/>
              </a:solidFill>
              <a:effectLst/>
              <a:latin typeface="+mn-ea"/>
              <a:ea typeface="+mn-ea"/>
              <a:cs typeface="+mn-cs"/>
            </a:rPr>
            <a:t>「本件責任者」：プロジェクトマネージャー、業務委託契約書に押印する「代表者」、提案法人の部長、など。</a:t>
          </a:r>
          <a:endParaRPr lang="ja-JP" altLang="ja-JP" sz="1050">
            <a:solidFill>
              <a:sysClr val="windowText" lastClr="000000"/>
            </a:solidFill>
            <a:effectLst/>
            <a:latin typeface="+mn-ea"/>
            <a:ea typeface="+mn-ea"/>
          </a:endParaRPr>
        </a:p>
        <a:p>
          <a:r>
            <a:rPr lang="ja-JP" altLang="ja-JP" sz="1050">
              <a:solidFill>
                <a:sysClr val="windowText" lastClr="000000"/>
              </a:solidFill>
              <a:effectLst/>
              <a:latin typeface="+mn-ea"/>
              <a:ea typeface="+mn-ea"/>
              <a:cs typeface="+mn-cs"/>
            </a:rPr>
            <a:t>「担当者」：業務従事者配置計画</a:t>
          </a:r>
          <a:r>
            <a:rPr lang="en-US" altLang="ja-JP" sz="1050">
              <a:solidFill>
                <a:sysClr val="windowText" lastClr="000000"/>
              </a:solidFill>
              <a:effectLst/>
              <a:latin typeface="+mn-ea"/>
              <a:ea typeface="+mn-ea"/>
              <a:cs typeface="+mn-cs"/>
            </a:rPr>
            <a:t>/</a:t>
          </a:r>
          <a:r>
            <a:rPr lang="ja-JP" altLang="ja-JP" sz="1050">
              <a:solidFill>
                <a:sysClr val="windowText" lastClr="000000"/>
              </a:solidFill>
              <a:effectLst/>
              <a:latin typeface="+mn-ea"/>
              <a:ea typeface="+mn-ea"/>
              <a:cs typeface="+mn-cs"/>
            </a:rPr>
            <a:t>業務従事者の従事計画・実績表に記載されている方、もしくは、提案法人</a:t>
          </a:r>
          <a:r>
            <a:rPr lang="en-US" altLang="ja-JP" sz="1050">
              <a:solidFill>
                <a:sysClr val="windowText" lastClr="000000"/>
              </a:solidFill>
              <a:effectLst/>
              <a:latin typeface="+mn-ea"/>
              <a:ea typeface="+mn-ea"/>
              <a:cs typeface="+mn-cs"/>
            </a:rPr>
            <a:t>/</a:t>
          </a:r>
          <a:r>
            <a:rPr lang="ja-JP" altLang="ja-JP" sz="1050">
              <a:solidFill>
                <a:sysClr val="windowText" lastClr="000000"/>
              </a:solidFill>
              <a:effectLst/>
              <a:latin typeface="+mn-ea"/>
              <a:ea typeface="+mn-ea"/>
              <a:cs typeface="+mn-cs"/>
            </a:rPr>
            <a:t>団体の方（業務従事者以外を含む）</a:t>
          </a:r>
          <a:r>
            <a:rPr lang="ja-JP" altLang="en-US" sz="1050">
              <a:solidFill>
                <a:sysClr val="windowText" lastClr="000000"/>
              </a:solidFill>
              <a:effectLst/>
              <a:latin typeface="+mn-ea"/>
              <a:ea typeface="+mn-ea"/>
              <a:cs typeface="+mn-cs"/>
            </a:rPr>
            <a:t>。</a:t>
          </a:r>
          <a:endParaRPr lang="en-US" altLang="ja-JP" sz="1050">
            <a:solidFill>
              <a:sysClr val="windowText" lastClr="000000"/>
            </a:solidFill>
            <a:effectLst/>
            <a:latin typeface="+mn-ea"/>
            <a:ea typeface="+mn-ea"/>
            <a:cs typeface="+mn-cs"/>
          </a:endParaRPr>
        </a:p>
        <a:p>
          <a:endParaRPr lang="en-US" altLang="ja-JP" sz="1050" b="1">
            <a:solidFill>
              <a:sysClr val="windowText" lastClr="000000"/>
            </a:solidFill>
            <a:effectLst/>
            <a:latin typeface="+mn-ea"/>
            <a:ea typeface="+mn-ea"/>
            <a:cs typeface="+mn-cs"/>
          </a:endParaRPr>
        </a:p>
        <a:p>
          <a:r>
            <a:rPr lang="ja-JP" altLang="en-US" sz="1400" b="1">
              <a:solidFill>
                <a:schemeClr val="dk1"/>
              </a:solidFill>
              <a:effectLst/>
              <a:latin typeface="+mn-lt"/>
              <a:ea typeface="+mn-ea"/>
              <a:cs typeface="+mn-cs"/>
            </a:rPr>
            <a:t>押印</a:t>
          </a:r>
          <a:r>
            <a:rPr lang="ja-JP" altLang="ja-JP" sz="1400" b="1">
              <a:solidFill>
                <a:schemeClr val="dk1"/>
              </a:solidFill>
              <a:effectLst/>
              <a:latin typeface="+mn-lt"/>
              <a:ea typeface="+mn-ea"/>
              <a:cs typeface="+mn-cs"/>
            </a:rPr>
            <a:t>する場合；</a:t>
          </a:r>
          <a:endParaRPr lang="en-US" altLang="ja-JP" sz="1400" b="1">
            <a:solidFill>
              <a:schemeClr val="dk1"/>
            </a:solidFill>
            <a:effectLst/>
            <a:latin typeface="+mn-lt"/>
            <a:ea typeface="+mn-ea"/>
            <a:cs typeface="+mn-cs"/>
          </a:endParaRPr>
        </a:p>
        <a:p>
          <a:r>
            <a:rPr kumimoji="1" lang="en-US" altLang="ja-JP" sz="1100">
              <a:solidFill>
                <a:sysClr val="windowText" lastClr="000000"/>
              </a:solidFill>
              <a:latin typeface="+mn-ea"/>
              <a:ea typeface="+mn-ea"/>
            </a:rPr>
            <a:t>A</a:t>
          </a:r>
          <a:r>
            <a:rPr kumimoji="1" lang="ja-JP" altLang="en-US" sz="1100">
              <a:solidFill>
                <a:sysClr val="windowText" lastClr="000000"/>
              </a:solidFill>
              <a:latin typeface="+mn-ea"/>
              <a:ea typeface="+mn-ea"/>
            </a:rPr>
            <a:t>列よりさらに左側にある「</a:t>
          </a:r>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」をクリックして、</a:t>
          </a:r>
          <a:r>
            <a:rPr kumimoji="1" lang="en-US" altLang="ja-JP" sz="1100">
              <a:solidFill>
                <a:sysClr val="windowText" lastClr="000000"/>
              </a:solidFill>
              <a:latin typeface="+mn-ea"/>
              <a:ea typeface="+mn-ea"/>
            </a:rPr>
            <a:t>A10</a:t>
          </a:r>
          <a:r>
            <a:rPr kumimoji="1" lang="ja-JP" altLang="en-US" sz="1100">
              <a:solidFill>
                <a:sysClr val="windowText" lastClr="000000"/>
              </a:solidFill>
              <a:latin typeface="+mn-ea"/>
              <a:ea typeface="+mn-ea"/>
            </a:rPr>
            <a:t>～</a:t>
          </a:r>
          <a:r>
            <a:rPr kumimoji="1" lang="en-US" altLang="ja-JP" sz="1100">
              <a:solidFill>
                <a:sysClr val="windowText" lastClr="000000"/>
              </a:solidFill>
              <a:latin typeface="+mn-ea"/>
              <a:ea typeface="+mn-ea"/>
            </a:rPr>
            <a:t>A17</a:t>
          </a:r>
          <a:r>
            <a:rPr kumimoji="1" lang="ja-JP" altLang="en-US" sz="1100">
              <a:solidFill>
                <a:sysClr val="windowText" lastClr="000000"/>
              </a:solidFill>
              <a:latin typeface="+mn-ea"/>
              <a:ea typeface="+mn-ea"/>
            </a:rPr>
            <a:t>セルを非表示にしてください。</a:t>
          </a:r>
        </a:p>
      </xdr:txBody>
    </xdr:sp>
    <xdr:clientData/>
  </xdr:twoCellAnchor>
  <xdr:twoCellAnchor>
    <xdr:from>
      <xdr:col>6</xdr:col>
      <xdr:colOff>515938</xdr:colOff>
      <xdr:row>5</xdr:row>
      <xdr:rowOff>168672</xdr:rowOff>
    </xdr:from>
    <xdr:to>
      <xdr:col>12</xdr:col>
      <xdr:colOff>632959</xdr:colOff>
      <xdr:row>7</xdr:row>
      <xdr:rowOff>201745</xdr:rowOff>
    </xdr:to>
    <xdr:sp macro="" textlink="">
      <xdr:nvSpPr>
        <xdr:cNvPr id="9" name="吹き出し: 四角形 8">
          <a:extLst>
            <a:ext uri="{FF2B5EF4-FFF2-40B4-BE49-F238E27FC236}">
              <a16:creationId xmlns:a16="http://schemas.microsoft.com/office/drawing/2014/main" id="{C80D16B0-5615-45C0-A5D0-E3CA9E73FB61}"/>
            </a:ext>
          </a:extLst>
        </xdr:cNvPr>
        <xdr:cNvSpPr/>
      </xdr:nvSpPr>
      <xdr:spPr>
        <a:xfrm>
          <a:off x="12957969" y="1418828"/>
          <a:ext cx="4234599" cy="608542"/>
        </a:xfrm>
        <a:prstGeom prst="wedgeRectCallout">
          <a:avLst>
            <a:gd name="adj1" fmla="val -59831"/>
            <a:gd name="adj2" fmla="val 4878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lang="ja-JP" altLang="en-US" sz="1050">
              <a:solidFill>
                <a:sysClr val="windowText" lastClr="000000"/>
              </a:solidFill>
              <a:effectLst/>
              <a:latin typeface="+mn-ea"/>
              <a:ea typeface="+mn-ea"/>
              <a:cs typeface="+mn-cs"/>
            </a:rPr>
            <a:t>押印される場合は「印」、押印省略される場合は「（押印省略）」をプルダウンで選択してください。</a:t>
          </a:r>
          <a:endParaRPr lang="ja-JP" altLang="ja-JP" sz="1050">
            <a:solidFill>
              <a:sysClr val="windowText" lastClr="000000"/>
            </a:solidFill>
            <a:effectLst/>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576035</xdr:colOff>
      <xdr:row>0</xdr:row>
      <xdr:rowOff>0</xdr:rowOff>
    </xdr:from>
    <xdr:to>
      <xdr:col>12</xdr:col>
      <xdr:colOff>560161</xdr:colOff>
      <xdr:row>1</xdr:row>
      <xdr:rowOff>308427</xdr:rowOff>
    </xdr:to>
    <xdr:sp macro="" textlink="">
      <xdr:nvSpPr>
        <xdr:cNvPr id="3" name="テキスト ボックス 2">
          <a:extLst>
            <a:ext uri="{FF2B5EF4-FFF2-40B4-BE49-F238E27FC236}">
              <a16:creationId xmlns:a16="http://schemas.microsoft.com/office/drawing/2014/main" id="{18AAD430-E273-42F9-B0EC-DB1C9A51E42D}"/>
            </a:ext>
          </a:extLst>
        </xdr:cNvPr>
        <xdr:cNvSpPr txBox="1"/>
      </xdr:nvSpPr>
      <xdr:spPr>
        <a:xfrm>
          <a:off x="6916964" y="0"/>
          <a:ext cx="2896054" cy="485320"/>
        </a:xfrm>
        <a:prstGeom prst="rect">
          <a:avLst/>
        </a:prstGeom>
        <a:solidFill>
          <a:srgbClr val="FFCCFF"/>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r>
            <a:rPr kumimoji="1" lang="ja-JP" altLang="en-US" sz="1600" b="1">
              <a:solidFill>
                <a:sysClr val="windowText" lastClr="000000"/>
              </a:solidFill>
              <a:latin typeface="Meiryo UI" panose="020B0604030504040204" pitchFamily="50" charset="-128"/>
              <a:ea typeface="Meiryo UI" panose="020B0604030504040204" pitchFamily="50" charset="-128"/>
            </a:rPr>
            <a:t>黄色のセルを入力してください。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ica365.sharepoint.com/Users/26526/Documents/13%20&#12496;&#12531;&#12464;&#12521;&#27700;&#36039;&#28304;&#65288;&#32068;&#32340;&#32946;&#25104;&#65289;/2012&#26989;&#21209;&#23455;&#26045;&#65288;&#25216;&#12503;&#12525;&#65289;&#35211;&#31309;&#12481;&#12455;&#12483;&#12463;&#12471;&#12540;&#124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ica365.sharepoint.com/DOCUME~1/a05127/LOCALS~1/Temp/notesFFF692/2008&#26989;&#21209;&#23455;&#26045;&#65288;&#25216;&#12503;&#12525;&#65289;&#35211;&#31309;&#20869;&#35379;&#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www.jica.go.jp\announce\manual\guideline\consultant\ku57pq00001mkfv1-att\2_&#26032;&#26360;&#24335;&#12377;&#12409;&#12390;&#12398;&#12473;&#12461;&#12540;&#12512;\2_&#20013;&#23567;&#25903;&#25588;&#65288;&#23455;&#35388;&#12539;&#26696;&#20214;&#21270;&#65289;\2_&#26989;&#21209;&#23455;&#26045;\&#26368;&#26032;&#29256;\20141113_&#20013;&#23567;&#26989;&#21209;&#23455;&#26045;&#12456;&#12463;&#12475;&#12523;&#27096;&#24335;&#12469;&#12531;&#12503;&#12523;&#21069;&#25173;&#2637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www.jica.go.jp\announce\manual\guideline\consultant\ku57pq00001mkfv1-att\2_&#26032;&#26360;&#24335;&#12377;&#12409;&#12390;&#12398;&#12473;&#12461;&#12540;&#12512;\1_&#20419;&#36914;\1_&#35211;&#31309;\&#31532;&#65299;&#22238;&#12304;2014&#31532;&#65297;&#22238;&#12305;&#20197;&#38477;\&#20419;&#36914;&#35352;&#36617;&#20363;_&#9679;&#27096;&#24335;1.2._&#35211;&#31309;&#37329;&#38989;&#20869;&#35379;&#26360;&#12539;&#20869;&#35379;&#26126;&#32048;&#26360;110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ok-igyoum-ns01\share\&#21942;&#26989;\B&#65294;JICA&#31934;&#31639;&#26360;FILE\12_&#20181;&#20999;&#32025;&#12539;&#21488;&#32025;&#12539;&#20986;&#32013;&#31807;\&#65299;&#65294;&#20986;&#32013;&#31807;\H21&#24180;&#24230;\&#12514;&#12523;&#12487;&#12451;&#12502;&#22269;&#19979;&#27700;&#20966;&#29702;&#25216;&#12503;&#12525;&#9313;\&#20986;&#32013;&#31807;&#12514;&#12523;&#12487;&#12451;&#12502;&#22269;&#19979;&#27700;&#20966;&#29702;&#25216;&#12503;&#12525;&#93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ica365.sharepoint.com/personal/onedrive-opesupportdept_jica_go_jp/Documents/330_&#35519;&#36948;&#12539;&#27966;&#36963;&#26989;&#21209;&#37096;/2_&#37096;&#20869;&#20840;&#21729;/300_&#22865;&#32004;&#31532;&#19968;&#35506;/03_&#26696;&#20214;&#20849;&#36890;&#20107;&#38917;/02_&#21046;&#24230;&#35373;&#35336;/11_&#32076;&#29702;&#20966;&#29702;&#12460;&#12452;&#12489;&#12521;&#12452;&#12531;&#25913;&#35330;/&#12304;&#25913;&#35330;&#20316;&#26989;&#20013;&#12305;&#32076;&#29702;&#20966;&#29702;&#12460;&#12452;&#12489;&#12521;&#12452;&#12531;/1220&#20197;&#38477;&#12398;&#20462;&#27491;/seisan_04-20_20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ttps:\www.jica.go.jp\announce\manual\guideline\consultant\ku57pq00001mkfv1-att\&#31934;&#31639;&#31119;&#23665;&#21830;&#20107;\&#31119;&#23665;&#21830;&#20107;&#31934;&#31639;&#12501;&#12449;&#12452;&#12523;20140325&#24335;&#12459;&#12483;&#12488;&#2925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jica365.sharepoint.com/Users/maeka/OneDrive/&#12487;&#12473;&#12463;&#12488;&#12483;&#12503;/&#20181;&#20107;/&#31934;&#31639;&#22577;&#21578;&#26360;&#27096;&#24335;/&#31934;&#31639;&#22577;&#21578;&#26360;&#27096;&#24335;&#65288;QCBS&#26041;&#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契約金額"/>
      <sheetName val="調査旅費 "/>
      <sheetName val="一般業務費（１）"/>
      <sheetName val="一般業務費（２）"/>
      <sheetName val="供与機材"/>
      <sheetName val="携行機材"/>
      <sheetName val="その他の機材"/>
      <sheetName val="報告書"/>
      <sheetName val="ローカル委託"/>
      <sheetName val="工事費・国別研修"/>
      <sheetName val="保険料・会議費"/>
      <sheetName val="直接人件費"/>
      <sheetName val="間接費"/>
      <sheetName val="機材購入費別紙明細"/>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契約金額"/>
      <sheetName val="調査旅費 "/>
      <sheetName val="一般業務費（１）"/>
      <sheetName val="一般業務費（２）"/>
      <sheetName val="供与機材"/>
      <sheetName val="携行機材"/>
      <sheetName val="その他の機材"/>
      <sheetName val="報告書"/>
      <sheetName val="ローカル委託"/>
      <sheetName val="工事費・国別研修"/>
      <sheetName val="保険料・会議費"/>
      <sheetName val="直接人件費"/>
      <sheetName val="間接費"/>
      <sheetName val="機材購入費別紙明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方法"/>
      <sheetName val="実証‐④別添"/>
      <sheetName val="実証‐⑨別添１"/>
      <sheetName val="別添２"/>
      <sheetName val="入力シート"/>
      <sheetName val="データ履歴"/>
      <sheetName val="単価・従事者明細"/>
      <sheetName val="コメント"/>
      <sheetName val="月報1"/>
      <sheetName val="月報2"/>
      <sheetName val="月報3"/>
      <sheetName val="様式7（従事計画表）"/>
      <sheetName val="様式う前払請求書"/>
      <sheetName val="別紙前払請求内訳 "/>
      <sheetName val="様式え保証書"/>
      <sheetName val="様式お受領書"/>
      <sheetName val="様式か部分払請求書"/>
      <sheetName val="様式-か 部分払請求内訳"/>
      <sheetName val="様式き部分完了届"/>
      <sheetName val="添付書類１ （外部人材）"/>
      <sheetName val="添付書類１（その他原価、一般管理費等）"/>
      <sheetName val="添付書類１(機材費）"/>
      <sheetName val="添付書類１ （旅費）"/>
      <sheetName val=" 添付書類１（再委託・本邦受入）"/>
      <sheetName val="様式く外部人材関連"/>
      <sheetName val="様式概算払請求書"/>
      <sheetName val="様式-け 概算払請求内訳"/>
      <sheetName val="様式こ精算払請求書"/>
      <sheetName val="様式さ機材等納入結果"/>
      <sheetName val="総括表"/>
      <sheetName val="Sheet1"/>
      <sheetName val="国別研修費（様式21）"/>
      <sheetName val="入力方法 "/>
      <sheetName val="①入力シート"/>
      <sheetName val="②従事者明細"/>
      <sheetName val="③契約金額"/>
      <sheetName val="⑤前払請求書（様式う）"/>
      <sheetName val="⑥保証書（様式え）"/>
      <sheetName val="⑦各種書類受領書（様式お）"/>
      <sheetName val="⑯部分完了届（様式き）"/>
      <sheetName val="⑧契約金相当額計算書（外部人材）"/>
      <sheetName val="⑩契約金相当額計算書（その他原価、一般管理費等）"/>
      <sheetName val="⑪契約金相当額計算書(機材費）"/>
      <sheetName val="⑫機材等納入結果検査調書（様式さ）"/>
      <sheetName val="⑬契約金相当額計算書（旅費）"/>
      <sheetName val="⑭契約金相当額計算書（再委託・本邦受入・管理費）"/>
      <sheetName val="⒁-部分払金額計算書"/>
      <sheetName val="⑱部分払請求書（様式か）"/>
      <sheetName val="⑳概算払請求書（様式け）"/>
      <sheetName val="⑰従事計画・実績表 (解説無し)入力用"/>
      <sheetName val="第1回部分払い"/>
      <sheetName val="第2回部分払い"/>
      <sheetName val="第3回部分払い"/>
      <sheetName val="⑰従事計画・実績表 (解説入り) "/>
      <sheetName val="従事計画・実績表の記入方法"/>
    </sheetNames>
    <sheetDataSet>
      <sheetData sheetId="0" refreshError="1"/>
      <sheetData sheetId="1" refreshError="1"/>
      <sheetData sheetId="2" refreshError="1"/>
      <sheetData sheetId="3" refreshError="1"/>
      <sheetData sheetId="4">
        <row r="2">
          <cell r="G2" t="str">
            <v>普通</v>
          </cell>
        </row>
        <row r="3">
          <cell r="G3" t="str">
            <v>当座</v>
          </cell>
        </row>
      </sheetData>
      <sheetData sheetId="5" refreshError="1"/>
      <sheetData sheetId="6"/>
      <sheetData sheetId="7" refreshError="1"/>
      <sheetData sheetId="8" refreshError="1"/>
      <sheetData sheetId="9">
        <row r="2">
          <cell r="X2" t="str">
            <v>現地</v>
          </cell>
        </row>
        <row r="3">
          <cell r="X3" t="str">
            <v>国内</v>
          </cell>
        </row>
      </sheetData>
      <sheetData sheetId="10" refreshError="1"/>
      <sheetData sheetId="11" refreshError="1"/>
      <sheetData sheetId="12" refreshError="1"/>
      <sheetData sheetId="13">
        <row r="2">
          <cell r="K2" t="str">
            <v>有</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方法"/>
      <sheetName val="従事者明細"/>
      <sheetName val=" 表紙"/>
      <sheetName val="様式1"/>
      <sheetName val="様式2_1人件費"/>
      <sheetName val="様式2_2その他原価・一般管理費"/>
      <sheetName val="様式2_3機材"/>
      <sheetName val="様式2_4旅費"/>
      <sheetName val="様式2_5現地活動費"/>
      <sheetName val="様式2_6本邦受入活動費"/>
      <sheetName val="機材様式（別紙明細）"/>
      <sheetName val="業務従事者名簿"/>
      <sheetName val="年度毎内訳"/>
      <sheetName val="Sheet2"/>
      <sheetName val="入力方法 "/>
      <sheetName val="①入力シート"/>
      <sheetName val="②従事者明細"/>
      <sheetName val="③契約金額"/>
      <sheetName val="⑤前払請求書（様式う）"/>
      <sheetName val="⑥保証書（様式え）"/>
      <sheetName val="⑦各種書類受領書（様式お）"/>
      <sheetName val="⑯部分完了届（様式き）"/>
      <sheetName val="⑧契約金相当額計算書（外部人材）"/>
      <sheetName val="⑩契約金相当額計算書（その他原価、一般管理費等）"/>
      <sheetName val="⑪契約金相当額計算書(機材費）"/>
      <sheetName val="⑫機材等納入結果検査調書（様式さ）"/>
      <sheetName val="⑬契約金相当額計算書（旅費）"/>
      <sheetName val="⑭契約金相当額計算書（再委託・本邦受入・管理費）"/>
      <sheetName val="⒁-部分払金額計算書"/>
      <sheetName val="⑱部分払請求書（様式か）"/>
      <sheetName val="⑳概算払請求書（様式け）"/>
      <sheetName val="⑰従事計画・実績表 (解説無し)入力用"/>
      <sheetName val="第1回部分払い"/>
      <sheetName val="第2回部分払い"/>
      <sheetName val="第3回部分払い"/>
      <sheetName val="⑰従事計画・実績表 (解説入り) "/>
      <sheetName val="従事計画・実績表の記入方法"/>
    </sheetNames>
    <sheetDataSet>
      <sheetData sheetId="0" refreshError="1"/>
      <sheetData sheetId="1" refreshError="1">
        <row r="4">
          <cell r="A4">
            <v>1</v>
          </cell>
          <cell r="K4" t="str">
            <v>A</v>
          </cell>
        </row>
        <row r="5">
          <cell r="K5" t="str">
            <v>B</v>
          </cell>
        </row>
        <row r="6">
          <cell r="K6" t="str">
            <v>C</v>
          </cell>
        </row>
        <row r="7">
          <cell r="K7" t="str">
            <v>Z</v>
          </cell>
        </row>
      </sheetData>
      <sheetData sheetId="2" refreshError="1"/>
      <sheetData sheetId="3" refreshError="1">
        <row r="4">
          <cell r="O4" t="str">
            <v>見積金額内訳書</v>
          </cell>
        </row>
        <row r="5">
          <cell r="O5" t="str">
            <v>契約金額内訳書</v>
          </cell>
        </row>
        <row r="6">
          <cell r="O6" t="str">
            <v>最終見積金額内訳書</v>
          </cell>
        </row>
      </sheetData>
      <sheetData sheetId="4" refreshError="1"/>
      <sheetData sheetId="5" refreshError="1"/>
      <sheetData sheetId="6" refreshError="1"/>
      <sheetData sheetId="7" refreshError="1">
        <row r="26">
          <cell r="C26" t="str">
            <v>①</v>
          </cell>
        </row>
        <row r="27">
          <cell r="C27" t="str">
            <v>②</v>
          </cell>
        </row>
        <row r="28">
          <cell r="C28" t="str">
            <v>③</v>
          </cell>
        </row>
        <row r="29">
          <cell r="C29">
            <v>0</v>
          </cell>
        </row>
      </sheetData>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
      <sheetName val="基本"/>
      <sheetName val="傭人費"/>
      <sheetName val="機材保守・管理費"/>
      <sheetName val="消耗品費"/>
      <sheetName val="旅費・交通費"/>
      <sheetName val="通信運搬費"/>
      <sheetName val="資料等作成費"/>
      <sheetName val="借料損料"/>
      <sheetName val="雑費"/>
      <sheetName val="供与機材購入費"/>
      <sheetName val="供与機材輸送費"/>
      <sheetName val="その他の機材輸送費"/>
      <sheetName val="報告書"/>
      <sheetName val="報告書 (他)"/>
      <sheetName val="ローカルコンサルタント契約"/>
      <sheetName val="諸謝金"/>
      <sheetName val="研修実施諸費"/>
      <sheetName val="研修同行者旅費"/>
      <sheetName val="受入先業務諸費"/>
    </sheetNames>
    <sheetDataSet>
      <sheetData sheetId="0" refreshError="1">
        <row r="3">
          <cell r="B3" t="str">
            <v>MVR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従事者基礎情報"/>
      <sheetName val="様式４ 内訳書"/>
      <sheetName val="様式５ 流用明細"/>
      <sheetName val="様式６ 報酬額確認 "/>
      <sheetName val="様式７ 業務従事者名簿 "/>
      <sheetName val="様式８ 旅費（航空賃、その他）"/>
      <sheetName val="様式８ 旅費（航空賃、その他） (特例）"/>
      <sheetName val="【欠番】様式９ 旅費(その他）"/>
      <sheetName val="様式10 証拠書類（航空賃） "/>
      <sheetName val="様式11　戦争特約保険料"/>
      <sheetName val="様式12 一般業務費"/>
      <sheetName val="様式13一般業務費出納簿 "/>
      <sheetName val="様式14 通訳傭上費・報告書作成費"/>
      <sheetName val="様式15 機材費"/>
      <sheetName val="様式16 再委託費"/>
      <sheetName val="様式17 国内業務費"/>
      <sheetName val="様式18　現地一時隔離関連費"/>
      <sheetName val="様式19　本邦一時隔離関連費 "/>
      <sheetName val="【参考】様式20 証書添付台紙 "/>
      <sheetName val="変更の内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総括表"/>
      <sheetName val="25年度実績"/>
      <sheetName val="26年度上"/>
      <sheetName val="支出明細1"/>
      <sheetName val="支出明細2"/>
      <sheetName val="支出明細3"/>
      <sheetName val="支出明細4"/>
      <sheetName val="支出明細5"/>
      <sheetName val="支出明細6"/>
      <sheetName val="4半期分総表"/>
      <sheetName val="半期毎内訳"/>
      <sheetName val="6旅費"/>
      <sheetName val="旅費精算データ"/>
      <sheetName val="参照"/>
      <sheetName val="様式2_2"/>
      <sheetName val="実施明細"/>
      <sheetName val="単価"/>
      <sheetName val="人件費データ"/>
      <sheetName val="7直接人件費明細"/>
      <sheetName val="8間接原価、一般管理費等"/>
      <sheetName val="様式2_4"/>
      <sheetName val="様式2_5"/>
      <sheetName val="従事者名簿"/>
      <sheetName val="月報データ"/>
      <sheetName val="月報2"/>
      <sheetName val="月報1"/>
      <sheetName val="参考"/>
      <sheetName val="単価・従事者明細"/>
      <sheetName val="入力方法 "/>
      <sheetName val="①入力シート"/>
      <sheetName val="②従事者明細"/>
      <sheetName val="③契約金額"/>
      <sheetName val="⑤前払請求書（様式う）"/>
      <sheetName val="⑥保証書（様式え）"/>
      <sheetName val="⑦各種書類受領書（様式お）"/>
      <sheetName val="⑯部分完了届（様式き）"/>
      <sheetName val="⑧契約金相当額計算書（外部人材）"/>
      <sheetName val="⑩契約金相当額計算書（その他原価、一般管理費等）"/>
      <sheetName val="⑪契約金相当額計算書(機材費）"/>
      <sheetName val="⑫機材等納入結果検査調書（様式さ）"/>
      <sheetName val="⑬契約金相当額計算書（旅費）"/>
      <sheetName val="⑭契約金相当額計算書（再委託・本邦受入・管理費）"/>
      <sheetName val="⒁-部分払金額計算書"/>
      <sheetName val="⑱部分払請求書（様式か）"/>
      <sheetName val="⑳概算払請求書（様式け）"/>
      <sheetName val="⑰従事計画・実績表 (解説無し)入力用"/>
      <sheetName val="第1回部分払い"/>
      <sheetName val="第2回部分払い"/>
      <sheetName val="第3回部分払い"/>
      <sheetName val="⑰従事計画・実績表 (解説入り) "/>
      <sheetName val="従事計画・実績表の記入方法"/>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3">
          <cell r="F3">
            <v>1</v>
          </cell>
          <cell r="G3" t="str">
            <v>済旅</v>
          </cell>
        </row>
        <row r="4">
          <cell r="F4">
            <v>2</v>
          </cell>
          <cell r="G4" t="str">
            <v>済人</v>
          </cell>
        </row>
        <row r="5">
          <cell r="G5" t="str">
            <v>済両方</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従事者基礎情報"/>
      <sheetName val="様式４ 内訳書"/>
      <sheetName val="様式５ 流用明細"/>
      <sheetName val="様式６ 報酬額確認 "/>
      <sheetName val="様式７ 業務従事者名簿 "/>
      <sheetName val="様式８ 航空賃"/>
      <sheetName val="様式９ 旅費(その他）"/>
      <sheetName val="様式10 合意単価適用分"/>
      <sheetName val="様式11 一般業務費"/>
      <sheetName val="様式12 一般業務費出納簿"/>
      <sheetName val="様式13 機材費"/>
      <sheetName val="様式14 再委託費"/>
      <sheetName val="様式15 国内業務費"/>
      <sheetName val="様式16 その他の直接経費"/>
      <sheetName val="【参考様式】証拠書類（航空賃）"/>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F4783-5BA5-4F8B-8074-4F545779FD94}">
  <sheetPr>
    <pageSetUpPr fitToPage="1"/>
  </sheetPr>
  <dimension ref="A1:I37"/>
  <sheetViews>
    <sheetView view="pageBreakPreview" topLeftCell="A14" zoomScale="60" zoomScaleNormal="90" workbookViewId="0">
      <selection activeCell="G1" sqref="G1"/>
    </sheetView>
  </sheetViews>
  <sheetFormatPr defaultColWidth="9" defaultRowHeight="16.5" outlineLevelRow="1"/>
  <cols>
    <col min="1" max="1" width="8.33203125" style="93" customWidth="1"/>
    <col min="2" max="2" width="24.4140625" style="93" customWidth="1"/>
    <col min="3" max="4" width="29.33203125" style="93" customWidth="1"/>
    <col min="5" max="5" width="34" style="93" customWidth="1"/>
    <col min="6" max="6" width="32.58203125" style="93" customWidth="1"/>
    <col min="7" max="7" width="13.5" style="95" customWidth="1"/>
    <col min="8" max="8" width="10.58203125" style="95" customWidth="1"/>
    <col min="9" max="16384" width="9" style="96"/>
  </cols>
  <sheetData>
    <row r="1" spans="2:8" ht="32.15" customHeight="1">
      <c r="F1" s="94"/>
      <c r="G1" s="94" t="s">
        <v>195</v>
      </c>
    </row>
    <row r="2" spans="2:8" ht="32.15" customHeight="1">
      <c r="F2" s="94"/>
      <c r="G2" s="94"/>
    </row>
    <row r="3" spans="2:8" s="97" customFormat="1" ht="39" customHeight="1">
      <c r="B3" s="372" t="s">
        <v>171</v>
      </c>
      <c r="C3" s="372"/>
      <c r="D3" s="372"/>
      <c r="E3" s="372"/>
      <c r="F3" s="372"/>
      <c r="G3" s="372"/>
      <c r="H3" s="39"/>
    </row>
    <row r="4" spans="2:8" s="97" customFormat="1" ht="42.75" customHeight="1">
      <c r="B4" s="121" t="s">
        <v>0</v>
      </c>
      <c r="C4" s="98" t="s">
        <v>1</v>
      </c>
      <c r="D4" s="98"/>
      <c r="E4" s="99"/>
      <c r="F4" s="98"/>
      <c r="G4" s="269"/>
      <c r="H4" s="100"/>
    </row>
    <row r="5" spans="2:8" s="97" customFormat="1" ht="42.75" customHeight="1">
      <c r="B5" s="122" t="s">
        <v>194</v>
      </c>
      <c r="C5" s="101"/>
      <c r="D5" s="101"/>
      <c r="E5" s="101"/>
      <c r="F5" s="101"/>
      <c r="G5" s="269"/>
      <c r="H5" s="100"/>
    </row>
    <row r="6" spans="2:8" s="97" customFormat="1" ht="42.75" customHeight="1">
      <c r="B6" s="121" t="s">
        <v>45</v>
      </c>
      <c r="C6" s="98"/>
      <c r="D6" s="98"/>
      <c r="E6" s="98"/>
      <c r="F6" s="83">
        <f>SUM(F27,F37)</f>
        <v>0</v>
      </c>
      <c r="G6" s="268" t="s">
        <v>3</v>
      </c>
    </row>
    <row r="7" spans="2:8" s="97" customFormat="1" ht="14.25" customHeight="1">
      <c r="F7" s="37"/>
      <c r="G7" s="100"/>
      <c r="H7" s="100"/>
    </row>
    <row r="8" spans="2:8" s="97" customFormat="1" ht="44.25" customHeight="1">
      <c r="B8" s="126" t="s">
        <v>4</v>
      </c>
      <c r="G8" s="100"/>
      <c r="H8" s="100"/>
    </row>
    <row r="9" spans="2:8" s="97" customFormat="1" ht="36" customHeight="1">
      <c r="B9" s="102" t="s">
        <v>5</v>
      </c>
      <c r="C9" s="101"/>
      <c r="D9" s="101"/>
      <c r="E9" s="101"/>
      <c r="F9" s="123">
        <f>'（本体）Ⅰ直接人件費'!D2</f>
        <v>0</v>
      </c>
      <c r="G9" s="118" t="s">
        <v>6</v>
      </c>
      <c r="H9" s="100"/>
    </row>
    <row r="10" spans="2:8" s="97" customFormat="1" ht="36" customHeight="1">
      <c r="B10" s="102" t="s">
        <v>7</v>
      </c>
      <c r="C10" s="101"/>
      <c r="D10" s="101"/>
      <c r="E10" s="101"/>
      <c r="F10" s="124">
        <f>SUM(F11,F12,F13,F21,F24)</f>
        <v>0</v>
      </c>
      <c r="G10" s="118" t="s">
        <v>6</v>
      </c>
      <c r="H10" s="100"/>
    </row>
    <row r="11" spans="2:8" s="97" customFormat="1" ht="36" customHeight="1">
      <c r="B11" s="103"/>
      <c r="C11" s="102" t="s">
        <v>8</v>
      </c>
      <c r="D11" s="98"/>
      <c r="E11" s="98"/>
      <c r="F11" s="104">
        <f>'Ⅱ直接経費　旅費（航空賃、日当宿泊料）'!D3</f>
        <v>0</v>
      </c>
      <c r="G11" s="100" t="s">
        <v>6</v>
      </c>
      <c r="H11" s="100"/>
    </row>
    <row r="12" spans="2:8" s="97" customFormat="1" ht="36" customHeight="1">
      <c r="B12" s="105"/>
      <c r="C12" s="102" t="s">
        <v>9</v>
      </c>
      <c r="D12" s="101"/>
      <c r="E12" s="101"/>
      <c r="F12" s="104">
        <f>'Ⅱ直接経費　旅費（航空賃、日当宿泊料）'!D4</f>
        <v>0</v>
      </c>
      <c r="G12" s="100" t="s">
        <v>6</v>
      </c>
      <c r="H12" s="100"/>
    </row>
    <row r="13" spans="2:8" s="97" customFormat="1" ht="36" customHeight="1">
      <c r="B13" s="105"/>
      <c r="C13" s="106" t="s">
        <v>10</v>
      </c>
      <c r="D13" s="264"/>
      <c r="E13" s="101"/>
      <c r="F13" s="104">
        <f>'Ⅱ　海外活動費'!F2</f>
        <v>0</v>
      </c>
      <c r="G13" s="100" t="s">
        <v>6</v>
      </c>
      <c r="H13" s="100"/>
    </row>
    <row r="14" spans="2:8" s="97" customFormat="1" ht="36" customHeight="1">
      <c r="B14" s="105"/>
      <c r="C14" s="109"/>
      <c r="D14" s="265"/>
      <c r="E14" s="107" t="s">
        <v>11</v>
      </c>
      <c r="F14" s="108">
        <f>'Ⅱ　海外活動費'!H15</f>
        <v>0</v>
      </c>
      <c r="G14" s="100" t="s">
        <v>6</v>
      </c>
      <c r="H14" s="100"/>
    </row>
    <row r="15" spans="2:8" s="97" customFormat="1" ht="36" customHeight="1">
      <c r="B15" s="105"/>
      <c r="C15" s="109"/>
      <c r="D15" s="265"/>
      <c r="E15" s="110" t="s">
        <v>12</v>
      </c>
      <c r="F15" s="108">
        <f>'Ⅱ　海外活動費'!H23</f>
        <v>0</v>
      </c>
      <c r="G15" s="100" t="s">
        <v>6</v>
      </c>
      <c r="H15" s="100"/>
    </row>
    <row r="16" spans="2:8" s="97" customFormat="1" ht="36" customHeight="1">
      <c r="B16" s="105"/>
      <c r="C16" s="109"/>
      <c r="D16" s="265"/>
      <c r="E16" s="111" t="s">
        <v>13</v>
      </c>
      <c r="F16" s="108">
        <f>'Ⅱ　海外活動費'!H31</f>
        <v>0</v>
      </c>
      <c r="G16" s="100" t="s">
        <v>6</v>
      </c>
      <c r="H16" s="100"/>
    </row>
    <row r="17" spans="2:9" s="97" customFormat="1" ht="36" customHeight="1">
      <c r="B17" s="105"/>
      <c r="C17" s="109"/>
      <c r="D17" s="265"/>
      <c r="E17" s="110" t="s">
        <v>14</v>
      </c>
      <c r="F17" s="108">
        <f>'Ⅱ　海外活動費'!H37</f>
        <v>0</v>
      </c>
      <c r="G17" s="100" t="s">
        <v>6</v>
      </c>
      <c r="H17" s="100"/>
    </row>
    <row r="18" spans="2:9" s="97" customFormat="1" ht="36" customHeight="1">
      <c r="B18" s="105"/>
      <c r="C18" s="109"/>
      <c r="D18" s="265"/>
      <c r="E18" s="110" t="s">
        <v>15</v>
      </c>
      <c r="F18" s="108">
        <f>'Ⅱ　海外活動費'!H43</f>
        <v>0</v>
      </c>
      <c r="G18" s="100" t="s">
        <v>6</v>
      </c>
      <c r="H18" s="100"/>
    </row>
    <row r="19" spans="2:9" s="97" customFormat="1" ht="36" customHeight="1">
      <c r="B19" s="105"/>
      <c r="C19" s="109"/>
      <c r="D19" s="265"/>
      <c r="E19" s="110" t="s">
        <v>16</v>
      </c>
      <c r="F19" s="108">
        <f>'Ⅱ　海外活動費'!H49</f>
        <v>0</v>
      </c>
      <c r="G19" s="100" t="s">
        <v>6</v>
      </c>
      <c r="H19" s="100"/>
    </row>
    <row r="20" spans="2:9" s="97" customFormat="1" ht="36" customHeight="1">
      <c r="B20" s="105"/>
      <c r="C20" s="119"/>
      <c r="D20" s="266"/>
      <c r="E20" s="110" t="s">
        <v>17</v>
      </c>
      <c r="F20" s="108">
        <f>'Ⅱ　海外活動費'!H55</f>
        <v>0</v>
      </c>
      <c r="G20" s="100" t="s">
        <v>6</v>
      </c>
      <c r="H20" s="100"/>
    </row>
    <row r="21" spans="2:9" s="97" customFormat="1" ht="36" customHeight="1">
      <c r="B21" s="105"/>
      <c r="C21" s="106" t="s">
        <v>18</v>
      </c>
      <c r="D21" s="264"/>
      <c r="E21" s="113"/>
      <c r="F21" s="104">
        <f>'Ⅱ　物品・機材費'!E2</f>
        <v>0</v>
      </c>
      <c r="G21" s="100" t="s">
        <v>6</v>
      </c>
      <c r="H21" s="100"/>
    </row>
    <row r="22" spans="2:9" s="97" customFormat="1" ht="36" customHeight="1">
      <c r="B22" s="105"/>
      <c r="C22" s="109"/>
      <c r="D22" s="265"/>
      <c r="E22" s="110" t="s">
        <v>19</v>
      </c>
      <c r="F22" s="108">
        <f>'Ⅱ　物品・機材費'!G15</f>
        <v>0</v>
      </c>
      <c r="G22" s="100" t="s">
        <v>6</v>
      </c>
      <c r="H22" s="100"/>
    </row>
    <row r="23" spans="2:9" s="97" customFormat="1" ht="36" customHeight="1">
      <c r="B23" s="105"/>
      <c r="C23" s="119"/>
      <c r="D23" s="266"/>
      <c r="E23" s="110" t="s">
        <v>20</v>
      </c>
      <c r="F23" s="108">
        <f>'Ⅱ　物品・機材費'!G24</f>
        <v>0</v>
      </c>
      <c r="G23" s="100" t="s">
        <v>6</v>
      </c>
      <c r="H23" s="100"/>
    </row>
    <row r="24" spans="2:9" s="97" customFormat="1" ht="36" customHeight="1">
      <c r="B24" s="112"/>
      <c r="C24" s="106" t="s">
        <v>21</v>
      </c>
      <c r="D24" s="264"/>
      <c r="E24" s="114"/>
      <c r="F24" s="115">
        <f>'Ⅱ　再委託費'!D2</f>
        <v>0</v>
      </c>
      <c r="G24" s="100" t="s">
        <v>6</v>
      </c>
      <c r="H24" s="100"/>
    </row>
    <row r="25" spans="2:9" s="97" customFormat="1" ht="36" customHeight="1">
      <c r="B25" s="102" t="s">
        <v>172</v>
      </c>
      <c r="C25" s="267"/>
      <c r="D25" s="101" t="s">
        <v>173</v>
      </c>
      <c r="E25" s="101"/>
      <c r="F25" s="125">
        <f>ROUNDDOWN(SUM(F9,F10)*C25/100,0)</f>
        <v>0</v>
      </c>
      <c r="G25" s="118" t="s">
        <v>3</v>
      </c>
      <c r="H25" s="100"/>
    </row>
    <row r="26" spans="2:9" s="97" customFormat="1" ht="36" customHeight="1">
      <c r="B26" s="102" t="s">
        <v>170</v>
      </c>
      <c r="C26" s="101"/>
      <c r="D26" s="101"/>
      <c r="E26" s="101"/>
      <c r="F26" s="125">
        <v>0</v>
      </c>
      <c r="G26" s="118" t="s">
        <v>3</v>
      </c>
      <c r="H26" s="100"/>
    </row>
    <row r="27" spans="2:9" s="97" customFormat="1" ht="36" customHeight="1">
      <c r="B27" s="116" t="s">
        <v>22</v>
      </c>
      <c r="C27" s="117"/>
      <c r="D27" s="117"/>
      <c r="E27" s="117"/>
      <c r="F27" s="124">
        <f>SUM(F10,F9,F26,F25)</f>
        <v>0</v>
      </c>
      <c r="G27" s="118" t="s">
        <v>6</v>
      </c>
      <c r="H27" s="118"/>
    </row>
    <row r="28" spans="2:9" s="97" customFormat="1" ht="24" customHeight="1">
      <c r="G28" s="100"/>
      <c r="H28" s="100"/>
    </row>
    <row r="29" spans="2:9" s="97" customFormat="1" ht="45" customHeight="1" outlineLevel="1">
      <c r="B29" s="126" t="s">
        <v>23</v>
      </c>
      <c r="G29" s="100"/>
      <c r="H29" s="100" t="s">
        <v>180</v>
      </c>
      <c r="I29" s="100"/>
    </row>
    <row r="30" spans="2:9" s="10" customFormat="1" ht="34.5" customHeight="1" outlineLevel="1">
      <c r="B30" s="102" t="s">
        <v>46</v>
      </c>
      <c r="C30" s="101"/>
      <c r="D30" s="101"/>
      <c r="E30" s="101"/>
      <c r="F30" s="123">
        <f>'（本邦研修）Ⅰ.直接人件費 '!C2</f>
        <v>0</v>
      </c>
      <c r="G30" s="38" t="s">
        <v>6</v>
      </c>
      <c r="H30" s="10" t="s">
        <v>181</v>
      </c>
      <c r="I30" s="100"/>
    </row>
    <row r="31" spans="2:9" s="10" customFormat="1" ht="34.5" customHeight="1" outlineLevel="1">
      <c r="B31" s="106" t="s">
        <v>47</v>
      </c>
      <c r="C31" s="106" t="s">
        <v>24</v>
      </c>
      <c r="D31" s="264"/>
      <c r="E31" s="101"/>
      <c r="F31" s="124">
        <f>'（本邦研修）Ⅱ.直接経費　本邦研修費'!D2</f>
        <v>0</v>
      </c>
      <c r="G31" s="38" t="s">
        <v>6</v>
      </c>
      <c r="I31" s="100"/>
    </row>
    <row r="32" spans="2:9" s="10" customFormat="1" ht="34.5" customHeight="1" outlineLevel="1">
      <c r="B32" s="105"/>
      <c r="C32" s="109"/>
      <c r="D32" s="265"/>
      <c r="E32" s="120" t="s">
        <v>25</v>
      </c>
      <c r="F32" s="41">
        <f>'（本邦研修）Ⅱ.直接経費　本邦研修費'!F12</f>
        <v>0</v>
      </c>
      <c r="G32" s="36"/>
      <c r="I32" s="100"/>
    </row>
    <row r="33" spans="2:9" s="10" customFormat="1" ht="34.5" customHeight="1" outlineLevel="1">
      <c r="B33" s="119"/>
      <c r="C33" s="119"/>
      <c r="D33" s="266"/>
      <c r="E33" s="120" t="s">
        <v>26</v>
      </c>
      <c r="F33" s="41">
        <f>'（本邦研修）Ⅱ.直接経費　本邦研修費'!F37</f>
        <v>0</v>
      </c>
      <c r="G33" s="36"/>
      <c r="I33" s="100"/>
    </row>
    <row r="34" spans="2:9" s="10" customFormat="1" ht="34.5" customHeight="1" outlineLevel="1">
      <c r="B34" s="102" t="s">
        <v>193</v>
      </c>
      <c r="C34" s="267"/>
      <c r="D34" s="101" t="s">
        <v>173</v>
      </c>
      <c r="E34" s="101"/>
      <c r="F34" s="125">
        <f>ROUNDDOWN((SUM(F30,F31)*C34/100),0)</f>
        <v>0</v>
      </c>
      <c r="G34" s="38" t="s">
        <v>6</v>
      </c>
      <c r="I34" s="100"/>
    </row>
    <row r="35" spans="2:9" s="10" customFormat="1" ht="34.5" customHeight="1" outlineLevel="1">
      <c r="B35" s="102" t="s">
        <v>166</v>
      </c>
      <c r="C35" s="101"/>
      <c r="D35" s="101"/>
      <c r="E35" s="101"/>
      <c r="F35" s="82">
        <f>SUM(F30,F31,F34)</f>
        <v>0</v>
      </c>
      <c r="G35" s="36" t="s">
        <v>52</v>
      </c>
      <c r="I35" s="100"/>
    </row>
    <row r="36" spans="2:9" s="10" customFormat="1" ht="34.5" customHeight="1" outlineLevel="1">
      <c r="B36" s="102" t="s">
        <v>169</v>
      </c>
      <c r="C36" s="101"/>
      <c r="D36" s="101"/>
      <c r="E36" s="101"/>
      <c r="F36" s="82">
        <f>ROUNDDOWN((F35*0.1),0)</f>
        <v>0</v>
      </c>
      <c r="G36" s="38" t="s">
        <v>6</v>
      </c>
      <c r="I36" s="100"/>
    </row>
    <row r="37" spans="2:9" s="10" customFormat="1" ht="34.5" customHeight="1" outlineLevel="1">
      <c r="B37" s="116" t="s">
        <v>27</v>
      </c>
      <c r="C37" s="117"/>
      <c r="D37" s="117"/>
      <c r="E37" s="117"/>
      <c r="F37" s="124">
        <f>SUM(F35,F36)</f>
        <v>0</v>
      </c>
      <c r="G37" s="38" t="s">
        <v>6</v>
      </c>
      <c r="I37" s="100"/>
    </row>
  </sheetData>
  <dataConsolidate/>
  <mergeCells count="1">
    <mergeCell ref="B3:G3"/>
  </mergeCells>
  <phoneticPr fontId="14"/>
  <dataValidations count="1">
    <dataValidation type="list" allowBlank="1" showInputMessage="1" showErrorMessage="1" sqref="B3:G3" xr:uid="{6266EDA2-9ECD-4FC3-8B70-34DF7CD6EF1B}">
      <formula1>"見積書,附属書Ⅲ　契約金額内訳書,契約金額詳細内訳書"</formula1>
    </dataValidation>
  </dataValidations>
  <pageMargins left="0.98425196850393704" right="0.98425196850393704" top="0.98425196850393704" bottom="0.98425196850393704" header="0.51181102362204722" footer="0.51181102362204722"/>
  <pageSetup paperSize="9" scale="44"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C4E52-D728-43CB-80B6-C8AF573E201D}">
  <sheetPr>
    <pageSetUpPr fitToPage="1"/>
  </sheetPr>
  <dimension ref="A1:H53"/>
  <sheetViews>
    <sheetView tabSelected="1" view="pageBreakPreview" zoomScale="50" zoomScaleNormal="64" zoomScaleSheetLayoutView="50" workbookViewId="0">
      <selection activeCell="B36" sqref="B36"/>
    </sheetView>
  </sheetViews>
  <sheetFormatPr defaultColWidth="9" defaultRowHeight="14" outlineLevelRow="1"/>
  <cols>
    <col min="1" max="1" width="12.33203125" style="34" customWidth="1"/>
    <col min="2" max="2" width="29.83203125" style="34" customWidth="1"/>
    <col min="3" max="3" width="36.5" style="34" customWidth="1"/>
    <col min="4" max="4" width="29.83203125" style="34" customWidth="1"/>
    <col min="5" max="5" width="38" style="64" customWidth="1"/>
    <col min="6" max="6" width="46.58203125" style="34" customWidth="1"/>
    <col min="7" max="7" width="7.5" style="35" customWidth="1"/>
    <col min="8" max="8" width="10.58203125" style="35" customWidth="1"/>
  </cols>
  <sheetData>
    <row r="1" spans="1:7" ht="16.5">
      <c r="G1" s="94" t="s">
        <v>195</v>
      </c>
    </row>
    <row r="2" spans="1:7">
      <c r="G2" s="18"/>
    </row>
    <row r="3" spans="1:7" s="53" customFormat="1" ht="23.25" customHeight="1">
      <c r="E3" s="78"/>
      <c r="F3" s="85" t="s">
        <v>28</v>
      </c>
    </row>
    <row r="4" spans="1:7" s="53" customFormat="1" ht="23.25" customHeight="1">
      <c r="A4" s="174" t="s">
        <v>29</v>
      </c>
      <c r="B4" s="174"/>
      <c r="E4" s="78"/>
    </row>
    <row r="5" spans="1:7" s="53" customFormat="1" ht="23.25" customHeight="1">
      <c r="A5" s="174" t="s">
        <v>30</v>
      </c>
      <c r="B5" s="175"/>
      <c r="C5" s="84"/>
      <c r="D5" s="84"/>
      <c r="E5" s="78"/>
    </row>
    <row r="6" spans="1:7" s="53" customFormat="1" ht="23.25" customHeight="1">
      <c r="A6" s="174" t="s">
        <v>31</v>
      </c>
      <c r="B6" s="175"/>
      <c r="C6" s="84"/>
      <c r="D6" s="84"/>
      <c r="E6" s="78"/>
    </row>
    <row r="7" spans="1:7" s="53" customFormat="1" ht="23.25" customHeight="1">
      <c r="E7" s="175" t="s">
        <v>32</v>
      </c>
      <c r="F7" s="84"/>
      <c r="G7" s="177"/>
    </row>
    <row r="8" spans="1:7" s="53" customFormat="1" ht="23.25" customHeight="1">
      <c r="E8" s="175" t="s">
        <v>33</v>
      </c>
      <c r="F8" s="84"/>
      <c r="G8" s="177"/>
    </row>
    <row r="9" spans="1:7" s="53" customFormat="1" ht="23.25" customHeight="1">
      <c r="E9" s="175" t="s">
        <v>34</v>
      </c>
      <c r="F9" s="86" t="s">
        <v>174</v>
      </c>
      <c r="G9" s="177"/>
    </row>
    <row r="10" spans="1:7" s="53" customFormat="1" ht="23.25" customHeight="1" outlineLevel="1">
      <c r="E10" s="79" t="s">
        <v>35</v>
      </c>
      <c r="F10" s="90"/>
      <c r="G10" s="176"/>
    </row>
    <row r="11" spans="1:7" s="53" customFormat="1" ht="23.25" customHeight="1" outlineLevel="1">
      <c r="E11" s="80" t="s">
        <v>36</v>
      </c>
      <c r="F11" s="91"/>
      <c r="G11" s="176"/>
    </row>
    <row r="12" spans="1:7" s="53" customFormat="1" ht="23.25" customHeight="1" outlineLevel="1">
      <c r="E12" s="80" t="s">
        <v>37</v>
      </c>
      <c r="F12" s="91"/>
      <c r="G12" s="176"/>
    </row>
    <row r="13" spans="1:7" s="53" customFormat="1" ht="23.25" customHeight="1" outlineLevel="1">
      <c r="E13" s="80" t="s">
        <v>38</v>
      </c>
      <c r="F13" s="91" t="s">
        <v>39</v>
      </c>
      <c r="G13" s="176"/>
    </row>
    <row r="14" spans="1:7" s="53" customFormat="1" ht="23.25" customHeight="1" outlineLevel="1">
      <c r="E14" s="80" t="s">
        <v>40</v>
      </c>
      <c r="F14" s="91"/>
      <c r="G14" s="176"/>
    </row>
    <row r="15" spans="1:7" s="53" customFormat="1" ht="23.25" customHeight="1" outlineLevel="1">
      <c r="E15" s="80" t="s">
        <v>41</v>
      </c>
      <c r="F15" s="91"/>
      <c r="G15" s="176"/>
    </row>
    <row r="16" spans="1:7" s="53" customFormat="1" ht="23.25" customHeight="1" outlineLevel="1">
      <c r="E16" s="80" t="s">
        <v>37</v>
      </c>
      <c r="F16" s="91"/>
      <c r="G16" s="176"/>
    </row>
    <row r="17" spans="2:8" s="53" customFormat="1" ht="23.25" customHeight="1" outlineLevel="1">
      <c r="E17" s="81" t="s">
        <v>42</v>
      </c>
      <c r="F17" s="92" t="s">
        <v>43</v>
      </c>
      <c r="G17" s="176"/>
    </row>
    <row r="18" spans="2:8" ht="18" customHeight="1">
      <c r="F18" s="20"/>
      <c r="G18" s="20"/>
    </row>
    <row r="19" spans="2:8" s="10" customFormat="1" ht="37.5" customHeight="1">
      <c r="B19" s="373" t="s">
        <v>44</v>
      </c>
      <c r="C19" s="373"/>
      <c r="D19" s="373"/>
      <c r="E19" s="373"/>
      <c r="F19" s="373"/>
      <c r="G19" s="100"/>
      <c r="H19" s="39"/>
    </row>
    <row r="20" spans="2:8" s="97" customFormat="1" ht="30" customHeight="1">
      <c r="B20" s="98" t="s">
        <v>0</v>
      </c>
      <c r="C20" s="98" t="str">
        <f>各種内訳書!C4</f>
        <v>××国　〇●●</v>
      </c>
      <c r="D20" s="98"/>
      <c r="E20" s="99"/>
      <c r="F20" s="98"/>
      <c r="G20" s="100"/>
      <c r="H20" s="100"/>
    </row>
    <row r="21" spans="2:8" s="97" customFormat="1" ht="34.5" customHeight="1">
      <c r="B21" s="101" t="s">
        <v>2</v>
      </c>
      <c r="C21" s="101"/>
      <c r="D21" s="101"/>
      <c r="E21" s="101"/>
      <c r="F21" s="101"/>
      <c r="G21" s="100"/>
      <c r="H21" s="100"/>
    </row>
    <row r="22" spans="2:8" s="97" customFormat="1" ht="29.25" customHeight="1">
      <c r="B22" s="98" t="s">
        <v>45</v>
      </c>
      <c r="C22" s="98"/>
      <c r="D22" s="98"/>
      <c r="E22" s="98"/>
      <c r="F22" s="83">
        <f>SUM(F43,F53)</f>
        <v>0</v>
      </c>
      <c r="G22" s="100" t="s">
        <v>3</v>
      </c>
      <c r="H22" s="100"/>
    </row>
    <row r="23" spans="2:8" s="10" customFormat="1" ht="15" customHeight="1">
      <c r="E23" s="1"/>
      <c r="F23" s="37"/>
      <c r="G23" s="36"/>
      <c r="H23" s="36"/>
    </row>
    <row r="24" spans="2:8" s="10" customFormat="1" ht="26.25" customHeight="1">
      <c r="B24" s="97" t="s">
        <v>4</v>
      </c>
      <c r="E24" s="1"/>
      <c r="G24" s="36"/>
      <c r="H24" s="36"/>
    </row>
    <row r="25" spans="2:8" s="10" customFormat="1" ht="36.75" customHeight="1">
      <c r="B25" s="102" t="s">
        <v>46</v>
      </c>
      <c r="C25" s="101"/>
      <c r="D25" s="101"/>
      <c r="E25" s="101"/>
      <c r="F25" s="123">
        <f>'（本体）Ⅰ直接人件費'!D2</f>
        <v>0</v>
      </c>
      <c r="G25" s="36" t="s">
        <v>6</v>
      </c>
      <c r="H25" s="36"/>
    </row>
    <row r="26" spans="2:8" s="10" customFormat="1" ht="36.75" customHeight="1">
      <c r="B26" s="102" t="s">
        <v>47</v>
      </c>
      <c r="C26" s="101"/>
      <c r="D26" s="101"/>
      <c r="E26" s="101"/>
      <c r="F26" s="124">
        <f>SUM(F27,F28,F29,F37,F40)</f>
        <v>0</v>
      </c>
      <c r="G26" s="36" t="s">
        <v>6</v>
      </c>
      <c r="H26" s="36"/>
    </row>
    <row r="27" spans="2:8" s="10" customFormat="1" ht="36.75" customHeight="1">
      <c r="B27" s="103"/>
      <c r="C27" s="102" t="s">
        <v>8</v>
      </c>
      <c r="D27" s="98"/>
      <c r="E27" s="98"/>
      <c r="F27" s="104">
        <f>'Ⅱ直接経費　旅費（航空賃、日当宿泊料）'!D3</f>
        <v>0</v>
      </c>
      <c r="G27" s="100" t="s">
        <v>6</v>
      </c>
      <c r="H27" s="36"/>
    </row>
    <row r="28" spans="2:8" s="10" customFormat="1" ht="36.75" customHeight="1">
      <c r="B28" s="105"/>
      <c r="C28" s="102" t="s">
        <v>9</v>
      </c>
      <c r="D28" s="101"/>
      <c r="E28" s="101"/>
      <c r="F28" s="104">
        <f>'Ⅱ直接経費　旅費（航空賃、日当宿泊料）'!D4</f>
        <v>0</v>
      </c>
      <c r="G28" s="100" t="s">
        <v>6</v>
      </c>
      <c r="H28" s="36"/>
    </row>
    <row r="29" spans="2:8" s="10" customFormat="1" ht="36.75" customHeight="1">
      <c r="B29" s="105"/>
      <c r="C29" s="106" t="s">
        <v>10</v>
      </c>
      <c r="D29" s="264"/>
      <c r="E29" s="101"/>
      <c r="F29" s="104">
        <f>'Ⅱ　海外活動費'!F2</f>
        <v>0</v>
      </c>
      <c r="G29" s="100" t="s">
        <v>6</v>
      </c>
      <c r="H29" s="36"/>
    </row>
    <row r="30" spans="2:8" s="10" customFormat="1" ht="36.75" customHeight="1">
      <c r="B30" s="105"/>
      <c r="C30" s="109"/>
      <c r="D30" s="265"/>
      <c r="E30" s="107" t="s">
        <v>48</v>
      </c>
      <c r="F30" s="108">
        <f>'Ⅱ　海外活動費'!H15</f>
        <v>0</v>
      </c>
      <c r="G30" s="100" t="s">
        <v>6</v>
      </c>
      <c r="H30" s="36"/>
    </row>
    <row r="31" spans="2:8" s="10" customFormat="1" ht="36.75" customHeight="1">
      <c r="B31" s="105"/>
      <c r="C31" s="109"/>
      <c r="D31" s="265"/>
      <c r="E31" s="110" t="s">
        <v>12</v>
      </c>
      <c r="F31" s="108">
        <f>'Ⅱ　海外活動費'!H23</f>
        <v>0</v>
      </c>
      <c r="G31" s="100" t="s">
        <v>6</v>
      </c>
      <c r="H31" s="36"/>
    </row>
    <row r="32" spans="2:8" s="10" customFormat="1" ht="36.75" customHeight="1">
      <c r="B32" s="105"/>
      <c r="C32" s="109"/>
      <c r="D32" s="265"/>
      <c r="E32" s="111" t="s">
        <v>13</v>
      </c>
      <c r="F32" s="108">
        <f>'Ⅱ　海外活動費'!H31</f>
        <v>0</v>
      </c>
      <c r="G32" s="100" t="s">
        <v>6</v>
      </c>
      <c r="H32" s="36"/>
    </row>
    <row r="33" spans="2:8" s="10" customFormat="1" ht="36.75" customHeight="1">
      <c r="B33" s="105"/>
      <c r="C33" s="109"/>
      <c r="D33" s="265"/>
      <c r="E33" s="110" t="s">
        <v>14</v>
      </c>
      <c r="F33" s="108">
        <f>'Ⅱ　海外活動費'!H37</f>
        <v>0</v>
      </c>
      <c r="G33" s="100" t="s">
        <v>6</v>
      </c>
      <c r="H33" s="36"/>
    </row>
    <row r="34" spans="2:8" s="10" customFormat="1" ht="36.75" customHeight="1">
      <c r="B34" s="105"/>
      <c r="C34" s="109"/>
      <c r="D34" s="265"/>
      <c r="E34" s="110" t="s">
        <v>15</v>
      </c>
      <c r="F34" s="108">
        <f>'Ⅱ　海外活動費'!H43</f>
        <v>0</v>
      </c>
      <c r="G34" s="100" t="s">
        <v>6</v>
      </c>
      <c r="H34" s="36"/>
    </row>
    <row r="35" spans="2:8" s="10" customFormat="1" ht="36.75" customHeight="1">
      <c r="B35" s="105"/>
      <c r="C35" s="109"/>
      <c r="D35" s="265"/>
      <c r="E35" s="110" t="s">
        <v>16</v>
      </c>
      <c r="F35" s="108">
        <f>'Ⅱ　海外活動費'!H49</f>
        <v>0</v>
      </c>
      <c r="G35" s="100" t="s">
        <v>6</v>
      </c>
      <c r="H35" s="36"/>
    </row>
    <row r="36" spans="2:8" s="10" customFormat="1" ht="36.75" customHeight="1">
      <c r="B36" s="105"/>
      <c r="C36" s="119"/>
      <c r="D36" s="266"/>
      <c r="E36" s="110" t="s">
        <v>49</v>
      </c>
      <c r="F36" s="108">
        <f>'Ⅱ　海外活動費'!H55</f>
        <v>0</v>
      </c>
      <c r="G36" s="100" t="s">
        <v>6</v>
      </c>
      <c r="H36" s="36"/>
    </row>
    <row r="37" spans="2:8" s="10" customFormat="1" ht="36.75" customHeight="1">
      <c r="B37" s="105"/>
      <c r="C37" s="106" t="s">
        <v>18</v>
      </c>
      <c r="D37" s="264"/>
      <c r="E37" s="113"/>
      <c r="F37" s="104">
        <f>'Ⅱ　物品・機材費'!E2</f>
        <v>0</v>
      </c>
      <c r="G37" s="100" t="s">
        <v>6</v>
      </c>
      <c r="H37" s="36"/>
    </row>
    <row r="38" spans="2:8" s="10" customFormat="1" ht="36.75" customHeight="1">
      <c r="B38" s="105"/>
      <c r="C38" s="109"/>
      <c r="D38" s="265"/>
      <c r="E38" s="110" t="s">
        <v>50</v>
      </c>
      <c r="F38" s="108">
        <f>'Ⅱ　物品・機材費'!G15</f>
        <v>0</v>
      </c>
      <c r="G38" s="100" t="s">
        <v>6</v>
      </c>
      <c r="H38" s="36"/>
    </row>
    <row r="39" spans="2:8" s="10" customFormat="1" ht="36.75" customHeight="1">
      <c r="B39" s="105"/>
      <c r="C39" s="119"/>
      <c r="D39" s="266"/>
      <c r="E39" s="110" t="s">
        <v>51</v>
      </c>
      <c r="F39" s="108">
        <f>'Ⅱ　物品・機材費'!G24</f>
        <v>0</v>
      </c>
      <c r="G39" s="100" t="s">
        <v>6</v>
      </c>
      <c r="H39" s="36"/>
    </row>
    <row r="40" spans="2:8" s="10" customFormat="1" ht="36.75" customHeight="1">
      <c r="B40" s="112"/>
      <c r="C40" s="106" t="s">
        <v>21</v>
      </c>
      <c r="D40" s="264"/>
      <c r="E40" s="114"/>
      <c r="F40" s="115">
        <f>'Ⅱ　再委託費'!D2</f>
        <v>0</v>
      </c>
      <c r="G40" s="100" t="s">
        <v>6</v>
      </c>
      <c r="H40" s="36"/>
    </row>
    <row r="41" spans="2:8" s="10" customFormat="1" ht="36.75" customHeight="1">
      <c r="B41" s="102" t="s">
        <v>175</v>
      </c>
      <c r="C41" s="267"/>
      <c r="D41" s="101" t="s">
        <v>173</v>
      </c>
      <c r="E41" s="101"/>
      <c r="F41" s="125">
        <f>ROUNDDOWN(SUM(F25,F26)*C41/100,0)</f>
        <v>0</v>
      </c>
      <c r="G41" s="36" t="s">
        <v>3</v>
      </c>
      <c r="H41" s="36"/>
    </row>
    <row r="42" spans="2:8" s="10" customFormat="1" ht="36.75" customHeight="1">
      <c r="B42" s="102" t="s">
        <v>177</v>
      </c>
      <c r="C42" s="101"/>
      <c r="D42" s="101"/>
      <c r="E42" s="101"/>
      <c r="F42" s="125">
        <v>0</v>
      </c>
      <c r="G42" s="36" t="s">
        <v>3</v>
      </c>
      <c r="H42" s="36"/>
    </row>
    <row r="43" spans="2:8" s="10" customFormat="1" ht="36.75" customHeight="1">
      <c r="B43" s="116" t="s">
        <v>22</v>
      </c>
      <c r="C43" s="117"/>
      <c r="D43" s="117"/>
      <c r="E43" s="117"/>
      <c r="F43" s="124">
        <f>ROUND(SUM(F26,F25,F41,F42),0)</f>
        <v>0</v>
      </c>
      <c r="G43" s="38" t="s">
        <v>6</v>
      </c>
      <c r="H43" s="38"/>
    </row>
    <row r="44" spans="2:8" s="10" customFormat="1" ht="14.25" customHeight="1">
      <c r="E44" s="1"/>
      <c r="G44" s="36"/>
      <c r="H44" s="36"/>
    </row>
    <row r="45" spans="2:8" s="10" customFormat="1" ht="35.25" customHeight="1">
      <c r="B45" s="97" t="s">
        <v>23</v>
      </c>
      <c r="E45" s="1"/>
      <c r="G45" s="36"/>
      <c r="H45" s="36"/>
    </row>
    <row r="46" spans="2:8" s="10" customFormat="1" ht="34.5" customHeight="1">
      <c r="B46" s="102" t="s">
        <v>167</v>
      </c>
      <c r="C46" s="101"/>
      <c r="D46" s="101"/>
      <c r="E46" s="101"/>
      <c r="F46" s="123">
        <f>'（本邦研修）Ⅰ.直接人件費 '!C2</f>
        <v>0</v>
      </c>
      <c r="G46" s="118" t="s">
        <v>6</v>
      </c>
      <c r="H46" s="36"/>
    </row>
    <row r="47" spans="2:8" s="10" customFormat="1" ht="34.5" customHeight="1">
      <c r="B47" s="106" t="s">
        <v>168</v>
      </c>
      <c r="C47" s="106" t="s">
        <v>24</v>
      </c>
      <c r="D47" s="264"/>
      <c r="E47" s="101"/>
      <c r="F47" s="124">
        <f>'（本邦研修）Ⅱ.直接経費　本邦研修費'!D2</f>
        <v>0</v>
      </c>
      <c r="G47" s="118" t="s">
        <v>6</v>
      </c>
      <c r="H47" s="36"/>
    </row>
    <row r="48" spans="2:8" s="10" customFormat="1" ht="34.5" customHeight="1">
      <c r="B48" s="105"/>
      <c r="C48" s="109"/>
      <c r="D48" s="265"/>
      <c r="E48" s="120" t="s">
        <v>25</v>
      </c>
      <c r="F48" s="104">
        <f>'（本邦研修）Ⅱ.直接経費　本邦研修費'!F3</f>
        <v>0</v>
      </c>
      <c r="G48" s="100" t="s">
        <v>6</v>
      </c>
      <c r="H48" s="36"/>
    </row>
    <row r="49" spans="2:8" s="10" customFormat="1" ht="34.5" customHeight="1">
      <c r="B49" s="119"/>
      <c r="C49" s="119"/>
      <c r="D49" s="266"/>
      <c r="E49" s="120" t="s">
        <v>26</v>
      </c>
      <c r="F49" s="104">
        <f>'（本邦研修）Ⅱ.直接経費　本邦研修費'!F37</f>
        <v>0</v>
      </c>
      <c r="G49" s="100" t="s">
        <v>52</v>
      </c>
      <c r="H49" s="36"/>
    </row>
    <row r="50" spans="2:8" s="10" customFormat="1" ht="34.5" customHeight="1">
      <c r="B50" s="102" t="s">
        <v>178</v>
      </c>
      <c r="C50" s="267"/>
      <c r="D50" s="101" t="s">
        <v>176</v>
      </c>
      <c r="E50" s="101"/>
      <c r="F50" s="123">
        <f>ROUNDDOWN(SUM(F46,F47)*C50/100,0)</f>
        <v>0</v>
      </c>
      <c r="G50" s="118" t="s">
        <v>6</v>
      </c>
      <c r="H50" s="36"/>
    </row>
    <row r="51" spans="2:8" s="10" customFormat="1" ht="34.5" customHeight="1">
      <c r="B51" s="102" t="s">
        <v>166</v>
      </c>
      <c r="C51" s="101"/>
      <c r="D51" s="101"/>
      <c r="E51" s="101"/>
      <c r="F51" s="270">
        <f>SUM(F46,F47,F50)</f>
        <v>0</v>
      </c>
      <c r="G51" s="100" t="s">
        <v>52</v>
      </c>
      <c r="H51" s="36"/>
    </row>
    <row r="52" spans="2:8" s="10" customFormat="1" ht="34.5" customHeight="1">
      <c r="B52" s="102" t="s">
        <v>169</v>
      </c>
      <c r="C52" s="101"/>
      <c r="D52" s="101"/>
      <c r="E52" s="101"/>
      <c r="F52" s="123">
        <f>ROUNDDOWN((F51*0.1),0)</f>
        <v>0</v>
      </c>
      <c r="G52" s="118" t="s">
        <v>6</v>
      </c>
      <c r="H52" s="36"/>
    </row>
    <row r="53" spans="2:8" s="10" customFormat="1" ht="34.5" customHeight="1">
      <c r="B53" s="116" t="s">
        <v>27</v>
      </c>
      <c r="C53" s="117"/>
      <c r="D53" s="117"/>
      <c r="E53" s="117"/>
      <c r="F53" s="124">
        <f>SUM(F51,F52)</f>
        <v>0</v>
      </c>
      <c r="G53" s="118" t="s">
        <v>6</v>
      </c>
      <c r="H53" s="38"/>
    </row>
  </sheetData>
  <dataConsolidate/>
  <mergeCells count="1">
    <mergeCell ref="B19:F19"/>
  </mergeCells>
  <phoneticPr fontId="14"/>
  <dataValidations count="1">
    <dataValidation type="list" allowBlank="1" showInputMessage="1" showErrorMessage="1" sqref="F9" xr:uid="{5CA2F3B8-3215-44EA-815D-B4AD15FC46DF}">
      <formula1>"（押印省略）,印"</formula1>
    </dataValidation>
  </dataValidations>
  <pageMargins left="0.25" right="0.25" top="0.75" bottom="0.75" header="0.3" footer="0.3"/>
  <pageSetup paperSize="9" scale="36"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B1:R22"/>
  <sheetViews>
    <sheetView view="pageBreakPreview" zoomScale="50" zoomScaleNormal="80" zoomScaleSheetLayoutView="50" workbookViewId="0">
      <selection activeCell="J2" sqref="J2"/>
    </sheetView>
  </sheetViews>
  <sheetFormatPr defaultColWidth="10.58203125" defaultRowHeight="20.25" customHeight="1"/>
  <cols>
    <col min="1" max="1" width="3.9140625" style="9" customWidth="1"/>
    <col min="2" max="2" width="55" style="9" customWidth="1"/>
    <col min="3" max="3" width="7.5" style="9" bestFit="1" customWidth="1"/>
    <col min="4" max="4" width="19.83203125" style="9" customWidth="1"/>
    <col min="5" max="6" width="10.58203125" style="9" bestFit="1" customWidth="1"/>
    <col min="7" max="8" width="9.08203125" style="9" customWidth="1"/>
    <col min="9" max="10" width="20" style="9" customWidth="1"/>
    <col min="11" max="11" width="4.58203125" style="9" customWidth="1"/>
    <col min="12" max="12" width="2.58203125" style="9" customWidth="1"/>
    <col min="13" max="13" width="4.58203125" style="9" customWidth="1"/>
    <col min="14" max="14" width="2.58203125" style="9" customWidth="1"/>
    <col min="15" max="15" width="3.58203125" style="9" customWidth="1"/>
    <col min="16" max="16" width="10.08203125" style="9" customWidth="1"/>
    <col min="17" max="16384" width="10.58203125" style="9"/>
  </cols>
  <sheetData>
    <row r="1" spans="2:18" ht="20.25" customHeight="1">
      <c r="J1" s="94" t="s">
        <v>195</v>
      </c>
    </row>
    <row r="2" spans="2:18" ht="24" customHeight="1">
      <c r="B2" s="39" t="s">
        <v>5</v>
      </c>
      <c r="C2" s="10"/>
      <c r="D2" s="129">
        <f>I20</f>
        <v>0</v>
      </c>
      <c r="E2" s="62" t="s">
        <v>6</v>
      </c>
      <c r="F2" s="62"/>
      <c r="G2" s="62"/>
      <c r="H2" s="62"/>
    </row>
    <row r="3" spans="2:18" ht="12" customHeight="1" thickBot="1">
      <c r="E3" s="51"/>
      <c r="F3" s="51"/>
      <c r="G3" s="51"/>
      <c r="H3" s="51"/>
    </row>
    <row r="4" spans="2:18" ht="23.9" customHeight="1">
      <c r="B4" s="381" t="s">
        <v>53</v>
      </c>
      <c r="C4" s="383" t="s">
        <v>54</v>
      </c>
      <c r="D4" s="385" t="s">
        <v>55</v>
      </c>
      <c r="E4" s="387" t="s">
        <v>56</v>
      </c>
      <c r="F4" s="388"/>
      <c r="G4" s="389"/>
      <c r="H4" s="390" t="s">
        <v>57</v>
      </c>
      <c r="I4" s="379" t="s">
        <v>58</v>
      </c>
      <c r="J4" s="374" t="s">
        <v>191</v>
      </c>
      <c r="P4" s="51"/>
      <c r="Q4" s="51"/>
      <c r="R4" s="51"/>
    </row>
    <row r="5" spans="2:18" ht="33.75" customHeight="1" thickBot="1">
      <c r="B5" s="382"/>
      <c r="C5" s="384"/>
      <c r="D5" s="386"/>
      <c r="E5" s="167" t="s">
        <v>59</v>
      </c>
      <c r="F5" s="244" t="s">
        <v>60</v>
      </c>
      <c r="G5" s="168" t="s">
        <v>61</v>
      </c>
      <c r="H5" s="391"/>
      <c r="I5" s="380"/>
      <c r="J5" s="375"/>
      <c r="P5" s="51"/>
      <c r="Q5" s="51"/>
      <c r="R5" s="51"/>
    </row>
    <row r="6" spans="2:18" ht="31.5" customHeight="1" thickTop="1">
      <c r="B6" s="21"/>
      <c r="C6" s="22"/>
      <c r="D6" s="26"/>
      <c r="E6" s="271"/>
      <c r="F6" s="272"/>
      <c r="G6" s="339">
        <f>SUM(E6,F6)</f>
        <v>0</v>
      </c>
      <c r="H6" s="341">
        <f>ROUND((G6/20),2)</f>
        <v>0</v>
      </c>
      <c r="I6" s="360">
        <f>ROUNDDOWN((D6*H6),0)</f>
        <v>0</v>
      </c>
      <c r="J6" s="366"/>
      <c r="P6" s="51"/>
      <c r="Q6" s="51"/>
      <c r="R6" s="51"/>
    </row>
    <row r="7" spans="2:18" ht="31.5" customHeight="1">
      <c r="B7" s="21"/>
      <c r="C7" s="22"/>
      <c r="D7" s="26"/>
      <c r="E7" s="271"/>
      <c r="F7" s="272"/>
      <c r="G7" s="339">
        <f>SUM(E7,F7)</f>
        <v>0</v>
      </c>
      <c r="H7" s="341">
        <f t="shared" ref="H7:H19" si="0">ROUND((G7/20),2)</f>
        <v>0</v>
      </c>
      <c r="I7" s="360">
        <f t="shared" ref="I7:I19" si="1">ROUNDDOWN((D7*H7),0)</f>
        <v>0</v>
      </c>
      <c r="J7" s="367"/>
      <c r="P7" s="51"/>
      <c r="Q7" s="51"/>
      <c r="R7" s="51"/>
    </row>
    <row r="8" spans="2:18" ht="31.5" customHeight="1">
      <c r="B8" s="21"/>
      <c r="C8" s="22"/>
      <c r="D8" s="26"/>
      <c r="E8" s="271"/>
      <c r="F8" s="272"/>
      <c r="G8" s="339">
        <f t="shared" ref="G8:G19" si="2">SUM(E8,F8)</f>
        <v>0</v>
      </c>
      <c r="H8" s="341">
        <f t="shared" si="0"/>
        <v>0</v>
      </c>
      <c r="I8" s="360">
        <f t="shared" si="1"/>
        <v>0</v>
      </c>
      <c r="J8" s="367"/>
      <c r="P8" s="51"/>
      <c r="Q8" s="51"/>
      <c r="R8" s="51"/>
    </row>
    <row r="9" spans="2:18" ht="31.5" customHeight="1">
      <c r="B9" s="21"/>
      <c r="C9" s="22"/>
      <c r="D9" s="26"/>
      <c r="E9" s="271"/>
      <c r="F9" s="272"/>
      <c r="G9" s="339">
        <f t="shared" si="2"/>
        <v>0</v>
      </c>
      <c r="H9" s="341">
        <f t="shared" si="0"/>
        <v>0</v>
      </c>
      <c r="I9" s="360">
        <f t="shared" si="1"/>
        <v>0</v>
      </c>
      <c r="J9" s="367"/>
      <c r="P9" s="51"/>
      <c r="Q9" s="51"/>
      <c r="R9" s="51"/>
    </row>
    <row r="10" spans="2:18" ht="31.5" customHeight="1">
      <c r="B10" s="21"/>
      <c r="C10" s="22"/>
      <c r="D10" s="26"/>
      <c r="E10" s="271"/>
      <c r="F10" s="272"/>
      <c r="G10" s="339">
        <f t="shared" si="2"/>
        <v>0</v>
      </c>
      <c r="H10" s="341">
        <f t="shared" si="0"/>
        <v>0</v>
      </c>
      <c r="I10" s="360">
        <f t="shared" si="1"/>
        <v>0</v>
      </c>
      <c r="J10" s="367"/>
      <c r="P10" s="51"/>
      <c r="Q10" s="51"/>
      <c r="R10" s="51"/>
    </row>
    <row r="11" spans="2:18" ht="31.5" customHeight="1">
      <c r="B11" s="21"/>
      <c r="C11" s="22"/>
      <c r="D11" s="26"/>
      <c r="E11" s="271"/>
      <c r="F11" s="272"/>
      <c r="G11" s="339">
        <f t="shared" si="2"/>
        <v>0</v>
      </c>
      <c r="H11" s="341">
        <f t="shared" si="0"/>
        <v>0</v>
      </c>
      <c r="I11" s="360">
        <f t="shared" si="1"/>
        <v>0</v>
      </c>
      <c r="J11" s="367"/>
      <c r="P11" s="51"/>
      <c r="Q11" s="51"/>
      <c r="R11" s="51"/>
    </row>
    <row r="12" spans="2:18" ht="31.5" customHeight="1">
      <c r="B12" s="21"/>
      <c r="C12" s="22"/>
      <c r="D12" s="26"/>
      <c r="E12" s="271"/>
      <c r="F12" s="272"/>
      <c r="G12" s="339">
        <f t="shared" si="2"/>
        <v>0</v>
      </c>
      <c r="H12" s="341">
        <f t="shared" si="0"/>
        <v>0</v>
      </c>
      <c r="I12" s="360">
        <f t="shared" si="1"/>
        <v>0</v>
      </c>
      <c r="J12" s="367"/>
      <c r="P12" s="51"/>
      <c r="Q12" s="51"/>
      <c r="R12" s="51"/>
    </row>
    <row r="13" spans="2:18" ht="31.5" customHeight="1">
      <c r="B13" s="21"/>
      <c r="C13" s="22"/>
      <c r="D13" s="26"/>
      <c r="E13" s="271"/>
      <c r="F13" s="272"/>
      <c r="G13" s="339">
        <f t="shared" si="2"/>
        <v>0</v>
      </c>
      <c r="H13" s="341">
        <f t="shared" si="0"/>
        <v>0</v>
      </c>
      <c r="I13" s="360">
        <f t="shared" si="1"/>
        <v>0</v>
      </c>
      <c r="J13" s="367"/>
      <c r="P13" s="51"/>
      <c r="Q13" s="51"/>
      <c r="R13" s="51"/>
    </row>
    <row r="14" spans="2:18" ht="31.5" customHeight="1">
      <c r="B14" s="21"/>
      <c r="C14" s="22"/>
      <c r="D14" s="27"/>
      <c r="E14" s="274"/>
      <c r="F14" s="272"/>
      <c r="G14" s="339">
        <f t="shared" si="2"/>
        <v>0</v>
      </c>
      <c r="H14" s="341">
        <f t="shared" si="0"/>
        <v>0</v>
      </c>
      <c r="I14" s="360">
        <f t="shared" si="1"/>
        <v>0</v>
      </c>
      <c r="J14" s="367"/>
      <c r="P14" s="51"/>
      <c r="Q14" s="51"/>
      <c r="R14" s="51"/>
    </row>
    <row r="15" spans="2:18" ht="31.5" customHeight="1">
      <c r="B15" s="28"/>
      <c r="C15" s="25"/>
      <c r="D15" s="27"/>
      <c r="E15" s="274"/>
      <c r="F15" s="273"/>
      <c r="G15" s="339">
        <f t="shared" si="2"/>
        <v>0</v>
      </c>
      <c r="H15" s="341">
        <f t="shared" si="0"/>
        <v>0</v>
      </c>
      <c r="I15" s="360">
        <f t="shared" si="1"/>
        <v>0</v>
      </c>
      <c r="J15" s="367"/>
    </row>
    <row r="16" spans="2:18" ht="31.5" customHeight="1">
      <c r="B16" s="24"/>
      <c r="C16" s="23"/>
      <c r="D16" s="29"/>
      <c r="E16" s="275"/>
      <c r="F16" s="276"/>
      <c r="G16" s="339">
        <f t="shared" si="2"/>
        <v>0</v>
      </c>
      <c r="H16" s="341">
        <f t="shared" si="0"/>
        <v>0</v>
      </c>
      <c r="I16" s="360">
        <f t="shared" si="1"/>
        <v>0</v>
      </c>
      <c r="J16" s="367"/>
    </row>
    <row r="17" spans="2:10" ht="31.5" customHeight="1">
      <c r="B17" s="28"/>
      <c r="C17" s="25"/>
      <c r="D17" s="41"/>
      <c r="E17" s="277"/>
      <c r="F17" s="273"/>
      <c r="G17" s="339">
        <f t="shared" si="2"/>
        <v>0</v>
      </c>
      <c r="H17" s="341">
        <f t="shared" si="0"/>
        <v>0</v>
      </c>
      <c r="I17" s="360">
        <f t="shared" si="1"/>
        <v>0</v>
      </c>
      <c r="J17" s="367"/>
    </row>
    <row r="18" spans="2:10" ht="31.5" customHeight="1">
      <c r="B18" s="24"/>
      <c r="C18" s="23"/>
      <c r="D18" s="29"/>
      <c r="E18" s="278"/>
      <c r="F18" s="276"/>
      <c r="G18" s="340">
        <f t="shared" si="2"/>
        <v>0</v>
      </c>
      <c r="H18" s="341">
        <f t="shared" si="0"/>
        <v>0</v>
      </c>
      <c r="I18" s="360">
        <f t="shared" si="1"/>
        <v>0</v>
      </c>
      <c r="J18" s="367"/>
    </row>
    <row r="19" spans="2:10" ht="31.5" customHeight="1" thickBot="1">
      <c r="B19" s="30"/>
      <c r="C19" s="31"/>
      <c r="D19" s="42"/>
      <c r="E19" s="279"/>
      <c r="F19" s="280"/>
      <c r="G19" s="340">
        <f t="shared" si="2"/>
        <v>0</v>
      </c>
      <c r="H19" s="342">
        <f t="shared" si="0"/>
        <v>0</v>
      </c>
      <c r="I19" s="360">
        <f t="shared" si="1"/>
        <v>0</v>
      </c>
      <c r="J19" s="368"/>
    </row>
    <row r="20" spans="2:10" ht="36.75" customHeight="1" thickTop="1" thickBot="1">
      <c r="B20" s="32"/>
      <c r="C20" s="33"/>
      <c r="D20" s="33" t="s">
        <v>62</v>
      </c>
      <c r="E20" s="281">
        <f>SUM(E6:E19)</f>
        <v>0</v>
      </c>
      <c r="F20" s="282">
        <f>SUM(F6:F19)</f>
        <v>0</v>
      </c>
      <c r="G20" s="283">
        <f>SUM(G6:G19)</f>
        <v>0</v>
      </c>
      <c r="H20" s="88">
        <f>SUM(H6:H19)</f>
        <v>0</v>
      </c>
      <c r="I20" s="361">
        <f>SUM(I6:I19)</f>
        <v>0</v>
      </c>
      <c r="J20" s="369"/>
    </row>
    <row r="21" spans="2:10" ht="20.25" customHeight="1" thickBot="1">
      <c r="B21" s="9">
        <f>各種内訳書!C5</f>
        <v>0</v>
      </c>
      <c r="E21" s="51"/>
      <c r="F21" s="51"/>
      <c r="G21" s="51"/>
      <c r="H21" s="51"/>
    </row>
    <row r="22" spans="2:10" ht="19.5" customHeight="1" thickBot="1">
      <c r="B22" s="376" t="s">
        <v>179</v>
      </c>
      <c r="C22" s="377"/>
      <c r="D22" s="377"/>
      <c r="E22" s="377"/>
      <c r="F22" s="377"/>
      <c r="G22" s="377"/>
      <c r="H22" s="377"/>
      <c r="I22" s="377"/>
      <c r="J22" s="378"/>
    </row>
  </sheetData>
  <mergeCells count="8">
    <mergeCell ref="J4:J5"/>
    <mergeCell ref="B22:J22"/>
    <mergeCell ref="I4:I5"/>
    <mergeCell ref="B4:B5"/>
    <mergeCell ref="C4:C5"/>
    <mergeCell ref="D4:D5"/>
    <mergeCell ref="E4:G4"/>
    <mergeCell ref="H4:H5"/>
  </mergeCells>
  <phoneticPr fontId="14"/>
  <pageMargins left="0.98425196850393704" right="0.98425196850393704" top="0.98425196850393704" bottom="0.98425196850393704" header="0.51181102362204722" footer="0.51181102362204722"/>
  <pageSetup paperSize="9" scale="72" orientation="landscape"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B6BDA-AD30-4872-A1C3-9EC449446168}">
  <sheetPr>
    <tabColor theme="4" tint="0.79998168889431442"/>
    <pageSetUpPr fitToPage="1"/>
  </sheetPr>
  <dimension ref="B1:AQ50"/>
  <sheetViews>
    <sheetView view="pageBreakPreview" topLeftCell="F1" zoomScale="50" zoomScaleNormal="40" zoomScaleSheetLayoutView="50" workbookViewId="0">
      <selection activeCell="AQ2" sqref="AQ2"/>
    </sheetView>
  </sheetViews>
  <sheetFormatPr defaultColWidth="9" defaultRowHeight="14"/>
  <cols>
    <col min="1" max="1" width="4.83203125" style="70" customWidth="1"/>
    <col min="2" max="2" width="38.08203125" style="70" customWidth="1"/>
    <col min="3" max="3" width="12.83203125" style="70" customWidth="1"/>
    <col min="4" max="4" width="31.58203125" style="76" customWidth="1"/>
    <col min="5" max="5" width="9.6640625" style="71" customWidth="1"/>
    <col min="6" max="8" width="7.58203125" style="71" customWidth="1"/>
    <col min="9" max="9" width="5.58203125" style="71" customWidth="1"/>
    <col min="10" max="10" width="3.08203125" style="71" customWidth="1"/>
    <col min="11" max="11" width="10.58203125" style="71" customWidth="1"/>
    <col min="12" max="12" width="3.08203125" style="71" customWidth="1"/>
    <col min="13" max="13" width="10.33203125" style="71" customWidth="1"/>
    <col min="14" max="14" width="5.58203125" style="71" customWidth="1"/>
    <col min="15" max="15" width="3.08203125" style="71" customWidth="1"/>
    <col min="16" max="16" width="10.58203125" style="71" customWidth="1"/>
    <col min="17" max="17" width="3.08203125" style="71" customWidth="1"/>
    <col min="18" max="18" width="10.33203125" style="71" customWidth="1"/>
    <col min="19" max="19" width="5.58203125" style="71" customWidth="1"/>
    <col min="20" max="20" width="3.08203125" style="71" customWidth="1"/>
    <col min="21" max="21" width="10.58203125" style="71" customWidth="1"/>
    <col min="22" max="22" width="3.58203125" style="71" customWidth="1"/>
    <col min="23" max="23" width="10.33203125" style="71" customWidth="1"/>
    <col min="24" max="24" width="13.33203125" style="71" customWidth="1"/>
    <col min="25" max="25" width="8.83203125" style="71" customWidth="1"/>
    <col min="26" max="26" width="9.08203125" style="71" customWidth="1"/>
    <col min="27" max="27" width="3.08203125" style="71" customWidth="1"/>
    <col min="28" max="28" width="10.58203125" style="71" customWidth="1"/>
    <col min="29" max="29" width="3.08203125" style="71" customWidth="1"/>
    <col min="30" max="30" width="10.33203125" style="71" customWidth="1"/>
    <col min="31" max="31" width="5.58203125" style="71" customWidth="1"/>
    <col min="32" max="32" width="3.08203125" style="71" customWidth="1"/>
    <col min="33" max="33" width="10.58203125" style="71" customWidth="1"/>
    <col min="34" max="34" width="3.08203125" style="71" customWidth="1"/>
    <col min="35" max="35" width="10.33203125" style="71" customWidth="1"/>
    <col min="36" max="36" width="5.58203125" style="71" customWidth="1"/>
    <col min="37" max="37" width="3.08203125" style="71" customWidth="1"/>
    <col min="38" max="38" width="10.58203125" style="71" customWidth="1"/>
    <col min="39" max="39" width="3.58203125" style="71" customWidth="1"/>
    <col min="40" max="40" width="13" style="71" bestFit="1" customWidth="1"/>
    <col min="41" max="41" width="11.58203125" style="71" bestFit="1" customWidth="1"/>
    <col min="42" max="42" width="16.58203125" style="71" customWidth="1"/>
    <col min="43" max="43" width="28.58203125" style="70" customWidth="1"/>
    <col min="44" max="16384" width="9" style="70"/>
  </cols>
  <sheetData>
    <row r="1" spans="2:43" ht="16.5">
      <c r="AQ1" s="94" t="s">
        <v>196</v>
      </c>
    </row>
    <row r="2" spans="2:43" ht="33" customHeight="1">
      <c r="B2" s="179" t="s">
        <v>63</v>
      </c>
      <c r="C2" s="66"/>
      <c r="D2" s="75"/>
      <c r="E2" s="67"/>
      <c r="F2" s="68"/>
      <c r="G2" s="68"/>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70"/>
    </row>
    <row r="3" spans="2:43" s="184" customFormat="1" ht="32.25" customHeight="1">
      <c r="B3" s="178" t="s">
        <v>8</v>
      </c>
      <c r="C3" s="180"/>
      <c r="D3" s="287">
        <f>D26</f>
        <v>0</v>
      </c>
      <c r="E3" s="181" t="s">
        <v>64</v>
      </c>
      <c r="F3" s="182"/>
      <c r="G3" s="182"/>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row>
    <row r="4" spans="2:43" s="184" customFormat="1" ht="32.25" customHeight="1">
      <c r="B4" s="178" t="s">
        <v>9</v>
      </c>
      <c r="D4" s="287">
        <f>AP26</f>
        <v>0</v>
      </c>
      <c r="E4" s="181" t="s">
        <v>64</v>
      </c>
      <c r="F4" s="182"/>
      <c r="G4" s="182"/>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row>
    <row r="5" spans="2:43" s="184" customFormat="1" ht="23.25" customHeight="1">
      <c r="D5" s="185"/>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3"/>
      <c r="AN5" s="183"/>
      <c r="AO5" s="183"/>
      <c r="AP5" s="183"/>
    </row>
    <row r="6" spans="2:43" s="184" customFormat="1" ht="39" customHeight="1" thickBot="1">
      <c r="B6" s="178" t="s">
        <v>65</v>
      </c>
      <c r="D6" s="185"/>
      <c r="E6" s="183"/>
      <c r="F6" s="186"/>
      <c r="G6" s="183"/>
      <c r="H6" s="183"/>
      <c r="I6" s="183"/>
      <c r="J6" s="186"/>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row>
    <row r="7" spans="2:43" s="184" customFormat="1" ht="50.25" customHeight="1" thickTop="1" thickBot="1">
      <c r="B7" s="410" t="s">
        <v>66</v>
      </c>
      <c r="C7" s="410"/>
      <c r="D7" s="410"/>
      <c r="E7" s="410"/>
      <c r="F7" s="410"/>
      <c r="G7" s="411"/>
      <c r="H7" s="187" t="s">
        <v>67</v>
      </c>
      <c r="I7" s="188"/>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row>
    <row r="8" spans="2:43" ht="21" customHeight="1" thickTop="1" thickBot="1"/>
    <row r="9" spans="2:43" s="189" customFormat="1" ht="30" customHeight="1">
      <c r="B9" s="412" t="s">
        <v>68</v>
      </c>
      <c r="C9" s="415" t="s">
        <v>69</v>
      </c>
      <c r="D9" s="418" t="s">
        <v>70</v>
      </c>
      <c r="E9" s="421" t="s">
        <v>71</v>
      </c>
      <c r="F9" s="422"/>
      <c r="G9" s="422"/>
      <c r="H9" s="422"/>
      <c r="I9" s="422"/>
      <c r="J9" s="422"/>
      <c r="K9" s="422"/>
      <c r="L9" s="422"/>
      <c r="M9" s="422"/>
      <c r="N9" s="422"/>
      <c r="O9" s="422"/>
      <c r="P9" s="422"/>
      <c r="Q9" s="422"/>
      <c r="R9" s="422"/>
      <c r="S9" s="422"/>
      <c r="T9" s="422"/>
      <c r="U9" s="422"/>
      <c r="V9" s="422"/>
      <c r="W9" s="422"/>
      <c r="X9" s="422"/>
      <c r="Y9" s="422"/>
      <c r="Z9" s="422"/>
      <c r="AA9" s="422"/>
      <c r="AB9" s="422"/>
      <c r="AC9" s="422"/>
      <c r="AD9" s="422"/>
      <c r="AE9" s="422"/>
      <c r="AF9" s="422"/>
      <c r="AG9" s="422"/>
      <c r="AH9" s="422"/>
      <c r="AI9" s="422"/>
      <c r="AJ9" s="422"/>
      <c r="AK9" s="422"/>
      <c r="AL9" s="422"/>
      <c r="AM9" s="422"/>
      <c r="AN9" s="422"/>
      <c r="AO9" s="422"/>
      <c r="AP9" s="423"/>
      <c r="AQ9" s="398" t="s">
        <v>72</v>
      </c>
    </row>
    <row r="10" spans="2:43" s="190" customFormat="1" ht="30" customHeight="1">
      <c r="B10" s="413"/>
      <c r="C10" s="416"/>
      <c r="D10" s="419"/>
      <c r="E10" s="424" t="s">
        <v>73</v>
      </c>
      <c r="F10" s="427" t="s">
        <v>74</v>
      </c>
      <c r="G10" s="427" t="s">
        <v>75</v>
      </c>
      <c r="H10" s="434" t="s">
        <v>76</v>
      </c>
      <c r="I10" s="434"/>
      <c r="J10" s="434"/>
      <c r="K10" s="434"/>
      <c r="L10" s="434"/>
      <c r="M10" s="434"/>
      <c r="N10" s="434"/>
      <c r="O10" s="434"/>
      <c r="P10" s="434"/>
      <c r="Q10" s="434"/>
      <c r="R10" s="434"/>
      <c r="S10" s="434"/>
      <c r="T10" s="434"/>
      <c r="U10" s="434"/>
      <c r="V10" s="434"/>
      <c r="W10" s="434"/>
      <c r="X10" s="434"/>
      <c r="Y10" s="427" t="s">
        <v>77</v>
      </c>
      <c r="Z10" s="435" t="s">
        <v>78</v>
      </c>
      <c r="AA10" s="436"/>
      <c r="AB10" s="436"/>
      <c r="AC10" s="436"/>
      <c r="AD10" s="436"/>
      <c r="AE10" s="436"/>
      <c r="AF10" s="436"/>
      <c r="AG10" s="436"/>
      <c r="AH10" s="436"/>
      <c r="AI10" s="436"/>
      <c r="AJ10" s="436"/>
      <c r="AK10" s="436"/>
      <c r="AL10" s="436"/>
      <c r="AM10" s="436"/>
      <c r="AN10" s="436"/>
      <c r="AO10" s="436"/>
      <c r="AP10" s="430" t="s">
        <v>79</v>
      </c>
      <c r="AQ10" s="399"/>
    </row>
    <row r="11" spans="2:43" s="190" customFormat="1" ht="35.25" customHeight="1">
      <c r="B11" s="413"/>
      <c r="C11" s="416"/>
      <c r="D11" s="419"/>
      <c r="E11" s="425"/>
      <c r="F11" s="428"/>
      <c r="G11" s="428"/>
      <c r="H11" s="395" t="s">
        <v>80</v>
      </c>
      <c r="I11" s="397" t="s">
        <v>81</v>
      </c>
      <c r="J11" s="393"/>
      <c r="K11" s="393"/>
      <c r="L11" s="393"/>
      <c r="M11" s="394"/>
      <c r="N11" s="392" t="s">
        <v>82</v>
      </c>
      <c r="O11" s="393"/>
      <c r="P11" s="393"/>
      <c r="Q11" s="393"/>
      <c r="R11" s="394"/>
      <c r="S11" s="392" t="s">
        <v>83</v>
      </c>
      <c r="T11" s="393"/>
      <c r="U11" s="393"/>
      <c r="V11" s="393"/>
      <c r="W11" s="394"/>
      <c r="X11" s="191"/>
      <c r="Y11" s="428"/>
      <c r="Z11" s="397" t="s">
        <v>84</v>
      </c>
      <c r="AA11" s="393"/>
      <c r="AB11" s="393"/>
      <c r="AC11" s="393"/>
      <c r="AD11" s="394"/>
      <c r="AE11" s="392" t="s">
        <v>85</v>
      </c>
      <c r="AF11" s="393"/>
      <c r="AG11" s="393"/>
      <c r="AH11" s="393"/>
      <c r="AI11" s="394"/>
      <c r="AJ11" s="392" t="s">
        <v>86</v>
      </c>
      <c r="AK11" s="393"/>
      <c r="AL11" s="393"/>
      <c r="AM11" s="393"/>
      <c r="AN11" s="394"/>
      <c r="AO11" s="192"/>
      <c r="AP11" s="430"/>
      <c r="AQ11" s="399"/>
    </row>
    <row r="12" spans="2:43" s="190" customFormat="1" ht="35.25" customHeight="1" thickBot="1">
      <c r="B12" s="414"/>
      <c r="C12" s="417"/>
      <c r="D12" s="420"/>
      <c r="E12" s="426"/>
      <c r="F12" s="429"/>
      <c r="G12" s="429"/>
      <c r="H12" s="396"/>
      <c r="I12" s="193" t="s">
        <v>87</v>
      </c>
      <c r="J12" s="194"/>
      <c r="K12" s="195" t="s">
        <v>88</v>
      </c>
      <c r="L12" s="194"/>
      <c r="M12" s="196" t="s">
        <v>89</v>
      </c>
      <c r="N12" s="197" t="s">
        <v>87</v>
      </c>
      <c r="O12" s="194"/>
      <c r="P12" s="194" t="s">
        <v>88</v>
      </c>
      <c r="Q12" s="194"/>
      <c r="R12" s="196" t="s">
        <v>89</v>
      </c>
      <c r="S12" s="197" t="s">
        <v>87</v>
      </c>
      <c r="T12" s="194"/>
      <c r="U12" s="194" t="s">
        <v>88</v>
      </c>
      <c r="V12" s="198"/>
      <c r="W12" s="196" t="s">
        <v>89</v>
      </c>
      <c r="X12" s="199" t="s">
        <v>90</v>
      </c>
      <c r="Y12" s="429"/>
      <c r="Z12" s="193" t="s">
        <v>87</v>
      </c>
      <c r="AA12" s="194"/>
      <c r="AB12" s="195" t="s">
        <v>88</v>
      </c>
      <c r="AC12" s="194"/>
      <c r="AD12" s="196" t="s">
        <v>89</v>
      </c>
      <c r="AE12" s="197" t="s">
        <v>87</v>
      </c>
      <c r="AF12" s="194"/>
      <c r="AG12" s="194" t="s">
        <v>88</v>
      </c>
      <c r="AH12" s="194"/>
      <c r="AI12" s="196" t="s">
        <v>89</v>
      </c>
      <c r="AJ12" s="197" t="s">
        <v>87</v>
      </c>
      <c r="AK12" s="194"/>
      <c r="AL12" s="194" t="s">
        <v>88</v>
      </c>
      <c r="AM12" s="198"/>
      <c r="AN12" s="196" t="s">
        <v>89</v>
      </c>
      <c r="AO12" s="238" t="s">
        <v>91</v>
      </c>
      <c r="AP12" s="431"/>
      <c r="AQ12" s="400"/>
    </row>
    <row r="13" spans="2:43" s="184" customFormat="1" ht="53.25" customHeight="1" thickTop="1">
      <c r="B13" s="201"/>
      <c r="C13" s="202"/>
      <c r="D13" s="203"/>
      <c r="E13" s="291"/>
      <c r="F13" s="294"/>
      <c r="G13" s="299">
        <f>ROUNDUP((E13*1.5),0)</f>
        <v>0</v>
      </c>
      <c r="H13" s="204">
        <f>MIN(F13,G13)</f>
        <v>0</v>
      </c>
      <c r="I13" s="205">
        <f>IF(H13&lt;=30,H13,30)</f>
        <v>0</v>
      </c>
      <c r="J13" s="206" t="s">
        <v>92</v>
      </c>
      <c r="K13" s="288"/>
      <c r="L13" s="206" t="s">
        <v>93</v>
      </c>
      <c r="M13" s="286">
        <f>ROUNDDOWN((I13*K13),0)</f>
        <v>0</v>
      </c>
      <c r="N13" s="301">
        <f>IF(AND(H13&gt;=31,H13&lt;61),H13-30,IF(H13&lt;=30,0,30))</f>
        <v>0</v>
      </c>
      <c r="O13" s="206" t="s">
        <v>92</v>
      </c>
      <c r="P13" s="304">
        <f>ROUNDDOWN(K13*90/100,0)</f>
        <v>0</v>
      </c>
      <c r="Q13" s="206" t="s">
        <v>93</v>
      </c>
      <c r="R13" s="286">
        <f>N13*P13</f>
        <v>0</v>
      </c>
      <c r="S13" s="207">
        <f>IF(H13&gt;=61,H13-60,0)</f>
        <v>0</v>
      </c>
      <c r="T13" s="206" t="s">
        <v>92</v>
      </c>
      <c r="U13" s="285">
        <f>ROUNDDOWN(K13*80/100,0)</f>
        <v>0</v>
      </c>
      <c r="V13" s="208" t="s">
        <v>94</v>
      </c>
      <c r="W13" s="286">
        <f>S13*U13</f>
        <v>0</v>
      </c>
      <c r="X13" s="209">
        <f>SUM(M13,R13,W13)</f>
        <v>0</v>
      </c>
      <c r="Y13" s="305">
        <f>IF($H$7="①",H13-1,H13-2)</f>
        <v>-2</v>
      </c>
      <c r="Z13" s="205">
        <f>IF(Y13&lt;=30,Y13,30)</f>
        <v>-2</v>
      </c>
      <c r="AA13" s="206" t="s">
        <v>92</v>
      </c>
      <c r="AB13" s="306"/>
      <c r="AC13" s="206" t="s">
        <v>93</v>
      </c>
      <c r="AD13" s="309">
        <f>ROUNDDOWN((Z13*AB13),0)</f>
        <v>0</v>
      </c>
      <c r="AE13" s="301">
        <f>IF(AND(Y13&gt;=31,Y13&lt;61),Y13-30,IF(Y13&lt;=30,0,30))</f>
        <v>0</v>
      </c>
      <c r="AF13" s="206" t="s">
        <v>92</v>
      </c>
      <c r="AG13" s="310">
        <f>ROUNDDOWN(AB13*90/100,0)</f>
        <v>0</v>
      </c>
      <c r="AH13" s="206" t="s">
        <v>93</v>
      </c>
      <c r="AI13" s="286">
        <f>AE13*AG13</f>
        <v>0</v>
      </c>
      <c r="AJ13" s="311">
        <f>IF(Y13&gt;=61,Y13-60,0)</f>
        <v>0</v>
      </c>
      <c r="AK13" s="206" t="s">
        <v>92</v>
      </c>
      <c r="AL13" s="310">
        <f>ROUNDDOWN(AB13*80/100,0)</f>
        <v>0</v>
      </c>
      <c r="AM13" s="208" t="s">
        <v>94</v>
      </c>
      <c r="AN13" s="309">
        <f>AJ13*AL13</f>
        <v>0</v>
      </c>
      <c r="AO13" s="210">
        <f>SUM(AD13,AI13,AN13)</f>
        <v>0</v>
      </c>
      <c r="AP13" s="211">
        <f>SUM(X13+AO13)</f>
        <v>0</v>
      </c>
      <c r="AQ13" s="212"/>
    </row>
    <row r="14" spans="2:43" s="184" customFormat="1" ht="53.25" customHeight="1">
      <c r="B14" s="213"/>
      <c r="C14" s="214"/>
      <c r="D14" s="215"/>
      <c r="E14" s="292"/>
      <c r="F14" s="295"/>
      <c r="G14" s="299">
        <f t="shared" ref="G14:G25" si="0">ROUNDUP((E14*1.5),0)</f>
        <v>0</v>
      </c>
      <c r="H14" s="204">
        <f t="shared" ref="H14:H25" si="1">MIN(F14,G14)</f>
        <v>0</v>
      </c>
      <c r="I14" s="205">
        <f t="shared" ref="I14:I25" si="2">IF(H14&lt;=30,H14,30)</f>
        <v>0</v>
      </c>
      <c r="J14" s="206" t="s">
        <v>92</v>
      </c>
      <c r="K14" s="288"/>
      <c r="L14" s="206" t="s">
        <v>93</v>
      </c>
      <c r="M14" s="286">
        <f t="shared" ref="M14:M25" si="3">ROUNDDOWN((I14*K14),0)</f>
        <v>0</v>
      </c>
      <c r="N14" s="301">
        <f t="shared" ref="N14:N25" si="4">IF(AND(H14&gt;=31,H14&lt;61),H14-30,IF(H14&lt;=30,0,30))</f>
        <v>0</v>
      </c>
      <c r="O14" s="206" t="s">
        <v>92</v>
      </c>
      <c r="P14" s="304">
        <f t="shared" ref="P14:P25" si="5">ROUNDDOWN(K14*90/100,0)</f>
        <v>0</v>
      </c>
      <c r="Q14" s="206" t="s">
        <v>93</v>
      </c>
      <c r="R14" s="286">
        <f t="shared" ref="R14:R25" si="6">N14*P14</f>
        <v>0</v>
      </c>
      <c r="S14" s="207">
        <f t="shared" ref="S14:S25" si="7">IF(H14&gt;=61,H14-60,0)</f>
        <v>0</v>
      </c>
      <c r="T14" s="206" t="s">
        <v>92</v>
      </c>
      <c r="U14" s="285">
        <f t="shared" ref="U14:U25" si="8">ROUNDDOWN(K14*80/100,0)</f>
        <v>0</v>
      </c>
      <c r="V14" s="216" t="s">
        <v>94</v>
      </c>
      <c r="W14" s="286">
        <f t="shared" ref="W14:W25" si="9">S14*U14</f>
        <v>0</v>
      </c>
      <c r="X14" s="209">
        <f t="shared" ref="X14:X25" si="10">SUM(M14,R14,W14)</f>
        <v>0</v>
      </c>
      <c r="Y14" s="305">
        <f t="shared" ref="Y14:Y25" si="11">IF($H$7="①",H14-1,H14-2)</f>
        <v>-2</v>
      </c>
      <c r="Z14" s="205">
        <f t="shared" ref="Z14:Z24" si="12">IF(Y14&lt;=30,Y14,30)</f>
        <v>-2</v>
      </c>
      <c r="AA14" s="206" t="s">
        <v>92</v>
      </c>
      <c r="AB14" s="306"/>
      <c r="AC14" s="206" t="s">
        <v>93</v>
      </c>
      <c r="AD14" s="309">
        <f t="shared" ref="AD14:AD25" si="13">ROUNDDOWN((Z14*AB14),0)</f>
        <v>0</v>
      </c>
      <c r="AE14" s="301">
        <f t="shared" ref="AE14:AE25" si="14">IF(AND(Y14&gt;=31,Y14&lt;61),Y14-30,IF(Y14&lt;=30,0,30))</f>
        <v>0</v>
      </c>
      <c r="AF14" s="206" t="s">
        <v>92</v>
      </c>
      <c r="AG14" s="310">
        <f t="shared" ref="AG14:AG25" si="15">ROUNDDOWN(AB14*90/100,0)</f>
        <v>0</v>
      </c>
      <c r="AH14" s="206" t="s">
        <v>93</v>
      </c>
      <c r="AI14" s="286">
        <f t="shared" ref="AI14:AI25" si="16">AE14*AG14</f>
        <v>0</v>
      </c>
      <c r="AJ14" s="311">
        <f t="shared" ref="AJ14:AJ25" si="17">IF(Y14&gt;=61,Y14-60,0)</f>
        <v>0</v>
      </c>
      <c r="AK14" s="206" t="s">
        <v>92</v>
      </c>
      <c r="AL14" s="310">
        <f t="shared" ref="AL14:AL25" si="18">ROUNDDOWN(AB14*80/100,0)</f>
        <v>0</v>
      </c>
      <c r="AM14" s="216" t="s">
        <v>94</v>
      </c>
      <c r="AN14" s="309">
        <f t="shared" ref="AN14:AN25" si="19">AJ14*AL14</f>
        <v>0</v>
      </c>
      <c r="AO14" s="210">
        <f t="shared" ref="AO14:AO25" si="20">SUM(AD14,AI14,AN14)</f>
        <v>0</v>
      </c>
      <c r="AP14" s="217">
        <f t="shared" ref="AP14:AP25" si="21">SUM(X14+AO14)</f>
        <v>0</v>
      </c>
      <c r="AQ14" s="218"/>
    </row>
    <row r="15" spans="2:43" s="184" customFormat="1" ht="53.25" customHeight="1">
      <c r="B15" s="213"/>
      <c r="C15" s="214"/>
      <c r="D15" s="215"/>
      <c r="E15" s="292"/>
      <c r="F15" s="295"/>
      <c r="G15" s="299">
        <f t="shared" si="0"/>
        <v>0</v>
      </c>
      <c r="H15" s="204">
        <f t="shared" si="1"/>
        <v>0</v>
      </c>
      <c r="I15" s="205">
        <f t="shared" si="2"/>
        <v>0</v>
      </c>
      <c r="J15" s="206" t="s">
        <v>92</v>
      </c>
      <c r="K15" s="288"/>
      <c r="L15" s="206" t="s">
        <v>93</v>
      </c>
      <c r="M15" s="286">
        <f t="shared" si="3"/>
        <v>0</v>
      </c>
      <c r="N15" s="301">
        <f t="shared" si="4"/>
        <v>0</v>
      </c>
      <c r="O15" s="206" t="s">
        <v>92</v>
      </c>
      <c r="P15" s="304">
        <f t="shared" si="5"/>
        <v>0</v>
      </c>
      <c r="Q15" s="206" t="s">
        <v>93</v>
      </c>
      <c r="R15" s="286">
        <f t="shared" si="6"/>
        <v>0</v>
      </c>
      <c r="S15" s="207">
        <f t="shared" si="7"/>
        <v>0</v>
      </c>
      <c r="T15" s="206" t="s">
        <v>92</v>
      </c>
      <c r="U15" s="285">
        <f t="shared" si="8"/>
        <v>0</v>
      </c>
      <c r="V15" s="216" t="s">
        <v>94</v>
      </c>
      <c r="W15" s="286">
        <f t="shared" si="9"/>
        <v>0</v>
      </c>
      <c r="X15" s="209">
        <f t="shared" si="10"/>
        <v>0</v>
      </c>
      <c r="Y15" s="305">
        <f t="shared" si="11"/>
        <v>-2</v>
      </c>
      <c r="Z15" s="205">
        <f t="shared" si="12"/>
        <v>-2</v>
      </c>
      <c r="AA15" s="206" t="s">
        <v>92</v>
      </c>
      <c r="AB15" s="306"/>
      <c r="AC15" s="206" t="s">
        <v>93</v>
      </c>
      <c r="AD15" s="309">
        <f t="shared" si="13"/>
        <v>0</v>
      </c>
      <c r="AE15" s="301">
        <f t="shared" si="14"/>
        <v>0</v>
      </c>
      <c r="AF15" s="206" t="s">
        <v>92</v>
      </c>
      <c r="AG15" s="310">
        <f t="shared" si="15"/>
        <v>0</v>
      </c>
      <c r="AH15" s="206" t="s">
        <v>93</v>
      </c>
      <c r="AI15" s="286">
        <f t="shared" si="16"/>
        <v>0</v>
      </c>
      <c r="AJ15" s="311">
        <f t="shared" si="17"/>
        <v>0</v>
      </c>
      <c r="AK15" s="206" t="s">
        <v>92</v>
      </c>
      <c r="AL15" s="310">
        <f t="shared" si="18"/>
        <v>0</v>
      </c>
      <c r="AM15" s="216" t="s">
        <v>94</v>
      </c>
      <c r="AN15" s="309">
        <f t="shared" si="19"/>
        <v>0</v>
      </c>
      <c r="AO15" s="210">
        <f t="shared" si="20"/>
        <v>0</v>
      </c>
      <c r="AP15" s="217">
        <f t="shared" si="21"/>
        <v>0</v>
      </c>
      <c r="AQ15" s="218"/>
    </row>
    <row r="16" spans="2:43" s="184" customFormat="1" ht="53.25" customHeight="1">
      <c r="B16" s="213"/>
      <c r="C16" s="214"/>
      <c r="D16" s="215"/>
      <c r="E16" s="292"/>
      <c r="F16" s="295"/>
      <c r="G16" s="299">
        <f t="shared" si="0"/>
        <v>0</v>
      </c>
      <c r="H16" s="204">
        <f t="shared" si="1"/>
        <v>0</v>
      </c>
      <c r="I16" s="205">
        <f t="shared" si="2"/>
        <v>0</v>
      </c>
      <c r="J16" s="206" t="s">
        <v>92</v>
      </c>
      <c r="K16" s="288"/>
      <c r="L16" s="206" t="s">
        <v>93</v>
      </c>
      <c r="M16" s="286">
        <f t="shared" si="3"/>
        <v>0</v>
      </c>
      <c r="N16" s="301">
        <f t="shared" si="4"/>
        <v>0</v>
      </c>
      <c r="O16" s="206" t="s">
        <v>92</v>
      </c>
      <c r="P16" s="304">
        <f t="shared" si="5"/>
        <v>0</v>
      </c>
      <c r="Q16" s="206" t="s">
        <v>93</v>
      </c>
      <c r="R16" s="286">
        <f t="shared" si="6"/>
        <v>0</v>
      </c>
      <c r="S16" s="207">
        <f t="shared" si="7"/>
        <v>0</v>
      </c>
      <c r="T16" s="206" t="s">
        <v>92</v>
      </c>
      <c r="U16" s="285">
        <f t="shared" si="8"/>
        <v>0</v>
      </c>
      <c r="V16" s="216" t="s">
        <v>94</v>
      </c>
      <c r="W16" s="286">
        <f t="shared" si="9"/>
        <v>0</v>
      </c>
      <c r="X16" s="209">
        <f t="shared" si="10"/>
        <v>0</v>
      </c>
      <c r="Y16" s="305">
        <f t="shared" si="11"/>
        <v>-2</v>
      </c>
      <c r="Z16" s="205">
        <f t="shared" si="12"/>
        <v>-2</v>
      </c>
      <c r="AA16" s="206" t="s">
        <v>92</v>
      </c>
      <c r="AB16" s="306"/>
      <c r="AC16" s="206" t="s">
        <v>93</v>
      </c>
      <c r="AD16" s="309">
        <f t="shared" si="13"/>
        <v>0</v>
      </c>
      <c r="AE16" s="301">
        <f t="shared" si="14"/>
        <v>0</v>
      </c>
      <c r="AF16" s="206" t="s">
        <v>92</v>
      </c>
      <c r="AG16" s="310">
        <f t="shared" si="15"/>
        <v>0</v>
      </c>
      <c r="AH16" s="206" t="s">
        <v>93</v>
      </c>
      <c r="AI16" s="286">
        <f t="shared" si="16"/>
        <v>0</v>
      </c>
      <c r="AJ16" s="311">
        <f t="shared" si="17"/>
        <v>0</v>
      </c>
      <c r="AK16" s="206" t="s">
        <v>92</v>
      </c>
      <c r="AL16" s="310">
        <f t="shared" si="18"/>
        <v>0</v>
      </c>
      <c r="AM16" s="216" t="s">
        <v>94</v>
      </c>
      <c r="AN16" s="309">
        <f t="shared" si="19"/>
        <v>0</v>
      </c>
      <c r="AO16" s="210">
        <f t="shared" si="20"/>
        <v>0</v>
      </c>
      <c r="AP16" s="217">
        <f t="shared" si="21"/>
        <v>0</v>
      </c>
      <c r="AQ16" s="218"/>
    </row>
    <row r="17" spans="2:43" s="184" customFormat="1" ht="53.25" customHeight="1">
      <c r="B17" s="213"/>
      <c r="C17" s="214"/>
      <c r="D17" s="215"/>
      <c r="E17" s="292"/>
      <c r="F17" s="295"/>
      <c r="G17" s="299">
        <f t="shared" si="0"/>
        <v>0</v>
      </c>
      <c r="H17" s="204">
        <f t="shared" si="1"/>
        <v>0</v>
      </c>
      <c r="I17" s="205">
        <f t="shared" si="2"/>
        <v>0</v>
      </c>
      <c r="J17" s="206" t="s">
        <v>92</v>
      </c>
      <c r="K17" s="288"/>
      <c r="L17" s="206" t="s">
        <v>93</v>
      </c>
      <c r="M17" s="286">
        <f t="shared" si="3"/>
        <v>0</v>
      </c>
      <c r="N17" s="301">
        <f t="shared" si="4"/>
        <v>0</v>
      </c>
      <c r="O17" s="206" t="s">
        <v>92</v>
      </c>
      <c r="P17" s="304">
        <f t="shared" si="5"/>
        <v>0</v>
      </c>
      <c r="Q17" s="206" t="s">
        <v>93</v>
      </c>
      <c r="R17" s="286">
        <f t="shared" si="6"/>
        <v>0</v>
      </c>
      <c r="S17" s="207">
        <f t="shared" si="7"/>
        <v>0</v>
      </c>
      <c r="T17" s="206" t="s">
        <v>92</v>
      </c>
      <c r="U17" s="285">
        <f t="shared" si="8"/>
        <v>0</v>
      </c>
      <c r="V17" s="216" t="s">
        <v>94</v>
      </c>
      <c r="W17" s="286">
        <f t="shared" si="9"/>
        <v>0</v>
      </c>
      <c r="X17" s="209">
        <f t="shared" si="10"/>
        <v>0</v>
      </c>
      <c r="Y17" s="305">
        <f t="shared" si="11"/>
        <v>-2</v>
      </c>
      <c r="Z17" s="205">
        <f t="shared" si="12"/>
        <v>-2</v>
      </c>
      <c r="AA17" s="206" t="s">
        <v>92</v>
      </c>
      <c r="AB17" s="306"/>
      <c r="AC17" s="206" t="s">
        <v>93</v>
      </c>
      <c r="AD17" s="309">
        <f t="shared" si="13"/>
        <v>0</v>
      </c>
      <c r="AE17" s="301">
        <f t="shared" si="14"/>
        <v>0</v>
      </c>
      <c r="AF17" s="206" t="s">
        <v>92</v>
      </c>
      <c r="AG17" s="310">
        <f t="shared" si="15"/>
        <v>0</v>
      </c>
      <c r="AH17" s="206" t="s">
        <v>93</v>
      </c>
      <c r="AI17" s="286">
        <f t="shared" si="16"/>
        <v>0</v>
      </c>
      <c r="AJ17" s="311">
        <f t="shared" si="17"/>
        <v>0</v>
      </c>
      <c r="AK17" s="206" t="s">
        <v>92</v>
      </c>
      <c r="AL17" s="310">
        <f t="shared" si="18"/>
        <v>0</v>
      </c>
      <c r="AM17" s="216" t="s">
        <v>94</v>
      </c>
      <c r="AN17" s="309">
        <f t="shared" si="19"/>
        <v>0</v>
      </c>
      <c r="AO17" s="210">
        <f t="shared" si="20"/>
        <v>0</v>
      </c>
      <c r="AP17" s="217">
        <f t="shared" si="21"/>
        <v>0</v>
      </c>
      <c r="AQ17" s="218"/>
    </row>
    <row r="18" spans="2:43" s="184" customFormat="1" ht="53.25" customHeight="1">
      <c r="B18" s="213"/>
      <c r="C18" s="214"/>
      <c r="D18" s="219"/>
      <c r="E18" s="292"/>
      <c r="F18" s="296"/>
      <c r="G18" s="300">
        <f t="shared" si="0"/>
        <v>0</v>
      </c>
      <c r="H18" s="204">
        <f t="shared" si="1"/>
        <v>0</v>
      </c>
      <c r="I18" s="205">
        <f t="shared" si="2"/>
        <v>0</v>
      </c>
      <c r="J18" s="206" t="s">
        <v>92</v>
      </c>
      <c r="K18" s="288"/>
      <c r="L18" s="206" t="s">
        <v>93</v>
      </c>
      <c r="M18" s="286">
        <f t="shared" si="3"/>
        <v>0</v>
      </c>
      <c r="N18" s="301">
        <f t="shared" si="4"/>
        <v>0</v>
      </c>
      <c r="O18" s="206" t="s">
        <v>92</v>
      </c>
      <c r="P18" s="304">
        <f t="shared" si="5"/>
        <v>0</v>
      </c>
      <c r="Q18" s="206" t="s">
        <v>93</v>
      </c>
      <c r="R18" s="286">
        <f t="shared" si="6"/>
        <v>0</v>
      </c>
      <c r="S18" s="207">
        <f t="shared" si="7"/>
        <v>0</v>
      </c>
      <c r="T18" s="206" t="s">
        <v>92</v>
      </c>
      <c r="U18" s="285">
        <f t="shared" si="8"/>
        <v>0</v>
      </c>
      <c r="V18" s="208" t="s">
        <v>94</v>
      </c>
      <c r="W18" s="286">
        <f t="shared" si="9"/>
        <v>0</v>
      </c>
      <c r="X18" s="209">
        <f t="shared" si="10"/>
        <v>0</v>
      </c>
      <c r="Y18" s="305">
        <f t="shared" si="11"/>
        <v>-2</v>
      </c>
      <c r="Z18" s="205">
        <f t="shared" si="12"/>
        <v>-2</v>
      </c>
      <c r="AA18" s="206" t="s">
        <v>92</v>
      </c>
      <c r="AB18" s="306"/>
      <c r="AC18" s="206" t="s">
        <v>93</v>
      </c>
      <c r="AD18" s="309">
        <f t="shared" si="13"/>
        <v>0</v>
      </c>
      <c r="AE18" s="301">
        <f t="shared" si="14"/>
        <v>0</v>
      </c>
      <c r="AF18" s="206" t="s">
        <v>92</v>
      </c>
      <c r="AG18" s="310">
        <f t="shared" si="15"/>
        <v>0</v>
      </c>
      <c r="AH18" s="206" t="s">
        <v>93</v>
      </c>
      <c r="AI18" s="286">
        <f t="shared" si="16"/>
        <v>0</v>
      </c>
      <c r="AJ18" s="311">
        <f t="shared" si="17"/>
        <v>0</v>
      </c>
      <c r="AK18" s="206" t="s">
        <v>92</v>
      </c>
      <c r="AL18" s="310">
        <f t="shared" si="18"/>
        <v>0</v>
      </c>
      <c r="AM18" s="208" t="s">
        <v>94</v>
      </c>
      <c r="AN18" s="309">
        <f t="shared" si="19"/>
        <v>0</v>
      </c>
      <c r="AO18" s="210">
        <f t="shared" si="20"/>
        <v>0</v>
      </c>
      <c r="AP18" s="217">
        <f t="shared" si="21"/>
        <v>0</v>
      </c>
      <c r="AQ18" s="218"/>
    </row>
    <row r="19" spans="2:43" s="184" customFormat="1" ht="53.25" customHeight="1">
      <c r="B19" s="213"/>
      <c r="C19" s="214"/>
      <c r="D19" s="219"/>
      <c r="E19" s="292"/>
      <c r="F19" s="296"/>
      <c r="G19" s="300">
        <f t="shared" si="0"/>
        <v>0</v>
      </c>
      <c r="H19" s="204">
        <f t="shared" si="1"/>
        <v>0</v>
      </c>
      <c r="I19" s="205">
        <f t="shared" si="2"/>
        <v>0</v>
      </c>
      <c r="J19" s="206" t="s">
        <v>92</v>
      </c>
      <c r="K19" s="288"/>
      <c r="L19" s="206" t="s">
        <v>93</v>
      </c>
      <c r="M19" s="286">
        <f t="shared" si="3"/>
        <v>0</v>
      </c>
      <c r="N19" s="301">
        <f t="shared" si="4"/>
        <v>0</v>
      </c>
      <c r="O19" s="206" t="s">
        <v>92</v>
      </c>
      <c r="P19" s="304">
        <f t="shared" si="5"/>
        <v>0</v>
      </c>
      <c r="Q19" s="206" t="s">
        <v>93</v>
      </c>
      <c r="R19" s="286">
        <f t="shared" si="6"/>
        <v>0</v>
      </c>
      <c r="S19" s="207">
        <f t="shared" si="7"/>
        <v>0</v>
      </c>
      <c r="T19" s="206" t="s">
        <v>92</v>
      </c>
      <c r="U19" s="285">
        <f t="shared" si="8"/>
        <v>0</v>
      </c>
      <c r="V19" s="208" t="s">
        <v>94</v>
      </c>
      <c r="W19" s="286">
        <f t="shared" si="9"/>
        <v>0</v>
      </c>
      <c r="X19" s="209">
        <f t="shared" si="10"/>
        <v>0</v>
      </c>
      <c r="Y19" s="305">
        <f t="shared" si="11"/>
        <v>-2</v>
      </c>
      <c r="Z19" s="205">
        <f t="shared" si="12"/>
        <v>-2</v>
      </c>
      <c r="AA19" s="206" t="s">
        <v>92</v>
      </c>
      <c r="AB19" s="306"/>
      <c r="AC19" s="206" t="s">
        <v>93</v>
      </c>
      <c r="AD19" s="309">
        <f t="shared" si="13"/>
        <v>0</v>
      </c>
      <c r="AE19" s="301">
        <f t="shared" si="14"/>
        <v>0</v>
      </c>
      <c r="AF19" s="206" t="s">
        <v>92</v>
      </c>
      <c r="AG19" s="310">
        <f t="shared" si="15"/>
        <v>0</v>
      </c>
      <c r="AH19" s="206" t="s">
        <v>93</v>
      </c>
      <c r="AI19" s="286">
        <f t="shared" si="16"/>
        <v>0</v>
      </c>
      <c r="AJ19" s="311">
        <f t="shared" si="17"/>
        <v>0</v>
      </c>
      <c r="AK19" s="206" t="s">
        <v>92</v>
      </c>
      <c r="AL19" s="310">
        <f t="shared" si="18"/>
        <v>0</v>
      </c>
      <c r="AM19" s="208" t="s">
        <v>94</v>
      </c>
      <c r="AN19" s="309">
        <f t="shared" si="19"/>
        <v>0</v>
      </c>
      <c r="AO19" s="210">
        <f t="shared" si="20"/>
        <v>0</v>
      </c>
      <c r="AP19" s="217">
        <f t="shared" si="21"/>
        <v>0</v>
      </c>
      <c r="AQ19" s="218"/>
    </row>
    <row r="20" spans="2:43" s="184" customFormat="1" ht="53.25" customHeight="1">
      <c r="B20" s="213"/>
      <c r="C20" s="214"/>
      <c r="D20" s="219"/>
      <c r="E20" s="292"/>
      <c r="F20" s="296"/>
      <c r="G20" s="300">
        <f t="shared" si="0"/>
        <v>0</v>
      </c>
      <c r="H20" s="204">
        <f t="shared" si="1"/>
        <v>0</v>
      </c>
      <c r="I20" s="205">
        <f t="shared" si="2"/>
        <v>0</v>
      </c>
      <c r="J20" s="206" t="s">
        <v>92</v>
      </c>
      <c r="K20" s="288"/>
      <c r="L20" s="206" t="s">
        <v>93</v>
      </c>
      <c r="M20" s="286">
        <f t="shared" si="3"/>
        <v>0</v>
      </c>
      <c r="N20" s="301">
        <f t="shared" si="4"/>
        <v>0</v>
      </c>
      <c r="O20" s="206" t="s">
        <v>92</v>
      </c>
      <c r="P20" s="304">
        <f t="shared" si="5"/>
        <v>0</v>
      </c>
      <c r="Q20" s="206" t="s">
        <v>93</v>
      </c>
      <c r="R20" s="286">
        <f t="shared" si="6"/>
        <v>0</v>
      </c>
      <c r="S20" s="207">
        <f t="shared" si="7"/>
        <v>0</v>
      </c>
      <c r="T20" s="206" t="s">
        <v>92</v>
      </c>
      <c r="U20" s="285">
        <f t="shared" si="8"/>
        <v>0</v>
      </c>
      <c r="V20" s="208" t="s">
        <v>94</v>
      </c>
      <c r="W20" s="286">
        <f t="shared" si="9"/>
        <v>0</v>
      </c>
      <c r="X20" s="209">
        <f t="shared" si="10"/>
        <v>0</v>
      </c>
      <c r="Y20" s="305">
        <f t="shared" si="11"/>
        <v>-2</v>
      </c>
      <c r="Z20" s="205">
        <f t="shared" si="12"/>
        <v>-2</v>
      </c>
      <c r="AA20" s="206" t="s">
        <v>92</v>
      </c>
      <c r="AB20" s="306"/>
      <c r="AC20" s="206" t="s">
        <v>93</v>
      </c>
      <c r="AD20" s="309">
        <f t="shared" si="13"/>
        <v>0</v>
      </c>
      <c r="AE20" s="301">
        <f t="shared" si="14"/>
        <v>0</v>
      </c>
      <c r="AF20" s="206" t="s">
        <v>92</v>
      </c>
      <c r="AG20" s="310">
        <f t="shared" si="15"/>
        <v>0</v>
      </c>
      <c r="AH20" s="206" t="s">
        <v>93</v>
      </c>
      <c r="AI20" s="286">
        <f t="shared" si="16"/>
        <v>0</v>
      </c>
      <c r="AJ20" s="311">
        <f t="shared" si="17"/>
        <v>0</v>
      </c>
      <c r="AK20" s="206" t="s">
        <v>92</v>
      </c>
      <c r="AL20" s="310">
        <f t="shared" si="18"/>
        <v>0</v>
      </c>
      <c r="AM20" s="208" t="s">
        <v>94</v>
      </c>
      <c r="AN20" s="309">
        <f t="shared" si="19"/>
        <v>0</v>
      </c>
      <c r="AO20" s="210">
        <f t="shared" si="20"/>
        <v>0</v>
      </c>
      <c r="AP20" s="217">
        <f t="shared" si="21"/>
        <v>0</v>
      </c>
      <c r="AQ20" s="218"/>
    </row>
    <row r="21" spans="2:43" s="184" customFormat="1" ht="53.25" customHeight="1">
      <c r="B21" s="213"/>
      <c r="C21" s="214"/>
      <c r="D21" s="219"/>
      <c r="E21" s="292"/>
      <c r="F21" s="296"/>
      <c r="G21" s="300">
        <f t="shared" si="0"/>
        <v>0</v>
      </c>
      <c r="H21" s="204">
        <f t="shared" si="1"/>
        <v>0</v>
      </c>
      <c r="I21" s="205">
        <f t="shared" si="2"/>
        <v>0</v>
      </c>
      <c r="J21" s="206" t="s">
        <v>92</v>
      </c>
      <c r="K21" s="288"/>
      <c r="L21" s="206" t="s">
        <v>93</v>
      </c>
      <c r="M21" s="286">
        <f t="shared" si="3"/>
        <v>0</v>
      </c>
      <c r="N21" s="301">
        <f t="shared" si="4"/>
        <v>0</v>
      </c>
      <c r="O21" s="206" t="s">
        <v>92</v>
      </c>
      <c r="P21" s="304">
        <f t="shared" si="5"/>
        <v>0</v>
      </c>
      <c r="Q21" s="206" t="s">
        <v>93</v>
      </c>
      <c r="R21" s="286">
        <f t="shared" si="6"/>
        <v>0</v>
      </c>
      <c r="S21" s="207">
        <f t="shared" si="7"/>
        <v>0</v>
      </c>
      <c r="T21" s="206" t="s">
        <v>92</v>
      </c>
      <c r="U21" s="285">
        <f t="shared" si="8"/>
        <v>0</v>
      </c>
      <c r="V21" s="208" t="s">
        <v>94</v>
      </c>
      <c r="W21" s="286">
        <f t="shared" si="9"/>
        <v>0</v>
      </c>
      <c r="X21" s="209">
        <f t="shared" si="10"/>
        <v>0</v>
      </c>
      <c r="Y21" s="305">
        <f t="shared" si="11"/>
        <v>-2</v>
      </c>
      <c r="Z21" s="205">
        <f t="shared" si="12"/>
        <v>-2</v>
      </c>
      <c r="AA21" s="206" t="s">
        <v>92</v>
      </c>
      <c r="AB21" s="306"/>
      <c r="AC21" s="206" t="s">
        <v>93</v>
      </c>
      <c r="AD21" s="309">
        <f t="shared" si="13"/>
        <v>0</v>
      </c>
      <c r="AE21" s="301">
        <f t="shared" si="14"/>
        <v>0</v>
      </c>
      <c r="AF21" s="206" t="s">
        <v>92</v>
      </c>
      <c r="AG21" s="310">
        <f t="shared" si="15"/>
        <v>0</v>
      </c>
      <c r="AH21" s="206" t="s">
        <v>93</v>
      </c>
      <c r="AI21" s="286">
        <f t="shared" si="16"/>
        <v>0</v>
      </c>
      <c r="AJ21" s="311">
        <f t="shared" si="17"/>
        <v>0</v>
      </c>
      <c r="AK21" s="206" t="s">
        <v>92</v>
      </c>
      <c r="AL21" s="310">
        <f t="shared" si="18"/>
        <v>0</v>
      </c>
      <c r="AM21" s="208" t="s">
        <v>94</v>
      </c>
      <c r="AN21" s="309">
        <f t="shared" si="19"/>
        <v>0</v>
      </c>
      <c r="AO21" s="210">
        <f t="shared" si="20"/>
        <v>0</v>
      </c>
      <c r="AP21" s="217">
        <f t="shared" si="21"/>
        <v>0</v>
      </c>
      <c r="AQ21" s="218"/>
    </row>
    <row r="22" spans="2:43" s="184" customFormat="1" ht="53.25" customHeight="1">
      <c r="B22" s="213"/>
      <c r="C22" s="214"/>
      <c r="D22" s="219"/>
      <c r="E22" s="292"/>
      <c r="F22" s="296"/>
      <c r="G22" s="300">
        <f t="shared" si="0"/>
        <v>0</v>
      </c>
      <c r="H22" s="204">
        <f t="shared" si="1"/>
        <v>0</v>
      </c>
      <c r="I22" s="205">
        <f t="shared" si="2"/>
        <v>0</v>
      </c>
      <c r="J22" s="206" t="s">
        <v>92</v>
      </c>
      <c r="K22" s="288"/>
      <c r="L22" s="206" t="s">
        <v>93</v>
      </c>
      <c r="M22" s="286">
        <f t="shared" si="3"/>
        <v>0</v>
      </c>
      <c r="N22" s="301">
        <f t="shared" si="4"/>
        <v>0</v>
      </c>
      <c r="O22" s="206" t="s">
        <v>92</v>
      </c>
      <c r="P22" s="304">
        <f t="shared" si="5"/>
        <v>0</v>
      </c>
      <c r="Q22" s="206" t="s">
        <v>93</v>
      </c>
      <c r="R22" s="286">
        <f t="shared" si="6"/>
        <v>0</v>
      </c>
      <c r="S22" s="207">
        <f t="shared" si="7"/>
        <v>0</v>
      </c>
      <c r="T22" s="206" t="s">
        <v>92</v>
      </c>
      <c r="U22" s="285">
        <f t="shared" si="8"/>
        <v>0</v>
      </c>
      <c r="V22" s="208" t="s">
        <v>94</v>
      </c>
      <c r="W22" s="286">
        <f t="shared" si="9"/>
        <v>0</v>
      </c>
      <c r="X22" s="209">
        <f t="shared" si="10"/>
        <v>0</v>
      </c>
      <c r="Y22" s="305">
        <f t="shared" si="11"/>
        <v>-2</v>
      </c>
      <c r="Z22" s="205">
        <f t="shared" si="12"/>
        <v>-2</v>
      </c>
      <c r="AA22" s="206" t="s">
        <v>92</v>
      </c>
      <c r="AB22" s="306"/>
      <c r="AC22" s="206" t="s">
        <v>93</v>
      </c>
      <c r="AD22" s="309">
        <f t="shared" si="13"/>
        <v>0</v>
      </c>
      <c r="AE22" s="301">
        <f t="shared" si="14"/>
        <v>0</v>
      </c>
      <c r="AF22" s="206" t="s">
        <v>92</v>
      </c>
      <c r="AG22" s="310">
        <f t="shared" si="15"/>
        <v>0</v>
      </c>
      <c r="AH22" s="206" t="s">
        <v>93</v>
      </c>
      <c r="AI22" s="286">
        <f t="shared" si="16"/>
        <v>0</v>
      </c>
      <c r="AJ22" s="311">
        <f t="shared" si="17"/>
        <v>0</v>
      </c>
      <c r="AK22" s="206" t="s">
        <v>92</v>
      </c>
      <c r="AL22" s="310">
        <f t="shared" si="18"/>
        <v>0</v>
      </c>
      <c r="AM22" s="208" t="s">
        <v>94</v>
      </c>
      <c r="AN22" s="309">
        <f t="shared" si="19"/>
        <v>0</v>
      </c>
      <c r="AO22" s="210">
        <f t="shared" si="20"/>
        <v>0</v>
      </c>
      <c r="AP22" s="217">
        <f t="shared" si="21"/>
        <v>0</v>
      </c>
      <c r="AQ22" s="218"/>
    </row>
    <row r="23" spans="2:43" s="184" customFormat="1" ht="53.25" customHeight="1">
      <c r="B23" s="213"/>
      <c r="C23" s="214"/>
      <c r="D23" s="219"/>
      <c r="E23" s="292"/>
      <c r="F23" s="296"/>
      <c r="G23" s="300">
        <f t="shared" si="0"/>
        <v>0</v>
      </c>
      <c r="H23" s="204">
        <f t="shared" si="1"/>
        <v>0</v>
      </c>
      <c r="I23" s="205">
        <f t="shared" si="2"/>
        <v>0</v>
      </c>
      <c r="J23" s="206" t="s">
        <v>92</v>
      </c>
      <c r="K23" s="288"/>
      <c r="L23" s="206" t="s">
        <v>93</v>
      </c>
      <c r="M23" s="286">
        <f t="shared" si="3"/>
        <v>0</v>
      </c>
      <c r="N23" s="301">
        <f t="shared" si="4"/>
        <v>0</v>
      </c>
      <c r="O23" s="206" t="s">
        <v>92</v>
      </c>
      <c r="P23" s="304">
        <f t="shared" si="5"/>
        <v>0</v>
      </c>
      <c r="Q23" s="206" t="s">
        <v>93</v>
      </c>
      <c r="R23" s="286">
        <f t="shared" si="6"/>
        <v>0</v>
      </c>
      <c r="S23" s="207">
        <f t="shared" si="7"/>
        <v>0</v>
      </c>
      <c r="T23" s="206" t="s">
        <v>92</v>
      </c>
      <c r="U23" s="285">
        <f t="shared" si="8"/>
        <v>0</v>
      </c>
      <c r="V23" s="208" t="s">
        <v>94</v>
      </c>
      <c r="W23" s="286">
        <f t="shared" si="9"/>
        <v>0</v>
      </c>
      <c r="X23" s="209">
        <f t="shared" si="10"/>
        <v>0</v>
      </c>
      <c r="Y23" s="305">
        <f t="shared" si="11"/>
        <v>-2</v>
      </c>
      <c r="Z23" s="205">
        <f t="shared" si="12"/>
        <v>-2</v>
      </c>
      <c r="AA23" s="206" t="s">
        <v>92</v>
      </c>
      <c r="AB23" s="306"/>
      <c r="AC23" s="206" t="s">
        <v>93</v>
      </c>
      <c r="AD23" s="309">
        <f t="shared" si="13"/>
        <v>0</v>
      </c>
      <c r="AE23" s="301">
        <f t="shared" si="14"/>
        <v>0</v>
      </c>
      <c r="AF23" s="206" t="s">
        <v>92</v>
      </c>
      <c r="AG23" s="310">
        <f t="shared" si="15"/>
        <v>0</v>
      </c>
      <c r="AH23" s="206" t="s">
        <v>93</v>
      </c>
      <c r="AI23" s="286">
        <f t="shared" si="16"/>
        <v>0</v>
      </c>
      <c r="AJ23" s="311">
        <f t="shared" si="17"/>
        <v>0</v>
      </c>
      <c r="AK23" s="206" t="s">
        <v>92</v>
      </c>
      <c r="AL23" s="310">
        <f t="shared" si="18"/>
        <v>0</v>
      </c>
      <c r="AM23" s="208" t="s">
        <v>94</v>
      </c>
      <c r="AN23" s="309">
        <f t="shared" si="19"/>
        <v>0</v>
      </c>
      <c r="AO23" s="210">
        <f t="shared" si="20"/>
        <v>0</v>
      </c>
      <c r="AP23" s="217">
        <f t="shared" si="21"/>
        <v>0</v>
      </c>
      <c r="AQ23" s="218"/>
    </row>
    <row r="24" spans="2:43" s="184" customFormat="1" ht="53.25" customHeight="1">
      <c r="B24" s="213"/>
      <c r="C24" s="214"/>
      <c r="D24" s="220"/>
      <c r="E24" s="292"/>
      <c r="F24" s="297"/>
      <c r="G24" s="300">
        <f t="shared" si="0"/>
        <v>0</v>
      </c>
      <c r="H24" s="204">
        <f t="shared" si="1"/>
        <v>0</v>
      </c>
      <c r="I24" s="221">
        <f t="shared" si="2"/>
        <v>0</v>
      </c>
      <c r="J24" s="206" t="s">
        <v>92</v>
      </c>
      <c r="K24" s="289"/>
      <c r="L24" s="206" t="s">
        <v>93</v>
      </c>
      <c r="M24" s="286">
        <f t="shared" si="3"/>
        <v>0</v>
      </c>
      <c r="N24" s="302">
        <f t="shared" si="4"/>
        <v>0</v>
      </c>
      <c r="O24" s="206" t="s">
        <v>92</v>
      </c>
      <c r="P24" s="304">
        <f t="shared" si="5"/>
        <v>0</v>
      </c>
      <c r="Q24" s="206" t="s">
        <v>93</v>
      </c>
      <c r="R24" s="286">
        <f t="shared" si="6"/>
        <v>0</v>
      </c>
      <c r="S24" s="222">
        <f t="shared" si="7"/>
        <v>0</v>
      </c>
      <c r="T24" s="206" t="s">
        <v>92</v>
      </c>
      <c r="U24" s="285">
        <f t="shared" si="8"/>
        <v>0</v>
      </c>
      <c r="V24" s="208" t="s">
        <v>94</v>
      </c>
      <c r="W24" s="286">
        <f t="shared" si="9"/>
        <v>0</v>
      </c>
      <c r="X24" s="209">
        <f t="shared" si="10"/>
        <v>0</v>
      </c>
      <c r="Y24" s="305">
        <f t="shared" si="11"/>
        <v>-2</v>
      </c>
      <c r="Z24" s="205">
        <f t="shared" si="12"/>
        <v>-2</v>
      </c>
      <c r="AA24" s="206" t="s">
        <v>92</v>
      </c>
      <c r="AB24" s="307"/>
      <c r="AC24" s="206" t="s">
        <v>93</v>
      </c>
      <c r="AD24" s="309">
        <f t="shared" si="13"/>
        <v>0</v>
      </c>
      <c r="AE24" s="301">
        <f t="shared" si="14"/>
        <v>0</v>
      </c>
      <c r="AF24" s="206" t="s">
        <v>92</v>
      </c>
      <c r="AG24" s="310">
        <f t="shared" si="15"/>
        <v>0</v>
      </c>
      <c r="AH24" s="206" t="s">
        <v>93</v>
      </c>
      <c r="AI24" s="286">
        <f t="shared" si="16"/>
        <v>0</v>
      </c>
      <c r="AJ24" s="311">
        <f t="shared" si="17"/>
        <v>0</v>
      </c>
      <c r="AK24" s="206" t="s">
        <v>92</v>
      </c>
      <c r="AL24" s="310">
        <f t="shared" si="18"/>
        <v>0</v>
      </c>
      <c r="AM24" s="208" t="s">
        <v>94</v>
      </c>
      <c r="AN24" s="309">
        <f t="shared" si="19"/>
        <v>0</v>
      </c>
      <c r="AO24" s="210">
        <f t="shared" si="20"/>
        <v>0</v>
      </c>
      <c r="AP24" s="217">
        <f t="shared" si="21"/>
        <v>0</v>
      </c>
      <c r="AQ24" s="218"/>
    </row>
    <row r="25" spans="2:43" s="184" customFormat="1" ht="53.25" customHeight="1" thickBot="1">
      <c r="B25" s="223"/>
      <c r="C25" s="224"/>
      <c r="D25" s="225"/>
      <c r="E25" s="293"/>
      <c r="F25" s="298"/>
      <c r="G25" s="300">
        <f t="shared" si="0"/>
        <v>0</v>
      </c>
      <c r="H25" s="204">
        <f t="shared" si="1"/>
        <v>0</v>
      </c>
      <c r="I25" s="226">
        <f t="shared" si="2"/>
        <v>0</v>
      </c>
      <c r="J25" s="227" t="s">
        <v>92</v>
      </c>
      <c r="K25" s="290"/>
      <c r="L25" s="227" t="s">
        <v>93</v>
      </c>
      <c r="M25" s="286">
        <f t="shared" si="3"/>
        <v>0</v>
      </c>
      <c r="N25" s="303">
        <f t="shared" si="4"/>
        <v>0</v>
      </c>
      <c r="O25" s="227" t="s">
        <v>92</v>
      </c>
      <c r="P25" s="304">
        <f t="shared" si="5"/>
        <v>0</v>
      </c>
      <c r="Q25" s="227" t="s">
        <v>93</v>
      </c>
      <c r="R25" s="286">
        <f t="shared" si="6"/>
        <v>0</v>
      </c>
      <c r="S25" s="228">
        <f t="shared" si="7"/>
        <v>0</v>
      </c>
      <c r="T25" s="227" t="s">
        <v>92</v>
      </c>
      <c r="U25" s="285">
        <f t="shared" si="8"/>
        <v>0</v>
      </c>
      <c r="V25" s="229" t="s">
        <v>94</v>
      </c>
      <c r="W25" s="286">
        <f t="shared" si="9"/>
        <v>0</v>
      </c>
      <c r="X25" s="209">
        <f t="shared" si="10"/>
        <v>0</v>
      </c>
      <c r="Y25" s="305">
        <f t="shared" si="11"/>
        <v>-2</v>
      </c>
      <c r="Z25" s="205">
        <f>IF(Y25&lt;=30,Y25,30)</f>
        <v>-2</v>
      </c>
      <c r="AA25" s="227" t="s">
        <v>92</v>
      </c>
      <c r="AB25" s="308"/>
      <c r="AC25" s="227" t="s">
        <v>93</v>
      </c>
      <c r="AD25" s="309">
        <f t="shared" si="13"/>
        <v>0</v>
      </c>
      <c r="AE25" s="301">
        <f t="shared" si="14"/>
        <v>0</v>
      </c>
      <c r="AF25" s="227" t="s">
        <v>92</v>
      </c>
      <c r="AG25" s="310">
        <f t="shared" si="15"/>
        <v>0</v>
      </c>
      <c r="AH25" s="227" t="s">
        <v>93</v>
      </c>
      <c r="AI25" s="286">
        <f t="shared" si="16"/>
        <v>0</v>
      </c>
      <c r="AJ25" s="311">
        <f t="shared" si="17"/>
        <v>0</v>
      </c>
      <c r="AK25" s="227" t="s">
        <v>92</v>
      </c>
      <c r="AL25" s="310">
        <f t="shared" si="18"/>
        <v>0</v>
      </c>
      <c r="AM25" s="229" t="s">
        <v>94</v>
      </c>
      <c r="AN25" s="309">
        <f t="shared" si="19"/>
        <v>0</v>
      </c>
      <c r="AO25" s="210">
        <f t="shared" si="20"/>
        <v>0</v>
      </c>
      <c r="AP25" s="230">
        <f t="shared" si="21"/>
        <v>0</v>
      </c>
      <c r="AQ25" s="231"/>
    </row>
    <row r="26" spans="2:43" s="184" customFormat="1" ht="53.25" customHeight="1" thickTop="1" thickBot="1">
      <c r="B26" s="200"/>
      <c r="C26" s="232"/>
      <c r="D26" s="284">
        <f>ROUNDDOWN(SUM(D13:D25),0)</f>
        <v>0</v>
      </c>
      <c r="E26" s="233"/>
      <c r="F26" s="234"/>
      <c r="G26" s="235"/>
      <c r="H26" s="359"/>
      <c r="I26" s="359"/>
      <c r="J26" s="359"/>
      <c r="K26" s="359"/>
      <c r="L26" s="359"/>
      <c r="M26" s="359"/>
      <c r="N26" s="359"/>
      <c r="O26" s="359"/>
      <c r="P26" s="359"/>
      <c r="Q26" s="359"/>
      <c r="R26" s="359"/>
      <c r="S26" s="359"/>
      <c r="T26" s="359"/>
      <c r="U26" s="359"/>
      <c r="V26" s="432"/>
      <c r="W26" s="432"/>
      <c r="X26" s="433"/>
      <c r="Y26" s="359"/>
      <c r="Z26" s="359"/>
      <c r="AA26" s="359"/>
      <c r="AB26" s="359"/>
      <c r="AC26" s="359"/>
      <c r="AD26" s="359"/>
      <c r="AE26" s="359"/>
      <c r="AF26" s="359"/>
      <c r="AG26" s="359"/>
      <c r="AH26" s="359"/>
      <c r="AI26" s="359"/>
      <c r="AJ26" s="359"/>
      <c r="AK26" s="359"/>
      <c r="AL26" s="359"/>
      <c r="AM26" s="432"/>
      <c r="AN26" s="432"/>
      <c r="AO26" s="432"/>
      <c r="AP26" s="236">
        <f>SUM(AP13:AP25)</f>
        <v>0</v>
      </c>
      <c r="AQ26" s="237"/>
    </row>
    <row r="27" spans="2:43" ht="30" customHeight="1" thickBot="1">
      <c r="B27" s="9">
        <f>各種内訳書!C5</f>
        <v>0</v>
      </c>
      <c r="D27" s="77"/>
      <c r="E27" s="72"/>
      <c r="F27" s="72"/>
      <c r="G27" s="72"/>
      <c r="H27" s="72"/>
      <c r="I27" s="72"/>
      <c r="J27" s="72"/>
      <c r="K27" s="72"/>
      <c r="L27" s="72"/>
      <c r="M27" s="72"/>
      <c r="N27" s="72"/>
      <c r="O27" s="72"/>
      <c r="P27" s="72"/>
      <c r="Q27" s="72"/>
      <c r="R27" s="73"/>
      <c r="S27" s="72"/>
      <c r="T27" s="72"/>
      <c r="U27" s="72"/>
      <c r="V27" s="72"/>
      <c r="W27" s="72"/>
      <c r="X27" s="72"/>
      <c r="Y27" s="72"/>
      <c r="Z27" s="72"/>
      <c r="AA27" s="72"/>
      <c r="AB27" s="72"/>
      <c r="AC27" s="72"/>
      <c r="AD27" s="72"/>
      <c r="AE27" s="72"/>
      <c r="AF27" s="72"/>
      <c r="AG27" s="72"/>
      <c r="AH27" s="72"/>
      <c r="AI27" s="73"/>
      <c r="AJ27" s="72"/>
      <c r="AK27" s="72"/>
      <c r="AL27" s="72"/>
      <c r="AM27" s="72"/>
      <c r="AN27" s="72"/>
      <c r="AO27" s="72"/>
      <c r="AP27" s="74"/>
    </row>
    <row r="28" spans="2:43" ht="30" customHeight="1">
      <c r="B28" s="401" t="s">
        <v>95</v>
      </c>
      <c r="C28" s="402"/>
      <c r="D28" s="402"/>
      <c r="E28" s="402"/>
      <c r="F28" s="402"/>
      <c r="G28" s="402"/>
      <c r="H28" s="402"/>
      <c r="I28" s="402"/>
      <c r="J28" s="402"/>
      <c r="K28" s="402"/>
      <c r="L28" s="402"/>
      <c r="M28" s="402"/>
      <c r="N28" s="402"/>
      <c r="O28" s="402"/>
      <c r="P28" s="402"/>
      <c r="Q28" s="402"/>
      <c r="R28" s="402"/>
      <c r="S28" s="402"/>
      <c r="T28" s="402"/>
      <c r="U28" s="402"/>
      <c r="V28" s="402"/>
      <c r="W28" s="402"/>
      <c r="X28" s="403"/>
      <c r="Y28" s="72"/>
      <c r="Z28" s="72"/>
      <c r="AA28" s="72"/>
      <c r="AB28" s="72"/>
      <c r="AC28" s="72"/>
      <c r="AD28" s="72"/>
      <c r="AE28" s="72"/>
      <c r="AF28" s="72"/>
      <c r="AG28" s="72"/>
      <c r="AH28" s="72"/>
      <c r="AI28" s="72"/>
      <c r="AJ28" s="72"/>
      <c r="AK28" s="72"/>
      <c r="AL28" s="72"/>
      <c r="AM28" s="72"/>
      <c r="AN28" s="72"/>
      <c r="AO28" s="72"/>
      <c r="AP28" s="74"/>
    </row>
    <row r="29" spans="2:43" ht="30" customHeight="1">
      <c r="B29" s="404"/>
      <c r="C29" s="405"/>
      <c r="D29" s="405"/>
      <c r="E29" s="405"/>
      <c r="F29" s="405"/>
      <c r="G29" s="405"/>
      <c r="H29" s="405"/>
      <c r="I29" s="405"/>
      <c r="J29" s="405"/>
      <c r="K29" s="405"/>
      <c r="L29" s="405"/>
      <c r="M29" s="405"/>
      <c r="N29" s="405"/>
      <c r="O29" s="405"/>
      <c r="P29" s="405"/>
      <c r="Q29" s="405"/>
      <c r="R29" s="405"/>
      <c r="S29" s="405"/>
      <c r="T29" s="405"/>
      <c r="U29" s="405"/>
      <c r="V29" s="405"/>
      <c r="W29" s="405"/>
      <c r="X29" s="406"/>
      <c r="Y29" s="72"/>
      <c r="Z29" s="72"/>
      <c r="AA29" s="72"/>
      <c r="AB29" s="72"/>
      <c r="AC29" s="72"/>
      <c r="AD29" s="72"/>
      <c r="AE29" s="72"/>
      <c r="AF29" s="72"/>
      <c r="AG29" s="72"/>
      <c r="AH29" s="72"/>
      <c r="AI29" s="72"/>
      <c r="AJ29" s="72"/>
      <c r="AK29" s="72"/>
      <c r="AL29" s="72"/>
      <c r="AM29" s="72"/>
      <c r="AN29" s="72"/>
      <c r="AO29" s="72"/>
      <c r="AP29" s="74"/>
    </row>
    <row r="30" spans="2:43" ht="30" customHeight="1">
      <c r="B30" s="404"/>
      <c r="C30" s="405"/>
      <c r="D30" s="405"/>
      <c r="E30" s="405"/>
      <c r="F30" s="405"/>
      <c r="G30" s="405"/>
      <c r="H30" s="405"/>
      <c r="I30" s="405"/>
      <c r="J30" s="405"/>
      <c r="K30" s="405"/>
      <c r="L30" s="405"/>
      <c r="M30" s="405"/>
      <c r="N30" s="405"/>
      <c r="O30" s="405"/>
      <c r="P30" s="405"/>
      <c r="Q30" s="405"/>
      <c r="R30" s="405"/>
      <c r="S30" s="405"/>
      <c r="T30" s="405"/>
      <c r="U30" s="405"/>
      <c r="V30" s="405"/>
      <c r="W30" s="405"/>
      <c r="X30" s="406"/>
    </row>
    <row r="31" spans="2:43" ht="30" customHeight="1">
      <c r="B31" s="404"/>
      <c r="C31" s="405"/>
      <c r="D31" s="405"/>
      <c r="E31" s="405"/>
      <c r="F31" s="405"/>
      <c r="G31" s="405"/>
      <c r="H31" s="405"/>
      <c r="I31" s="405"/>
      <c r="J31" s="405"/>
      <c r="K31" s="405"/>
      <c r="L31" s="405"/>
      <c r="M31" s="405"/>
      <c r="N31" s="405"/>
      <c r="O31" s="405"/>
      <c r="P31" s="405"/>
      <c r="Q31" s="405"/>
      <c r="R31" s="405"/>
      <c r="S31" s="405"/>
      <c r="T31" s="405"/>
      <c r="U31" s="405"/>
      <c r="V31" s="405"/>
      <c r="W31" s="405"/>
      <c r="X31" s="406"/>
      <c r="Y31" s="70"/>
      <c r="Z31" s="70"/>
      <c r="AA31" s="70"/>
      <c r="AB31" s="70"/>
      <c r="AC31" s="70"/>
      <c r="AD31" s="70"/>
      <c r="AE31" s="70"/>
      <c r="AF31" s="70"/>
      <c r="AG31" s="70"/>
      <c r="AH31" s="70"/>
      <c r="AI31" s="70"/>
      <c r="AJ31" s="70"/>
      <c r="AK31" s="70"/>
      <c r="AL31" s="70"/>
      <c r="AM31" s="70"/>
      <c r="AN31" s="70"/>
      <c r="AO31" s="70"/>
      <c r="AP31" s="70"/>
    </row>
    <row r="32" spans="2:43" ht="30" customHeight="1">
      <c r="B32" s="404"/>
      <c r="C32" s="405"/>
      <c r="D32" s="405"/>
      <c r="E32" s="405"/>
      <c r="F32" s="405"/>
      <c r="G32" s="405"/>
      <c r="H32" s="405"/>
      <c r="I32" s="405"/>
      <c r="J32" s="405"/>
      <c r="K32" s="405"/>
      <c r="L32" s="405"/>
      <c r="M32" s="405"/>
      <c r="N32" s="405"/>
      <c r="O32" s="405"/>
      <c r="P32" s="405"/>
      <c r="Q32" s="405"/>
      <c r="R32" s="405"/>
      <c r="S32" s="405"/>
      <c r="T32" s="405"/>
      <c r="U32" s="405"/>
      <c r="V32" s="405"/>
      <c r="W32" s="405"/>
      <c r="X32" s="406"/>
    </row>
    <row r="33" spans="2:24" ht="30" customHeight="1">
      <c r="B33" s="404"/>
      <c r="C33" s="405"/>
      <c r="D33" s="405"/>
      <c r="E33" s="405"/>
      <c r="F33" s="405"/>
      <c r="G33" s="405"/>
      <c r="H33" s="405"/>
      <c r="I33" s="405"/>
      <c r="J33" s="405"/>
      <c r="K33" s="405"/>
      <c r="L33" s="405"/>
      <c r="M33" s="405"/>
      <c r="N33" s="405"/>
      <c r="O33" s="405"/>
      <c r="P33" s="405"/>
      <c r="Q33" s="405"/>
      <c r="R33" s="405"/>
      <c r="S33" s="405"/>
      <c r="T33" s="405"/>
      <c r="U33" s="405"/>
      <c r="V33" s="405"/>
      <c r="W33" s="405"/>
      <c r="X33" s="406"/>
    </row>
    <row r="34" spans="2:24" ht="30" customHeight="1">
      <c r="B34" s="404"/>
      <c r="C34" s="405"/>
      <c r="D34" s="405"/>
      <c r="E34" s="405"/>
      <c r="F34" s="405"/>
      <c r="G34" s="405"/>
      <c r="H34" s="405"/>
      <c r="I34" s="405"/>
      <c r="J34" s="405"/>
      <c r="K34" s="405"/>
      <c r="L34" s="405"/>
      <c r="M34" s="405"/>
      <c r="N34" s="405"/>
      <c r="O34" s="405"/>
      <c r="P34" s="405"/>
      <c r="Q34" s="405"/>
      <c r="R34" s="405"/>
      <c r="S34" s="405"/>
      <c r="T34" s="405"/>
      <c r="U34" s="405"/>
      <c r="V34" s="405"/>
      <c r="W34" s="405"/>
      <c r="X34" s="406"/>
    </row>
    <row r="35" spans="2:24" ht="30" customHeight="1">
      <c r="B35" s="404"/>
      <c r="C35" s="405"/>
      <c r="D35" s="405"/>
      <c r="E35" s="405"/>
      <c r="F35" s="405"/>
      <c r="G35" s="405"/>
      <c r="H35" s="405"/>
      <c r="I35" s="405"/>
      <c r="J35" s="405"/>
      <c r="K35" s="405"/>
      <c r="L35" s="405"/>
      <c r="M35" s="405"/>
      <c r="N35" s="405"/>
      <c r="O35" s="405"/>
      <c r="P35" s="405"/>
      <c r="Q35" s="405"/>
      <c r="R35" s="405"/>
      <c r="S35" s="405"/>
      <c r="T35" s="405"/>
      <c r="U35" s="405"/>
      <c r="V35" s="405"/>
      <c r="W35" s="405"/>
      <c r="X35" s="406"/>
    </row>
    <row r="36" spans="2:24" ht="30" customHeight="1" thickBot="1">
      <c r="B36" s="407"/>
      <c r="C36" s="408"/>
      <c r="D36" s="408"/>
      <c r="E36" s="408"/>
      <c r="F36" s="408"/>
      <c r="G36" s="408"/>
      <c r="H36" s="408"/>
      <c r="I36" s="408"/>
      <c r="J36" s="408"/>
      <c r="K36" s="408"/>
      <c r="L36" s="408"/>
      <c r="M36" s="408"/>
      <c r="N36" s="408"/>
      <c r="O36" s="408"/>
      <c r="P36" s="408"/>
      <c r="Q36" s="408"/>
      <c r="R36" s="408"/>
      <c r="S36" s="408"/>
      <c r="T36" s="408"/>
      <c r="U36" s="408"/>
      <c r="V36" s="408"/>
      <c r="W36" s="408"/>
      <c r="X36" s="409"/>
    </row>
    <row r="37" spans="2:24" ht="30" customHeight="1"/>
    <row r="38" spans="2:24" ht="30" customHeight="1"/>
    <row r="39" spans="2:24" ht="30" customHeight="1"/>
    <row r="40" spans="2:24" ht="30" customHeight="1"/>
    <row r="41" spans="2:24" ht="30" customHeight="1"/>
    <row r="42" spans="2:24" ht="30" customHeight="1"/>
    <row r="43" spans="2:24" ht="30" customHeight="1"/>
    <row r="44" spans="2:24" ht="30" customHeight="1"/>
    <row r="45" spans="2:24" ht="30" customHeight="1"/>
    <row r="46" spans="2:24" ht="30" customHeight="1"/>
    <row r="47" spans="2:24" ht="30" customHeight="1"/>
    <row r="48" spans="2:24" ht="30" customHeight="1"/>
    <row r="49" ht="30" customHeight="1"/>
    <row r="50" ht="30" customHeight="1"/>
  </sheetData>
  <mergeCells count="23">
    <mergeCell ref="AQ9:AQ12"/>
    <mergeCell ref="B28:X36"/>
    <mergeCell ref="B7:G7"/>
    <mergeCell ref="B9:B12"/>
    <mergeCell ref="C9:C12"/>
    <mergeCell ref="D9:D12"/>
    <mergeCell ref="E9:AP9"/>
    <mergeCell ref="E10:E12"/>
    <mergeCell ref="F10:F12"/>
    <mergeCell ref="G10:G12"/>
    <mergeCell ref="AP10:AP12"/>
    <mergeCell ref="V26:X26"/>
    <mergeCell ref="AM26:AO26"/>
    <mergeCell ref="H10:X10"/>
    <mergeCell ref="Y10:Y12"/>
    <mergeCell ref="Z10:AO10"/>
    <mergeCell ref="AE11:AI11"/>
    <mergeCell ref="AJ11:AN11"/>
    <mergeCell ref="H11:H12"/>
    <mergeCell ref="I11:M11"/>
    <mergeCell ref="N11:R11"/>
    <mergeCell ref="S11:W11"/>
    <mergeCell ref="Z11:AD11"/>
  </mergeCells>
  <phoneticPr fontId="14"/>
  <dataValidations disablePrompts="1" count="1">
    <dataValidation type="list" showInputMessage="1" showErrorMessage="1" sqref="H7" xr:uid="{33E0BE6B-41AF-4311-959D-F02077031A99}">
      <formula1>"　,①,②"</formula1>
    </dataValidation>
  </dataValidations>
  <pageMargins left="0.25" right="0.25" top="0.75" bottom="0.75" header="0.3" footer="0.3"/>
  <pageSetup paperSize="9" scale="32" orientation="landscape"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8168889431442"/>
    <pageSetUpPr fitToPage="1"/>
  </sheetPr>
  <dimension ref="B1:I59"/>
  <sheetViews>
    <sheetView view="pageBreakPreview" zoomScale="50" zoomScaleNormal="70" zoomScaleSheetLayoutView="50" workbookViewId="0">
      <selection activeCell="I2" sqref="I2"/>
    </sheetView>
  </sheetViews>
  <sheetFormatPr defaultColWidth="10.58203125" defaultRowHeight="13"/>
  <cols>
    <col min="1" max="1" width="3.33203125" style="3" customWidth="1"/>
    <col min="2" max="2" width="9.08203125" style="1" customWidth="1"/>
    <col min="3" max="3" width="36.58203125" style="44" customWidth="1"/>
    <col min="4" max="4" width="12" style="1" customWidth="1"/>
    <col min="5" max="5" width="11.83203125" style="1" customWidth="1"/>
    <col min="6" max="6" width="18.5" style="1" customWidth="1"/>
    <col min="7" max="7" width="6.58203125" style="2" customWidth="1"/>
    <col min="8" max="8" width="19.58203125" style="1" customWidth="1"/>
    <col min="9" max="9" width="18.58203125" style="1" customWidth="1"/>
    <col min="10" max="16384" width="10.58203125" style="3"/>
  </cols>
  <sheetData>
    <row r="1" spans="2:9" ht="21">
      <c r="B1" s="179" t="s">
        <v>63</v>
      </c>
      <c r="I1" s="94" t="s">
        <v>196</v>
      </c>
    </row>
    <row r="2" spans="2:9" ht="24" customHeight="1">
      <c r="B2" s="97" t="s">
        <v>96</v>
      </c>
      <c r="F2" s="128">
        <f>H56</f>
        <v>0</v>
      </c>
      <c r="G2" s="127" t="s">
        <v>6</v>
      </c>
      <c r="I2" s="3"/>
    </row>
    <row r="3" spans="2:9" ht="24" customHeight="1">
      <c r="B3" s="97"/>
      <c r="F3" s="128"/>
      <c r="G3" s="127"/>
      <c r="I3" s="3"/>
    </row>
    <row r="4" spans="2:9" ht="24" customHeight="1">
      <c r="C4" s="63" t="s">
        <v>97</v>
      </c>
      <c r="D4" s="261" t="s">
        <v>98</v>
      </c>
      <c r="E4" s="262"/>
      <c r="F4" s="54"/>
      <c r="G4" s="44"/>
    </row>
    <row r="5" spans="2:9" ht="24" customHeight="1">
      <c r="C5" s="63" t="s">
        <v>99</v>
      </c>
      <c r="D5" s="87" t="s">
        <v>100</v>
      </c>
      <c r="E5" s="55" t="s">
        <v>101</v>
      </c>
      <c r="F5" s="54"/>
      <c r="G5" s="44"/>
    </row>
    <row r="6" spans="2:9" ht="24" customHeight="1">
      <c r="C6" s="63" t="s">
        <v>102</v>
      </c>
      <c r="D6" s="312"/>
      <c r="E6" s="312"/>
      <c r="F6" s="54"/>
      <c r="G6" s="44"/>
    </row>
    <row r="7" spans="2:9" ht="28.5" customHeight="1" thickBot="1">
      <c r="F7" s="157"/>
    </row>
    <row r="8" spans="2:9" s="2" customFormat="1" ht="24" customHeight="1" thickBot="1">
      <c r="B8" s="456" t="s">
        <v>103</v>
      </c>
      <c r="C8" s="457"/>
      <c r="D8" s="162" t="s">
        <v>104</v>
      </c>
      <c r="E8" s="162" t="s">
        <v>105</v>
      </c>
      <c r="F8" s="163" t="s">
        <v>3</v>
      </c>
      <c r="G8" s="164" t="s">
        <v>106</v>
      </c>
      <c r="H8" s="163" t="s">
        <v>107</v>
      </c>
      <c r="I8" s="165" t="s">
        <v>108</v>
      </c>
    </row>
    <row r="9" spans="2:9" ht="24" customHeight="1" thickTop="1">
      <c r="B9" s="458" t="s">
        <v>109</v>
      </c>
      <c r="C9" s="57"/>
      <c r="D9" s="313"/>
      <c r="E9" s="313"/>
      <c r="F9" s="158"/>
      <c r="G9" s="159"/>
      <c r="H9" s="158">
        <f>ROUNDDOWN(SUM(($D9*$D$6*$G9)+($E9*$E$6*$G9)+(F9*$G9)),0)</f>
        <v>0</v>
      </c>
      <c r="I9" s="47"/>
    </row>
    <row r="10" spans="2:9" ht="24" customHeight="1">
      <c r="B10" s="458"/>
      <c r="C10" s="52"/>
      <c r="D10" s="314"/>
      <c r="E10" s="314"/>
      <c r="F10" s="43"/>
      <c r="G10" s="45"/>
      <c r="H10" s="158">
        <f t="shared" ref="H10:H14" si="0">ROUNDDOWN(SUM(($D10*$D$6*$G10)+($E10*$E$6*$G10)+(F10*$G10)),0)</f>
        <v>0</v>
      </c>
      <c r="I10" s="46"/>
    </row>
    <row r="11" spans="2:9" ht="24" customHeight="1">
      <c r="B11" s="458"/>
      <c r="C11" s="52"/>
      <c r="D11" s="314"/>
      <c r="E11" s="314"/>
      <c r="F11" s="43"/>
      <c r="G11" s="45"/>
      <c r="H11" s="158">
        <f t="shared" si="0"/>
        <v>0</v>
      </c>
      <c r="I11" s="46"/>
    </row>
    <row r="12" spans="2:9" ht="24" customHeight="1">
      <c r="B12" s="458"/>
      <c r="C12" s="52"/>
      <c r="D12" s="314"/>
      <c r="E12" s="314"/>
      <c r="F12" s="43"/>
      <c r="G12" s="45"/>
      <c r="H12" s="158">
        <f t="shared" si="0"/>
        <v>0</v>
      </c>
      <c r="I12" s="46"/>
    </row>
    <row r="13" spans="2:9" ht="24" customHeight="1">
      <c r="B13" s="459"/>
      <c r="C13" s="52"/>
      <c r="D13" s="314"/>
      <c r="E13" s="314"/>
      <c r="F13" s="43"/>
      <c r="G13" s="45"/>
      <c r="H13" s="158">
        <f t="shared" si="0"/>
        <v>0</v>
      </c>
      <c r="I13" s="46"/>
    </row>
    <row r="14" spans="2:9" ht="24" customHeight="1" thickBot="1">
      <c r="B14" s="459"/>
      <c r="C14" s="254"/>
      <c r="D14" s="315"/>
      <c r="E14" s="315"/>
      <c r="F14" s="255"/>
      <c r="G14" s="256"/>
      <c r="H14" s="255">
        <f t="shared" si="0"/>
        <v>0</v>
      </c>
      <c r="I14" s="257"/>
    </row>
    <row r="15" spans="2:9" ht="26.25" customHeight="1" thickTop="1">
      <c r="B15" s="460"/>
      <c r="C15" s="437" t="s">
        <v>110</v>
      </c>
      <c r="D15" s="438"/>
      <c r="E15" s="438"/>
      <c r="F15" s="438"/>
      <c r="G15" s="439"/>
      <c r="H15" s="253">
        <f>SUM(H9:H14)</f>
        <v>0</v>
      </c>
      <c r="I15" s="47"/>
    </row>
    <row r="16" spans="2:9" ht="24" customHeight="1">
      <c r="B16" s="461" t="s">
        <v>111</v>
      </c>
      <c r="C16" s="52"/>
      <c r="D16" s="314"/>
      <c r="E16" s="314"/>
      <c r="F16" s="314"/>
      <c r="G16" s="316"/>
      <c r="H16" s="43">
        <f>ROUNDDOWN(SUM(($D16*$D$6*$G16)+($E16*$E$6*$G16)+(F16*$G16)),0)</f>
        <v>0</v>
      </c>
      <c r="I16" s="46"/>
    </row>
    <row r="17" spans="2:9" ht="24" customHeight="1">
      <c r="B17" s="458"/>
      <c r="C17" s="57"/>
      <c r="D17" s="314"/>
      <c r="E17" s="314"/>
      <c r="F17" s="314"/>
      <c r="G17" s="316"/>
      <c r="H17" s="43">
        <f t="shared" ref="H17:H22" si="1">ROUNDDOWN(SUM(($D17*$D$6*$G17)+($E17*$E$6*$G17)+(F17*$G17)),0)</f>
        <v>0</v>
      </c>
      <c r="I17" s="47"/>
    </row>
    <row r="18" spans="2:9" ht="24" customHeight="1">
      <c r="B18" s="458"/>
      <c r="C18" s="43"/>
      <c r="D18" s="314"/>
      <c r="E18" s="314"/>
      <c r="F18" s="314"/>
      <c r="G18" s="316"/>
      <c r="H18" s="43">
        <f t="shared" si="1"/>
        <v>0</v>
      </c>
      <c r="I18" s="47"/>
    </row>
    <row r="19" spans="2:9" ht="24" customHeight="1">
      <c r="B19" s="458"/>
      <c r="C19" s="43"/>
      <c r="D19" s="314"/>
      <c r="E19" s="314"/>
      <c r="F19" s="314"/>
      <c r="G19" s="316"/>
      <c r="H19" s="43">
        <f t="shared" si="1"/>
        <v>0</v>
      </c>
      <c r="I19" s="47"/>
    </row>
    <row r="20" spans="2:9" ht="24" customHeight="1">
      <c r="B20" s="458"/>
      <c r="C20" s="43"/>
      <c r="D20" s="314"/>
      <c r="E20" s="314"/>
      <c r="F20" s="314"/>
      <c r="G20" s="316"/>
      <c r="H20" s="43">
        <f t="shared" si="1"/>
        <v>0</v>
      </c>
      <c r="I20" s="47"/>
    </row>
    <row r="21" spans="2:9" ht="24" customHeight="1">
      <c r="B21" s="459"/>
      <c r="C21" s="58"/>
      <c r="D21" s="314"/>
      <c r="E21" s="314"/>
      <c r="F21" s="314"/>
      <c r="G21" s="316"/>
      <c r="H21" s="43">
        <f t="shared" si="1"/>
        <v>0</v>
      </c>
      <c r="I21" s="48"/>
    </row>
    <row r="22" spans="2:9" ht="24" customHeight="1" thickBot="1">
      <c r="B22" s="459"/>
      <c r="C22" s="254"/>
      <c r="D22" s="315"/>
      <c r="E22" s="315"/>
      <c r="F22" s="315"/>
      <c r="G22" s="317"/>
      <c r="H22" s="255">
        <f t="shared" si="1"/>
        <v>0</v>
      </c>
      <c r="I22" s="257"/>
    </row>
    <row r="23" spans="2:9" ht="24" customHeight="1" thickTop="1">
      <c r="B23" s="460"/>
      <c r="C23" s="437" t="s">
        <v>110</v>
      </c>
      <c r="D23" s="438"/>
      <c r="E23" s="438"/>
      <c r="F23" s="438"/>
      <c r="G23" s="439"/>
      <c r="H23" s="253">
        <f>SUM(H16:H22)</f>
        <v>0</v>
      </c>
      <c r="I23" s="47"/>
    </row>
    <row r="24" spans="2:9" ht="24" customHeight="1">
      <c r="B24" s="461" t="s">
        <v>112</v>
      </c>
      <c r="C24" s="52"/>
      <c r="D24" s="314"/>
      <c r="E24" s="314"/>
      <c r="F24" s="314"/>
      <c r="G24" s="316"/>
      <c r="H24" s="43">
        <f>ROUNDDOWN(SUM(($D24*$D$6*$G24)+($E24*$E$6*$G24)+(F24*$G24)),0)</f>
        <v>0</v>
      </c>
      <c r="I24" s="46"/>
    </row>
    <row r="25" spans="2:9" ht="24" customHeight="1">
      <c r="B25" s="458"/>
      <c r="C25" s="52"/>
      <c r="D25" s="314"/>
      <c r="E25" s="314"/>
      <c r="F25" s="314"/>
      <c r="G25" s="316"/>
      <c r="H25" s="43">
        <f t="shared" ref="H25:H30" si="2">ROUNDDOWN(SUM(($D25*$D$6*$G25)+($E25*$E$6*$G25)+(F25*$G25)),0)</f>
        <v>0</v>
      </c>
      <c r="I25" s="46"/>
    </row>
    <row r="26" spans="2:9" ht="24" customHeight="1">
      <c r="B26" s="447"/>
      <c r="C26" s="52"/>
      <c r="D26" s="314"/>
      <c r="E26" s="314"/>
      <c r="F26" s="314"/>
      <c r="G26" s="316"/>
      <c r="H26" s="43">
        <f t="shared" si="2"/>
        <v>0</v>
      </c>
      <c r="I26" s="46"/>
    </row>
    <row r="27" spans="2:9" ht="24" customHeight="1">
      <c r="B27" s="447"/>
      <c r="C27" s="52"/>
      <c r="D27" s="314"/>
      <c r="E27" s="314"/>
      <c r="F27" s="314"/>
      <c r="G27" s="316"/>
      <c r="H27" s="43">
        <f t="shared" si="2"/>
        <v>0</v>
      </c>
      <c r="I27" s="46"/>
    </row>
    <row r="28" spans="2:9" ht="24" customHeight="1">
      <c r="B28" s="447"/>
      <c r="C28" s="52"/>
      <c r="D28" s="314"/>
      <c r="E28" s="314"/>
      <c r="F28" s="314"/>
      <c r="G28" s="316"/>
      <c r="H28" s="43">
        <f t="shared" si="2"/>
        <v>0</v>
      </c>
      <c r="I28" s="46"/>
    </row>
    <row r="29" spans="2:9" ht="24" customHeight="1">
      <c r="B29" s="447"/>
      <c r="C29" s="370"/>
      <c r="D29" s="314"/>
      <c r="E29" s="314"/>
      <c r="F29" s="314"/>
      <c r="G29" s="316"/>
      <c r="H29" s="43">
        <f t="shared" si="2"/>
        <v>0</v>
      </c>
      <c r="I29" s="46"/>
    </row>
    <row r="30" spans="2:9" ht="24" customHeight="1" thickBot="1">
      <c r="B30" s="447"/>
      <c r="C30" s="254"/>
      <c r="D30" s="315"/>
      <c r="E30" s="315"/>
      <c r="F30" s="315"/>
      <c r="G30" s="317"/>
      <c r="H30" s="255">
        <f t="shared" si="2"/>
        <v>0</v>
      </c>
      <c r="I30" s="257"/>
    </row>
    <row r="31" spans="2:9" ht="24" customHeight="1" thickTop="1">
      <c r="B31" s="448"/>
      <c r="C31" s="437" t="s">
        <v>110</v>
      </c>
      <c r="D31" s="438"/>
      <c r="E31" s="438"/>
      <c r="F31" s="438"/>
      <c r="G31" s="439"/>
      <c r="H31" s="253">
        <f>SUM(H24:H30)</f>
        <v>0</v>
      </c>
      <c r="I31" s="47"/>
    </row>
    <row r="32" spans="2:9" ht="24" customHeight="1">
      <c r="B32" s="446" t="s">
        <v>113</v>
      </c>
      <c r="C32" s="50"/>
      <c r="D32" s="314"/>
      <c r="E32" s="314"/>
      <c r="F32" s="314"/>
      <c r="G32" s="316"/>
      <c r="H32" s="43">
        <f>ROUNDDOWN(SUM(($D32*$D$6*$G32)+($E32*$E$6*$G32)+(F32*$G32)),0)</f>
        <v>0</v>
      </c>
      <c r="I32" s="49"/>
    </row>
    <row r="33" spans="2:9" ht="24" customHeight="1">
      <c r="B33" s="446"/>
      <c r="C33" s="50"/>
      <c r="D33" s="314"/>
      <c r="E33" s="314"/>
      <c r="F33" s="314"/>
      <c r="G33" s="316"/>
      <c r="H33" s="43">
        <f t="shared" ref="H33:H36" si="3">ROUNDDOWN(SUM(($D33*$D$6*$G33)+($E33*$E$6*$G33)+(F33*$G33)),0)</f>
        <v>0</v>
      </c>
      <c r="I33" s="49"/>
    </row>
    <row r="34" spans="2:9" ht="24" customHeight="1">
      <c r="B34" s="447"/>
      <c r="C34" s="50"/>
      <c r="D34" s="314"/>
      <c r="E34" s="314"/>
      <c r="F34" s="314"/>
      <c r="G34" s="316"/>
      <c r="H34" s="43">
        <f t="shared" si="3"/>
        <v>0</v>
      </c>
      <c r="I34" s="49"/>
    </row>
    <row r="35" spans="2:9" ht="24" customHeight="1">
      <c r="B35" s="447"/>
      <c r="C35" s="50"/>
      <c r="D35" s="314"/>
      <c r="E35" s="314"/>
      <c r="F35" s="314"/>
      <c r="G35" s="316"/>
      <c r="H35" s="43">
        <f t="shared" si="3"/>
        <v>0</v>
      </c>
      <c r="I35" s="49"/>
    </row>
    <row r="36" spans="2:9" ht="24" customHeight="1" thickBot="1">
      <c r="B36" s="447"/>
      <c r="C36" s="259"/>
      <c r="D36" s="315"/>
      <c r="E36" s="315"/>
      <c r="F36" s="315"/>
      <c r="G36" s="317"/>
      <c r="H36" s="255">
        <f t="shared" si="3"/>
        <v>0</v>
      </c>
      <c r="I36" s="257"/>
    </row>
    <row r="37" spans="2:9" ht="24" customHeight="1" thickTop="1">
      <c r="B37" s="448"/>
      <c r="C37" s="437" t="s">
        <v>110</v>
      </c>
      <c r="D37" s="438"/>
      <c r="E37" s="438"/>
      <c r="F37" s="438"/>
      <c r="G37" s="439"/>
      <c r="H37" s="258">
        <f>SUM(H32:H36)</f>
        <v>0</v>
      </c>
      <c r="I37" s="48"/>
    </row>
    <row r="38" spans="2:9" ht="24" customHeight="1">
      <c r="B38" s="449" t="s">
        <v>114</v>
      </c>
      <c r="C38" s="50"/>
      <c r="D38" s="314"/>
      <c r="E38" s="314"/>
      <c r="F38" s="314"/>
      <c r="G38" s="316"/>
      <c r="H38" s="43">
        <f>ROUNDDOWN(SUM(($D38*$D$6*$G38)+($E38*$E$6*$G38)+(F38*$G38)),0)</f>
        <v>0</v>
      </c>
      <c r="I38" s="49"/>
    </row>
    <row r="39" spans="2:9" ht="24" customHeight="1">
      <c r="B39" s="447"/>
      <c r="C39" s="50"/>
      <c r="D39" s="314"/>
      <c r="E39" s="314"/>
      <c r="F39" s="314"/>
      <c r="G39" s="316"/>
      <c r="H39" s="43">
        <f t="shared" ref="H39:H42" si="4">ROUNDDOWN(SUM(($D39*$D$6*$G39)+($E39*$E$6*$G39)+(F39*$G39)),0)</f>
        <v>0</v>
      </c>
      <c r="I39" s="49"/>
    </row>
    <row r="40" spans="2:9" ht="24" customHeight="1">
      <c r="B40" s="447"/>
      <c r="C40" s="50"/>
      <c r="D40" s="314"/>
      <c r="E40" s="314"/>
      <c r="F40" s="314"/>
      <c r="G40" s="316"/>
      <c r="H40" s="43">
        <f t="shared" si="4"/>
        <v>0</v>
      </c>
      <c r="I40" s="49"/>
    </row>
    <row r="41" spans="2:9" ht="24" customHeight="1">
      <c r="B41" s="447"/>
      <c r="C41" s="50"/>
      <c r="D41" s="314"/>
      <c r="E41" s="314"/>
      <c r="F41" s="314"/>
      <c r="G41" s="316"/>
      <c r="H41" s="43">
        <f t="shared" si="4"/>
        <v>0</v>
      </c>
      <c r="I41" s="49"/>
    </row>
    <row r="42" spans="2:9" ht="24" customHeight="1" thickBot="1">
      <c r="B42" s="447"/>
      <c r="C42" s="254"/>
      <c r="D42" s="315"/>
      <c r="E42" s="315"/>
      <c r="F42" s="315"/>
      <c r="G42" s="317"/>
      <c r="H42" s="255">
        <f t="shared" si="4"/>
        <v>0</v>
      </c>
      <c r="I42" s="257"/>
    </row>
    <row r="43" spans="2:9" ht="24" customHeight="1" thickTop="1">
      <c r="B43" s="448"/>
      <c r="C43" s="437" t="s">
        <v>110</v>
      </c>
      <c r="D43" s="438"/>
      <c r="E43" s="438"/>
      <c r="F43" s="438"/>
      <c r="G43" s="439"/>
      <c r="H43" s="258">
        <f>SUM(H38:H42)</f>
        <v>0</v>
      </c>
      <c r="I43" s="48"/>
    </row>
    <row r="44" spans="2:9" ht="24" customHeight="1">
      <c r="B44" s="450" t="s">
        <v>115</v>
      </c>
      <c r="C44" s="50"/>
      <c r="D44" s="314"/>
      <c r="E44" s="314"/>
      <c r="F44" s="314"/>
      <c r="G44" s="316"/>
      <c r="H44" s="43">
        <f>ROUNDDOWN(SUM(($D44*$D$6*$G44)+($E44*$E$6*$G44)+(F44*$G44)),0)</f>
        <v>0</v>
      </c>
      <c r="I44" s="49"/>
    </row>
    <row r="45" spans="2:9" ht="24" customHeight="1">
      <c r="B45" s="446"/>
      <c r="C45" s="50"/>
      <c r="D45" s="314"/>
      <c r="E45" s="314"/>
      <c r="F45" s="314"/>
      <c r="G45" s="316"/>
      <c r="H45" s="43">
        <f t="shared" ref="H45:H48" si="5">ROUNDDOWN(SUM(($D45*$D$6*$G45)+($E45*$E$6*$G45)+(F45*$G45)),0)</f>
        <v>0</v>
      </c>
      <c r="I45" s="49"/>
    </row>
    <row r="46" spans="2:9" ht="24" customHeight="1">
      <c r="B46" s="446"/>
      <c r="C46" s="50"/>
      <c r="D46" s="314"/>
      <c r="E46" s="314"/>
      <c r="F46" s="314"/>
      <c r="G46" s="316"/>
      <c r="H46" s="43">
        <f t="shared" si="5"/>
        <v>0</v>
      </c>
      <c r="I46" s="49"/>
    </row>
    <row r="47" spans="2:9" ht="24" customHeight="1">
      <c r="B47" s="446"/>
      <c r="C47" s="50"/>
      <c r="D47" s="314"/>
      <c r="E47" s="314"/>
      <c r="F47" s="314"/>
      <c r="G47" s="316"/>
      <c r="H47" s="43">
        <f t="shared" si="5"/>
        <v>0</v>
      </c>
      <c r="I47" s="49"/>
    </row>
    <row r="48" spans="2:9" ht="24" customHeight="1" thickBot="1">
      <c r="B48" s="446"/>
      <c r="C48" s="259"/>
      <c r="D48" s="315"/>
      <c r="E48" s="315"/>
      <c r="F48" s="315"/>
      <c r="G48" s="317"/>
      <c r="H48" s="255">
        <f t="shared" si="5"/>
        <v>0</v>
      </c>
      <c r="I48" s="257"/>
    </row>
    <row r="49" spans="2:9" ht="24" customHeight="1" thickTop="1">
      <c r="B49" s="451"/>
      <c r="C49" s="437" t="s">
        <v>110</v>
      </c>
      <c r="D49" s="438"/>
      <c r="E49" s="438"/>
      <c r="F49" s="438"/>
      <c r="G49" s="439"/>
      <c r="H49" s="258">
        <f>SUM(H44:H48)</f>
        <v>0</v>
      </c>
      <c r="I49" s="48"/>
    </row>
    <row r="50" spans="2:9" ht="24" customHeight="1">
      <c r="B50" s="449" t="s">
        <v>116</v>
      </c>
      <c r="C50" s="50"/>
      <c r="D50" s="314"/>
      <c r="E50" s="314"/>
      <c r="F50" s="314"/>
      <c r="G50" s="316"/>
      <c r="H50" s="43">
        <f>ROUNDDOWN(SUM(($D50*$D$6*$G50)+($E50*$E$6*$G50)+(F50*$G50)),0)</f>
        <v>0</v>
      </c>
      <c r="I50" s="49"/>
    </row>
    <row r="51" spans="2:9" ht="24" customHeight="1">
      <c r="B51" s="447"/>
      <c r="C51" s="50"/>
      <c r="D51" s="314"/>
      <c r="E51" s="314"/>
      <c r="F51" s="314"/>
      <c r="G51" s="316"/>
      <c r="H51" s="43">
        <f t="shared" ref="H51:H54" si="6">ROUNDDOWN(SUM(($D51*$D$6*$G51)+($E51*$E$6*$G51)+(F51*$G51)),0)</f>
        <v>0</v>
      </c>
      <c r="I51" s="49"/>
    </row>
    <row r="52" spans="2:9" ht="24" customHeight="1">
      <c r="B52" s="447"/>
      <c r="C52" s="50"/>
      <c r="D52" s="314"/>
      <c r="E52" s="314"/>
      <c r="F52" s="314"/>
      <c r="G52" s="316"/>
      <c r="H52" s="43">
        <f t="shared" si="6"/>
        <v>0</v>
      </c>
      <c r="I52" s="49"/>
    </row>
    <row r="53" spans="2:9" ht="24" customHeight="1">
      <c r="B53" s="447"/>
      <c r="C53" s="50"/>
      <c r="D53" s="314"/>
      <c r="E53" s="314"/>
      <c r="F53" s="314"/>
      <c r="G53" s="316"/>
      <c r="H53" s="43">
        <f t="shared" si="6"/>
        <v>0</v>
      </c>
      <c r="I53" s="49"/>
    </row>
    <row r="54" spans="2:9" ht="24" customHeight="1" thickBot="1">
      <c r="B54" s="447"/>
      <c r="C54" s="259"/>
      <c r="D54" s="315"/>
      <c r="E54" s="315"/>
      <c r="F54" s="315"/>
      <c r="G54" s="317"/>
      <c r="H54" s="255">
        <f t="shared" si="6"/>
        <v>0</v>
      </c>
      <c r="I54" s="257"/>
    </row>
    <row r="55" spans="2:9" ht="24" customHeight="1" thickTop="1" thickBot="1">
      <c r="B55" s="447"/>
      <c r="C55" s="440" t="s">
        <v>110</v>
      </c>
      <c r="D55" s="441"/>
      <c r="E55" s="441"/>
      <c r="F55" s="441"/>
      <c r="G55" s="442"/>
      <c r="H55" s="258">
        <f>SUM(H50:H54)</f>
        <v>0</v>
      </c>
      <c r="I55" s="48"/>
    </row>
    <row r="56" spans="2:9" ht="30" customHeight="1" thickTop="1" thickBot="1">
      <c r="B56" s="260"/>
      <c r="C56" s="452" t="s">
        <v>117</v>
      </c>
      <c r="D56" s="452"/>
      <c r="E56" s="452"/>
      <c r="F56" s="452"/>
      <c r="G56" s="453"/>
      <c r="H56" s="454">
        <f>SUM(H55,H43,H49,H37,H31,H23,H15)</f>
        <v>0</v>
      </c>
      <c r="I56" s="455"/>
    </row>
    <row r="57" spans="2:9" ht="18" customHeight="1" thickBot="1">
      <c r="B57" s="1">
        <f>各種内訳書!C5</f>
        <v>0</v>
      </c>
    </row>
    <row r="58" spans="2:9" ht="23.25" customHeight="1" thickBot="1">
      <c r="B58" s="443" t="s">
        <v>182</v>
      </c>
      <c r="C58" s="444"/>
      <c r="D58" s="444"/>
      <c r="E58" s="444"/>
      <c r="F58" s="444"/>
      <c r="G58" s="444"/>
      <c r="H58" s="444"/>
      <c r="I58" s="445"/>
    </row>
    <row r="59" spans="2:9" ht="18" customHeight="1"/>
  </sheetData>
  <mergeCells count="18">
    <mergeCell ref="C31:G31"/>
    <mergeCell ref="C23:G23"/>
    <mergeCell ref="C15:G15"/>
    <mergeCell ref="B8:C8"/>
    <mergeCell ref="B9:B15"/>
    <mergeCell ref="B16:B23"/>
    <mergeCell ref="B24:B31"/>
    <mergeCell ref="C37:G37"/>
    <mergeCell ref="C43:G43"/>
    <mergeCell ref="C49:G49"/>
    <mergeCell ref="C55:G55"/>
    <mergeCell ref="B58:I58"/>
    <mergeCell ref="B32:B37"/>
    <mergeCell ref="B38:B43"/>
    <mergeCell ref="B44:B49"/>
    <mergeCell ref="B50:B55"/>
    <mergeCell ref="C56:G56"/>
    <mergeCell ref="H56:I56"/>
  </mergeCells>
  <phoneticPr fontId="14"/>
  <pageMargins left="0.98425196850393704" right="0.98425196850393704" top="0.98425196850393704" bottom="0.98425196850393704" header="0.51181102362204722" footer="0.51181102362204722"/>
  <pageSetup paperSize="9" scale="52" orientation="portrait" blackAndWhite="1" r:id="rId1"/>
  <ignoredErrors>
    <ignoredError sqref="H15 H23 H31 H37 H43 H49"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pageSetUpPr fitToPage="1"/>
  </sheetPr>
  <dimension ref="B1:I34"/>
  <sheetViews>
    <sheetView view="pageBreakPreview" zoomScale="50" zoomScaleNormal="84" zoomScaleSheetLayoutView="50" workbookViewId="0">
      <selection activeCell="H1" sqref="H1"/>
    </sheetView>
  </sheetViews>
  <sheetFormatPr defaultColWidth="10.58203125" defaultRowHeight="20.25" customHeight="1"/>
  <cols>
    <col min="1" max="1" width="2.58203125" style="9" customWidth="1"/>
    <col min="2" max="2" width="26.58203125" style="9" customWidth="1"/>
    <col min="3" max="3" width="15.5" style="9" customWidth="1"/>
    <col min="4" max="4" width="15.58203125" style="9" customWidth="1"/>
    <col min="5" max="5" width="27" style="9" customWidth="1"/>
    <col min="6" max="6" width="8.58203125" style="9" customWidth="1"/>
    <col min="7" max="7" width="27.08203125" style="9" customWidth="1"/>
    <col min="8" max="8" width="47.08203125" style="9" customWidth="1"/>
    <col min="9" max="16384" width="10.58203125" style="9"/>
  </cols>
  <sheetData>
    <row r="1" spans="2:9" ht="20.25" customHeight="1">
      <c r="B1" s="179" t="s">
        <v>63</v>
      </c>
      <c r="H1" s="94" t="s">
        <v>196</v>
      </c>
    </row>
    <row r="2" spans="2:9" ht="24" customHeight="1">
      <c r="B2" s="97" t="s">
        <v>118</v>
      </c>
      <c r="C2" s="10"/>
      <c r="D2" s="10"/>
      <c r="E2" s="318">
        <f>SUM(E8,E17)</f>
        <v>0</v>
      </c>
      <c r="F2" s="11" t="s">
        <v>6</v>
      </c>
      <c r="G2" s="12"/>
    </row>
    <row r="3" spans="2:9" ht="24" customHeight="1">
      <c r="B3" s="97"/>
      <c r="C3" s="10"/>
      <c r="D3" s="10"/>
      <c r="E3" s="129"/>
      <c r="F3" s="11"/>
      <c r="G3" s="12"/>
    </row>
    <row r="4" spans="2:9" s="3" customFormat="1" ht="26.25" customHeight="1">
      <c r="B4" s="59" t="s">
        <v>97</v>
      </c>
      <c r="C4" s="245" t="str">
        <f>'Ⅱ　海外活動費'!D4</f>
        <v>2024年  月</v>
      </c>
      <c r="D4" s="246"/>
      <c r="E4" s="54"/>
      <c r="F4" s="54"/>
      <c r="G4" s="44"/>
      <c r="H4" s="1"/>
      <c r="I4" s="1"/>
    </row>
    <row r="5" spans="2:9" s="3" customFormat="1" ht="26.25" customHeight="1">
      <c r="B5" s="59" t="s">
        <v>99</v>
      </c>
      <c r="C5" s="56" t="s">
        <v>100</v>
      </c>
      <c r="D5" s="55" t="s">
        <v>101</v>
      </c>
      <c r="F5" s="54"/>
      <c r="G5" s="44"/>
      <c r="H5" s="1"/>
      <c r="I5" s="1"/>
    </row>
    <row r="6" spans="2:9" s="3" customFormat="1" ht="26.25" customHeight="1">
      <c r="B6" s="59" t="s">
        <v>102</v>
      </c>
      <c r="C6" s="327">
        <f>'Ⅱ　海外活動費'!D6</f>
        <v>0</v>
      </c>
      <c r="D6" s="327">
        <f>'Ⅱ　海外活動費'!E6</f>
        <v>0</v>
      </c>
      <c r="F6" s="54"/>
      <c r="G6" s="44"/>
      <c r="H6" s="1"/>
      <c r="I6" s="1"/>
    </row>
    <row r="7" spans="2:9" s="3" customFormat="1" ht="24" customHeight="1">
      <c r="F7" s="54"/>
      <c r="G7" s="44"/>
      <c r="H7" s="1"/>
      <c r="I7" s="1"/>
    </row>
    <row r="8" spans="2:9" ht="24" customHeight="1">
      <c r="B8" s="10" t="s">
        <v>119</v>
      </c>
      <c r="C8" s="10"/>
      <c r="D8" s="10"/>
      <c r="E8" s="319">
        <f>G15</f>
        <v>0</v>
      </c>
      <c r="F8" s="9" t="s">
        <v>6</v>
      </c>
    </row>
    <row r="9" spans="2:9" customFormat="1" ht="12" customHeight="1" thickBot="1">
      <c r="B9" s="9"/>
      <c r="C9" s="9"/>
      <c r="D9" s="9"/>
      <c r="E9" s="13"/>
      <c r="F9" s="9"/>
      <c r="G9" s="9"/>
      <c r="H9" s="9"/>
      <c r="I9" s="9"/>
    </row>
    <row r="10" spans="2:9" s="2" customFormat="1" ht="35.25" customHeight="1" thickBot="1">
      <c r="B10" s="160" t="s">
        <v>120</v>
      </c>
      <c r="C10" s="161" t="s">
        <v>104</v>
      </c>
      <c r="D10" s="162" t="s">
        <v>105</v>
      </c>
      <c r="E10" s="163" t="s">
        <v>3</v>
      </c>
      <c r="F10" s="164" t="s">
        <v>106</v>
      </c>
      <c r="G10" s="163" t="s">
        <v>107</v>
      </c>
      <c r="H10" s="165" t="s">
        <v>108</v>
      </c>
    </row>
    <row r="11" spans="2:9" ht="35.25" customHeight="1" thickTop="1">
      <c r="B11" s="14"/>
      <c r="C11" s="320"/>
      <c r="D11" s="320"/>
      <c r="E11" s="320"/>
      <c r="F11" s="321"/>
      <c r="G11" s="324">
        <f>ROUNDDOWN(SUM(($C11*$C$6*$F11)+($D11*$D$6*$F11)+(E11*$F11)),0)</f>
        <v>0</v>
      </c>
      <c r="H11" s="15"/>
    </row>
    <row r="12" spans="2:9" ht="35.25" customHeight="1">
      <c r="B12" s="16"/>
      <c r="C12" s="320"/>
      <c r="D12" s="320"/>
      <c r="E12" s="320"/>
      <c r="F12" s="321"/>
      <c r="G12" s="324">
        <f t="shared" ref="G12:G14" si="0">ROUNDDOWN(SUM(($C12*$C$6*$F12)+($D12*$D$6*$F12)+(E12*$F12)),0)</f>
        <v>0</v>
      </c>
      <c r="H12" s="17"/>
    </row>
    <row r="13" spans="2:9" ht="35.25" customHeight="1">
      <c r="B13" s="16"/>
      <c r="C13" s="320"/>
      <c r="D13" s="320"/>
      <c r="E13" s="320"/>
      <c r="F13" s="321"/>
      <c r="G13" s="324">
        <f t="shared" si="0"/>
        <v>0</v>
      </c>
      <c r="H13" s="17"/>
    </row>
    <row r="14" spans="2:9" ht="35.25" customHeight="1" thickBot="1">
      <c r="B14" s="249"/>
      <c r="C14" s="322"/>
      <c r="D14" s="322"/>
      <c r="E14" s="322"/>
      <c r="F14" s="323"/>
      <c r="G14" s="325">
        <f t="shared" si="0"/>
        <v>0</v>
      </c>
      <c r="H14" s="250"/>
    </row>
    <row r="15" spans="2:9" ht="35.25" customHeight="1" thickTop="1" thickBot="1">
      <c r="B15" s="462" t="s">
        <v>121</v>
      </c>
      <c r="C15" s="463"/>
      <c r="D15" s="463"/>
      <c r="E15" s="463"/>
      <c r="F15" s="464"/>
      <c r="G15" s="371">
        <f>SUM(G11:G14)</f>
        <v>0</v>
      </c>
      <c r="H15" s="252"/>
    </row>
    <row r="16" spans="2:9" ht="24" customHeight="1">
      <c r="F16" s="18"/>
      <c r="G16" s="18"/>
    </row>
    <row r="17" spans="2:9" ht="24" customHeight="1">
      <c r="B17" s="10" t="s">
        <v>122</v>
      </c>
      <c r="C17" s="10"/>
      <c r="D17" s="10"/>
      <c r="E17" s="319">
        <f>G24</f>
        <v>0</v>
      </c>
      <c r="F17" s="9" t="s">
        <v>6</v>
      </c>
    </row>
    <row r="18" spans="2:9" customFormat="1" ht="12" customHeight="1">
      <c r="B18" s="9"/>
      <c r="C18" s="9"/>
      <c r="D18" s="9"/>
      <c r="E18" s="13"/>
      <c r="F18" s="9"/>
      <c r="G18" s="9"/>
      <c r="H18" s="9"/>
      <c r="I18" s="9"/>
    </row>
    <row r="19" spans="2:9" s="2" customFormat="1" ht="33.75" customHeight="1">
      <c r="B19" s="160" t="s">
        <v>120</v>
      </c>
      <c r="C19" s="161" t="s">
        <v>104</v>
      </c>
      <c r="D19" s="162" t="s">
        <v>105</v>
      </c>
      <c r="E19" s="163" t="s">
        <v>3</v>
      </c>
      <c r="F19" s="164" t="s">
        <v>106</v>
      </c>
      <c r="G19" s="163" t="s">
        <v>107</v>
      </c>
      <c r="H19" s="165" t="s">
        <v>108</v>
      </c>
    </row>
    <row r="20" spans="2:9" ht="33.75" customHeight="1">
      <c r="B20" s="14"/>
      <c r="C20" s="320"/>
      <c r="D20" s="320"/>
      <c r="E20" s="320"/>
      <c r="F20" s="321"/>
      <c r="G20" s="324">
        <f>ROUNDDOWN(SUM(($C20*$C$6*$F20)+($D20*$D$6*$F20)+(E20*$F20)),0)</f>
        <v>0</v>
      </c>
      <c r="H20" s="15"/>
    </row>
    <row r="21" spans="2:9" ht="33.75" customHeight="1">
      <c r="B21" s="14"/>
      <c r="C21" s="320"/>
      <c r="D21" s="320"/>
      <c r="E21" s="320"/>
      <c r="F21" s="321"/>
      <c r="G21" s="324">
        <f t="shared" ref="G21:G23" si="1">ROUNDDOWN(SUM(($C21*$C$6*$F21)+($D21*$D$6*$F21)+(E21*$F21)),0)</f>
        <v>0</v>
      </c>
      <c r="H21" s="15"/>
    </row>
    <row r="22" spans="2:9" ht="33.75" customHeight="1">
      <c r="B22" s="14"/>
      <c r="C22" s="320"/>
      <c r="D22" s="320"/>
      <c r="E22" s="320"/>
      <c r="F22" s="321"/>
      <c r="G22" s="324">
        <f t="shared" si="1"/>
        <v>0</v>
      </c>
      <c r="H22" s="17"/>
    </row>
    <row r="23" spans="2:9" ht="33.75" customHeight="1" thickBot="1">
      <c r="B23" s="251"/>
      <c r="C23" s="322"/>
      <c r="D23" s="322"/>
      <c r="E23" s="322"/>
      <c r="F23" s="323"/>
      <c r="G23" s="325">
        <f t="shared" si="1"/>
        <v>0</v>
      </c>
      <c r="H23" s="19"/>
    </row>
    <row r="24" spans="2:9" ht="33.75" customHeight="1" thickTop="1" thickBot="1">
      <c r="B24" s="462" t="s">
        <v>121</v>
      </c>
      <c r="C24" s="463"/>
      <c r="D24" s="463"/>
      <c r="E24" s="463"/>
      <c r="F24" s="464"/>
      <c r="G24" s="326">
        <f>SUM(G20:G23)</f>
        <v>0</v>
      </c>
      <c r="H24" s="252"/>
    </row>
    <row r="25" spans="2:9" ht="24" customHeight="1" thickBot="1">
      <c r="B25" s="9">
        <f>各種内訳書!C5</f>
        <v>0</v>
      </c>
      <c r="F25" s="18"/>
      <c r="G25" s="18"/>
    </row>
    <row r="26" spans="2:9" ht="20.25" customHeight="1">
      <c r="B26" s="465" t="s">
        <v>183</v>
      </c>
      <c r="C26" s="466"/>
      <c r="D26" s="466"/>
      <c r="E26" s="466"/>
      <c r="F26" s="466"/>
      <c r="G26" s="466"/>
      <c r="H26" s="467"/>
    </row>
    <row r="27" spans="2:9" ht="20.25" customHeight="1" thickBot="1">
      <c r="B27" s="468" t="s">
        <v>184</v>
      </c>
      <c r="C27" s="469"/>
      <c r="D27" s="469"/>
      <c r="E27" s="469"/>
      <c r="F27" s="469"/>
      <c r="G27" s="469"/>
      <c r="H27" s="470"/>
    </row>
    <row r="34" spans="2:2" ht="20.25" customHeight="1">
      <c r="B34" s="9" t="s">
        <v>193</v>
      </c>
    </row>
  </sheetData>
  <mergeCells count="4">
    <mergeCell ref="B15:F15"/>
    <mergeCell ref="B24:F24"/>
    <mergeCell ref="B26:H26"/>
    <mergeCell ref="B27:H27"/>
  </mergeCells>
  <phoneticPr fontId="14"/>
  <pageMargins left="0.98425196850393704" right="0.98425196850393704" top="0.98425196850393704" bottom="0.98425196850393704" header="0.51181102362204722" footer="0.51181102362204722"/>
  <pageSetup paperSize="9" scale="64" orientation="landscape"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pageSetUpPr fitToPage="1"/>
  </sheetPr>
  <dimension ref="A1:G17"/>
  <sheetViews>
    <sheetView view="pageBreakPreview" zoomScale="50" zoomScaleNormal="70" zoomScaleSheetLayoutView="50" workbookViewId="0">
      <selection activeCell="G2" sqref="G2"/>
    </sheetView>
  </sheetViews>
  <sheetFormatPr defaultColWidth="10.58203125" defaultRowHeight="20.25" customHeight="1"/>
  <cols>
    <col min="1" max="1" width="28.58203125" style="1" customWidth="1"/>
    <col min="2" max="2" width="16" style="1" customWidth="1"/>
    <col min="3" max="3" width="17" style="1" customWidth="1"/>
    <col min="4" max="4" width="24.33203125" style="1" customWidth="1"/>
    <col min="5" max="5" width="8.58203125" style="1" customWidth="1"/>
    <col min="6" max="6" width="27" style="1" customWidth="1"/>
    <col min="7" max="7" width="33.58203125" style="1" customWidth="1"/>
    <col min="8" max="16384" width="10.58203125" style="1"/>
  </cols>
  <sheetData>
    <row r="1" spans="1:7" ht="24" customHeight="1">
      <c r="A1" s="179" t="s">
        <v>63</v>
      </c>
      <c r="G1" s="94" t="s">
        <v>195</v>
      </c>
    </row>
    <row r="2" spans="1:7" ht="24" customHeight="1">
      <c r="A2" s="39" t="s">
        <v>185</v>
      </c>
      <c r="D2" s="263">
        <f>F14</f>
        <v>0</v>
      </c>
      <c r="E2" s="1" t="s">
        <v>6</v>
      </c>
    </row>
    <row r="3" spans="1:7" ht="24" customHeight="1">
      <c r="A3" s="97"/>
      <c r="D3" s="247"/>
      <c r="E3" s="247"/>
    </row>
    <row r="4" spans="1:7" ht="30.75" customHeight="1">
      <c r="A4" s="59" t="s">
        <v>97</v>
      </c>
      <c r="B4" s="261" t="str">
        <f>'Ⅱ　海外活動費'!D4</f>
        <v>2024年  月</v>
      </c>
      <c r="C4" s="262"/>
      <c r="D4" s="60"/>
      <c r="E4" s="60"/>
    </row>
    <row r="5" spans="1:7" ht="30.75" customHeight="1">
      <c r="A5" s="59" t="s">
        <v>99</v>
      </c>
      <c r="B5" s="56" t="s">
        <v>100</v>
      </c>
      <c r="C5" s="55" t="s">
        <v>101</v>
      </c>
      <c r="D5" s="60"/>
      <c r="E5" s="60"/>
    </row>
    <row r="6" spans="1:7" ht="30.75" customHeight="1">
      <c r="A6" s="59" t="s">
        <v>102</v>
      </c>
      <c r="B6" s="327">
        <f>'Ⅱ　海外活動費'!D6</f>
        <v>0</v>
      </c>
      <c r="C6" s="327">
        <f>'Ⅱ　海外活動費'!E6</f>
        <v>0</v>
      </c>
      <c r="D6" s="60"/>
      <c r="E6" s="60"/>
    </row>
    <row r="7" spans="1:7" ht="30.75" customHeight="1" thickBot="1">
      <c r="D7" s="7"/>
    </row>
    <row r="8" spans="1:7" ht="30.75" customHeight="1" thickBot="1">
      <c r="A8" s="166" t="s">
        <v>103</v>
      </c>
      <c r="B8" s="161" t="s">
        <v>104</v>
      </c>
      <c r="C8" s="162" t="s">
        <v>105</v>
      </c>
      <c r="D8" s="163" t="s">
        <v>3</v>
      </c>
      <c r="E8" s="164" t="s">
        <v>106</v>
      </c>
      <c r="F8" s="163" t="s">
        <v>107</v>
      </c>
      <c r="G8" s="165" t="s">
        <v>108</v>
      </c>
    </row>
    <row r="9" spans="1:7" ht="30.75" customHeight="1" thickTop="1">
      <c r="A9" s="4"/>
      <c r="B9" s="328"/>
      <c r="C9" s="328"/>
      <c r="D9" s="328"/>
      <c r="E9" s="321"/>
      <c r="F9" s="8">
        <f>ROUNDDOWN(SUM(($B9*$B$6*$E9)+($C9*$C$6*$E9)+(D9*$E9)),0)</f>
        <v>0</v>
      </c>
      <c r="G9" s="5"/>
    </row>
    <row r="10" spans="1:7" ht="30.75" customHeight="1">
      <c r="A10" s="4"/>
      <c r="B10" s="328"/>
      <c r="C10" s="328"/>
      <c r="D10" s="328"/>
      <c r="E10" s="321"/>
      <c r="F10" s="8">
        <f t="shared" ref="F10:F13" si="0">ROUNDDOWN(SUM(($B10*$B$6*$E10)+($C10*$C$6*$E10)+(D10*$E10)),0)</f>
        <v>0</v>
      </c>
      <c r="G10" s="5"/>
    </row>
    <row r="11" spans="1:7" ht="30.75" customHeight="1">
      <c r="A11" s="4"/>
      <c r="B11" s="328"/>
      <c r="C11" s="328"/>
      <c r="D11" s="328"/>
      <c r="E11" s="321"/>
      <c r="F11" s="8">
        <f t="shared" si="0"/>
        <v>0</v>
      </c>
      <c r="G11" s="5"/>
    </row>
    <row r="12" spans="1:7" ht="30.75" customHeight="1">
      <c r="A12" s="4"/>
      <c r="B12" s="328"/>
      <c r="C12" s="328"/>
      <c r="D12" s="328"/>
      <c r="E12" s="321"/>
      <c r="F12" s="8">
        <f t="shared" si="0"/>
        <v>0</v>
      </c>
      <c r="G12" s="5"/>
    </row>
    <row r="13" spans="1:7" ht="30.75" customHeight="1" thickBot="1">
      <c r="A13" s="171"/>
      <c r="B13" s="329"/>
      <c r="C13" s="329"/>
      <c r="D13" s="329"/>
      <c r="E13" s="330"/>
      <c r="F13" s="172">
        <f t="shared" si="0"/>
        <v>0</v>
      </c>
      <c r="G13" s="173"/>
    </row>
    <row r="14" spans="1:7" ht="30.75" customHeight="1" thickTop="1" thickBot="1">
      <c r="A14" s="471" t="s">
        <v>123</v>
      </c>
      <c r="B14" s="472"/>
      <c r="C14" s="472"/>
      <c r="D14" s="472"/>
      <c r="E14" s="473"/>
      <c r="F14" s="61">
        <f>SUM(F9:F13)</f>
        <v>0</v>
      </c>
      <c r="G14" s="6"/>
    </row>
    <row r="15" spans="1:7" ht="24" customHeight="1" thickBot="1">
      <c r="A15" s="1">
        <f>各種内訳書!C5</f>
        <v>0</v>
      </c>
    </row>
    <row r="16" spans="1:7" ht="20.25" customHeight="1" thickBot="1">
      <c r="A16" s="474" t="s">
        <v>186</v>
      </c>
      <c r="B16" s="475"/>
      <c r="C16" s="475"/>
      <c r="D16" s="475"/>
      <c r="E16" s="475"/>
      <c r="F16" s="475"/>
      <c r="G16" s="476"/>
    </row>
    <row r="17" spans="1:7" ht="20.25" customHeight="1">
      <c r="A17" s="89"/>
      <c r="B17" s="89"/>
      <c r="C17" s="89"/>
      <c r="D17" s="89"/>
      <c r="E17" s="89"/>
      <c r="F17" s="89"/>
      <c r="G17" s="89"/>
    </row>
  </sheetData>
  <mergeCells count="2">
    <mergeCell ref="A14:E14"/>
    <mergeCell ref="A16:G16"/>
  </mergeCells>
  <phoneticPr fontId="14"/>
  <pageMargins left="0.98425196850393704" right="0.98425196850393704" top="0.98425196850393704" bottom="0.98425196850393704" header="0.51181102362204722" footer="0.51181102362204722"/>
  <pageSetup paperSize="9" scale="74" orientation="landscape"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D66C2-BEAD-43CD-807A-559A85CB7699}">
  <sheetPr>
    <tabColor theme="9" tint="0.79998168889431442"/>
    <pageSetUpPr fitToPage="1"/>
  </sheetPr>
  <dimension ref="A1:G23"/>
  <sheetViews>
    <sheetView view="pageBreakPreview" zoomScale="50" zoomScaleNormal="80" zoomScaleSheetLayoutView="50" workbookViewId="0">
      <selection activeCell="G1" sqref="G1"/>
    </sheetView>
  </sheetViews>
  <sheetFormatPr defaultColWidth="10.58203125" defaultRowHeight="20.25" customHeight="1"/>
  <cols>
    <col min="1" max="1" width="64.33203125" style="9" customWidth="1"/>
    <col min="2" max="2" width="9.08203125" style="9" customWidth="1"/>
    <col min="3" max="3" width="14.58203125" style="9" customWidth="1"/>
    <col min="4" max="4" width="10.5" style="9" customWidth="1"/>
    <col min="5" max="5" width="10.08203125" style="9" customWidth="1"/>
    <col min="6" max="6" width="23.58203125" style="9" customWidth="1"/>
    <col min="7" max="7" width="18.5" style="9" customWidth="1"/>
    <col min="8" max="8" width="2.58203125" style="9" customWidth="1"/>
    <col min="9" max="9" width="10.33203125" style="9" bestFit="1" customWidth="1"/>
    <col min="10" max="10" width="2.58203125" style="9" customWidth="1"/>
    <col min="11" max="11" width="4.58203125" style="9" customWidth="1"/>
    <col min="12" max="12" width="2.58203125" style="9" customWidth="1"/>
    <col min="13" max="13" width="3.58203125" style="9" customWidth="1"/>
    <col min="14" max="14" width="10.08203125" style="9" customWidth="1"/>
    <col min="15" max="16384" width="10.58203125" style="9"/>
  </cols>
  <sheetData>
    <row r="1" spans="1:7" ht="20.25" customHeight="1">
      <c r="G1" s="94" t="s">
        <v>196</v>
      </c>
    </row>
    <row r="2" spans="1:7" ht="24" customHeight="1">
      <c r="A2" s="239" t="s">
        <v>124</v>
      </c>
      <c r="B2" s="10"/>
      <c r="C2" s="129">
        <f>F20</f>
        <v>0</v>
      </c>
      <c r="D2" s="10" t="s">
        <v>6</v>
      </c>
      <c r="E2" s="10"/>
    </row>
    <row r="3" spans="1:7" ht="12" customHeight="1" thickBot="1"/>
    <row r="4" spans="1:7" ht="23.9" customHeight="1">
      <c r="A4" s="489" t="s">
        <v>53</v>
      </c>
      <c r="B4" s="491" t="s">
        <v>125</v>
      </c>
      <c r="C4" s="493" t="s">
        <v>126</v>
      </c>
      <c r="D4" s="487" t="s">
        <v>127</v>
      </c>
      <c r="E4" s="487" t="s">
        <v>187</v>
      </c>
      <c r="F4" s="485" t="s">
        <v>58</v>
      </c>
      <c r="G4" s="477" t="s">
        <v>192</v>
      </c>
    </row>
    <row r="5" spans="1:7" ht="20.9" customHeight="1" thickBot="1">
      <c r="A5" s="490"/>
      <c r="B5" s="492"/>
      <c r="C5" s="494"/>
      <c r="D5" s="488"/>
      <c r="E5" s="488"/>
      <c r="F5" s="486"/>
      <c r="G5" s="478"/>
    </row>
    <row r="6" spans="1:7" ht="24" customHeight="1" thickTop="1">
      <c r="A6" s="331"/>
      <c r="B6" s="332"/>
      <c r="C6" s="26"/>
      <c r="D6" s="343"/>
      <c r="E6" s="349">
        <f>ROUND((D6/20),2)</f>
        <v>0</v>
      </c>
      <c r="F6" s="360">
        <f>ROUNDDOWN((C6*E6),0)</f>
        <v>0</v>
      </c>
      <c r="G6" s="363"/>
    </row>
    <row r="7" spans="1:7" ht="24" customHeight="1">
      <c r="A7" s="331"/>
      <c r="B7" s="332"/>
      <c r="C7" s="26"/>
      <c r="D7" s="343"/>
      <c r="E7" s="349">
        <f t="shared" ref="E7:E19" si="0">ROUND((D7/20),2)</f>
        <v>0</v>
      </c>
      <c r="F7" s="360">
        <f t="shared" ref="F7:F19" si="1">ROUNDDOWN((C7*E7),0)</f>
        <v>0</v>
      </c>
      <c r="G7" s="364"/>
    </row>
    <row r="8" spans="1:7" ht="24" customHeight="1">
      <c r="A8" s="331"/>
      <c r="B8" s="332"/>
      <c r="C8" s="26"/>
      <c r="D8" s="343"/>
      <c r="E8" s="349">
        <f t="shared" si="0"/>
        <v>0</v>
      </c>
      <c r="F8" s="360">
        <f t="shared" si="1"/>
        <v>0</v>
      </c>
      <c r="G8" s="364"/>
    </row>
    <row r="9" spans="1:7" ht="24" customHeight="1">
      <c r="A9" s="331"/>
      <c r="B9" s="332"/>
      <c r="C9" s="26"/>
      <c r="D9" s="343"/>
      <c r="E9" s="349">
        <f t="shared" si="0"/>
        <v>0</v>
      </c>
      <c r="F9" s="360">
        <f t="shared" si="1"/>
        <v>0</v>
      </c>
      <c r="G9" s="364"/>
    </row>
    <row r="10" spans="1:7" ht="24" customHeight="1">
      <c r="A10" s="331"/>
      <c r="B10" s="332"/>
      <c r="C10" s="26"/>
      <c r="D10" s="343"/>
      <c r="E10" s="349">
        <f t="shared" si="0"/>
        <v>0</v>
      </c>
      <c r="F10" s="360">
        <f t="shared" si="1"/>
        <v>0</v>
      </c>
      <c r="G10" s="364"/>
    </row>
    <row r="11" spans="1:7" ht="24" customHeight="1">
      <c r="A11" s="331"/>
      <c r="B11" s="332"/>
      <c r="C11" s="26"/>
      <c r="D11" s="343"/>
      <c r="E11" s="349">
        <f t="shared" si="0"/>
        <v>0</v>
      </c>
      <c r="F11" s="360">
        <f t="shared" si="1"/>
        <v>0</v>
      </c>
      <c r="G11" s="364"/>
    </row>
    <row r="12" spans="1:7" ht="24" customHeight="1">
      <c r="A12" s="331"/>
      <c r="B12" s="332"/>
      <c r="C12" s="26"/>
      <c r="D12" s="343"/>
      <c r="E12" s="349">
        <f t="shared" si="0"/>
        <v>0</v>
      </c>
      <c r="F12" s="360">
        <f t="shared" si="1"/>
        <v>0</v>
      </c>
      <c r="G12" s="364"/>
    </row>
    <row r="13" spans="1:7" ht="24" customHeight="1">
      <c r="A13" s="331"/>
      <c r="B13" s="332"/>
      <c r="C13" s="26"/>
      <c r="D13" s="343"/>
      <c r="E13" s="349">
        <f t="shared" si="0"/>
        <v>0</v>
      </c>
      <c r="F13" s="360">
        <f t="shared" si="1"/>
        <v>0</v>
      </c>
      <c r="G13" s="364"/>
    </row>
    <row r="14" spans="1:7" ht="24" customHeight="1">
      <c r="A14" s="331"/>
      <c r="B14" s="332"/>
      <c r="C14" s="27"/>
      <c r="D14" s="344"/>
      <c r="E14" s="349">
        <f t="shared" si="0"/>
        <v>0</v>
      </c>
      <c r="F14" s="360">
        <f t="shared" si="1"/>
        <v>0</v>
      </c>
      <c r="G14" s="364"/>
    </row>
    <row r="15" spans="1:7" ht="24" customHeight="1">
      <c r="A15" s="333"/>
      <c r="B15" s="334"/>
      <c r="C15" s="27"/>
      <c r="D15" s="344"/>
      <c r="E15" s="349">
        <f t="shared" si="0"/>
        <v>0</v>
      </c>
      <c r="F15" s="360">
        <f t="shared" si="1"/>
        <v>0</v>
      </c>
      <c r="G15" s="364"/>
    </row>
    <row r="16" spans="1:7" ht="24" customHeight="1">
      <c r="A16" s="335"/>
      <c r="B16" s="336"/>
      <c r="C16" s="29"/>
      <c r="D16" s="345"/>
      <c r="E16" s="349">
        <f t="shared" si="0"/>
        <v>0</v>
      </c>
      <c r="F16" s="360">
        <f t="shared" si="1"/>
        <v>0</v>
      </c>
      <c r="G16" s="364"/>
    </row>
    <row r="17" spans="1:7" ht="24" customHeight="1">
      <c r="A17" s="333"/>
      <c r="B17" s="334"/>
      <c r="C17" s="41"/>
      <c r="D17" s="346"/>
      <c r="E17" s="349">
        <f t="shared" si="0"/>
        <v>0</v>
      </c>
      <c r="F17" s="360">
        <f t="shared" si="1"/>
        <v>0</v>
      </c>
      <c r="G17" s="364"/>
    </row>
    <row r="18" spans="1:7" ht="24" customHeight="1">
      <c r="A18" s="335"/>
      <c r="B18" s="336"/>
      <c r="C18" s="29"/>
      <c r="D18" s="347"/>
      <c r="E18" s="349">
        <f t="shared" si="0"/>
        <v>0</v>
      </c>
      <c r="F18" s="360">
        <f t="shared" si="1"/>
        <v>0</v>
      </c>
      <c r="G18" s="364"/>
    </row>
    <row r="19" spans="1:7" ht="24" customHeight="1" thickBot="1">
      <c r="A19" s="337"/>
      <c r="B19" s="338"/>
      <c r="C19" s="42"/>
      <c r="D19" s="348"/>
      <c r="E19" s="349">
        <f t="shared" si="0"/>
        <v>0</v>
      </c>
      <c r="F19" s="360">
        <f t="shared" si="1"/>
        <v>0</v>
      </c>
      <c r="G19" s="365"/>
    </row>
    <row r="20" spans="1:7" ht="24" customHeight="1" thickTop="1" thickBot="1">
      <c r="A20" s="32"/>
      <c r="B20" s="33"/>
      <c r="C20" s="33" t="s">
        <v>62</v>
      </c>
      <c r="D20" s="350">
        <f>SUM(D6:D19)</f>
        <v>0</v>
      </c>
      <c r="E20" s="351">
        <f>SUM(E6:E19)</f>
        <v>0</v>
      </c>
      <c r="F20" s="361">
        <f>SUM(F6:F19)</f>
        <v>0</v>
      </c>
      <c r="G20" s="362"/>
    </row>
    <row r="21" spans="1:7" ht="20.25" customHeight="1" thickBot="1">
      <c r="A21" s="9">
        <f>各種内訳書!C5</f>
        <v>0</v>
      </c>
    </row>
    <row r="22" spans="1:7" ht="28" customHeight="1">
      <c r="A22" s="482" t="s">
        <v>189</v>
      </c>
      <c r="B22" s="483"/>
      <c r="C22" s="483"/>
      <c r="D22" s="483"/>
      <c r="E22" s="483"/>
      <c r="F22" s="484"/>
    </row>
    <row r="23" spans="1:7" ht="23.5" customHeight="1" thickBot="1">
      <c r="A23" s="479" t="s">
        <v>188</v>
      </c>
      <c r="B23" s="480"/>
      <c r="C23" s="480"/>
      <c r="D23" s="480"/>
      <c r="E23" s="480"/>
      <c r="F23" s="481"/>
    </row>
  </sheetData>
  <mergeCells count="9">
    <mergeCell ref="G4:G5"/>
    <mergeCell ref="A23:F23"/>
    <mergeCell ref="A22:F22"/>
    <mergeCell ref="F4:F5"/>
    <mergeCell ref="D4:D5"/>
    <mergeCell ref="A4:A5"/>
    <mergeCell ref="B4:B5"/>
    <mergeCell ref="C4:C5"/>
    <mergeCell ref="E4:E5"/>
  </mergeCells>
  <phoneticPr fontId="14"/>
  <pageMargins left="0.98425196850393704" right="0.98425196850393704" top="0.98425196850393704" bottom="0.98425196850393704" header="0.51181102362204722" footer="0.51181102362204722"/>
  <pageSetup paperSize="9" scale="76" orientation="landscape"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pageSetUpPr fitToPage="1"/>
  </sheetPr>
  <dimension ref="B1:G41"/>
  <sheetViews>
    <sheetView view="pageBreakPreview" zoomScale="50" zoomScaleNormal="80" zoomScaleSheetLayoutView="50" workbookViewId="0">
      <selection activeCell="G2" sqref="G2"/>
    </sheetView>
  </sheetViews>
  <sheetFormatPr defaultColWidth="9" defaultRowHeight="13"/>
  <cols>
    <col min="1" max="1" width="3.1640625" style="40" customWidth="1"/>
    <col min="2" max="2" width="4.58203125" style="40" customWidth="1"/>
    <col min="3" max="3" width="52.5" style="40" customWidth="1"/>
    <col min="4" max="4" width="25.58203125" style="40" customWidth="1"/>
    <col min="5" max="5" width="8.08203125" style="40" customWidth="1"/>
    <col min="6" max="6" width="22.83203125" style="40" customWidth="1"/>
    <col min="7" max="7" width="32.58203125" style="40" customWidth="1"/>
    <col min="8" max="8" width="4.58203125" style="40" customWidth="1"/>
    <col min="9" max="16384" width="9" style="40"/>
  </cols>
  <sheetData>
    <row r="1" spans="2:7" ht="19.5" customHeight="1">
      <c r="G1" s="94" t="s">
        <v>196</v>
      </c>
    </row>
    <row r="2" spans="2:7" s="131" customFormat="1" ht="20.149999999999999" customHeight="1">
      <c r="B2" s="496" t="s">
        <v>128</v>
      </c>
      <c r="C2" s="496"/>
      <c r="D2" s="130">
        <f>SUM(F12,F37)</f>
        <v>0</v>
      </c>
      <c r="E2" s="131" t="s">
        <v>3</v>
      </c>
      <c r="F2" s="93"/>
    </row>
    <row r="3" spans="2:7" s="131" customFormat="1" ht="20.149999999999999" customHeight="1" thickBot="1">
      <c r="B3" s="248"/>
      <c r="C3" s="248"/>
      <c r="D3" s="242"/>
      <c r="E3" s="93"/>
      <c r="F3" s="243"/>
    </row>
    <row r="4" spans="2:7" s="133" customFormat="1" ht="33.75" customHeight="1" thickBot="1">
      <c r="B4" s="502" t="s">
        <v>129</v>
      </c>
      <c r="C4" s="503"/>
      <c r="D4" s="169" t="s">
        <v>130</v>
      </c>
      <c r="E4" s="169" t="s">
        <v>131</v>
      </c>
      <c r="F4" s="169" t="s">
        <v>132</v>
      </c>
      <c r="G4" s="170" t="s">
        <v>133</v>
      </c>
    </row>
    <row r="5" spans="2:7" s="133" customFormat="1" ht="33.75" customHeight="1" thickTop="1">
      <c r="B5" s="504" t="s">
        <v>134</v>
      </c>
      <c r="C5" s="505"/>
      <c r="D5" s="505"/>
      <c r="E5" s="505"/>
      <c r="F5" s="505"/>
      <c r="G5" s="506"/>
    </row>
    <row r="6" spans="2:7" s="133" customFormat="1" ht="33.75" customHeight="1">
      <c r="B6" s="134"/>
      <c r="C6" s="135" t="s">
        <v>135</v>
      </c>
      <c r="D6" s="136"/>
      <c r="E6" s="137"/>
      <c r="F6" s="132">
        <f>ROUNDDOWN((D6*E6),0)</f>
        <v>0</v>
      </c>
      <c r="G6" s="138"/>
    </row>
    <row r="7" spans="2:7" s="133" customFormat="1" ht="33.75" customHeight="1">
      <c r="B7" s="240"/>
      <c r="C7" s="135" t="s">
        <v>136</v>
      </c>
      <c r="D7" s="132"/>
      <c r="E7" s="137"/>
      <c r="F7" s="132">
        <f t="shared" ref="F7:F11" si="0">ROUNDDOWN((D7*E7),0)</f>
        <v>0</v>
      </c>
      <c r="G7" s="138"/>
    </row>
    <row r="8" spans="2:7" s="133" customFormat="1" ht="33.75" customHeight="1">
      <c r="B8" s="240"/>
      <c r="C8" s="135" t="s">
        <v>137</v>
      </c>
      <c r="D8" s="132"/>
      <c r="E8" s="137"/>
      <c r="F8" s="132">
        <f t="shared" si="0"/>
        <v>0</v>
      </c>
      <c r="G8" s="138"/>
    </row>
    <row r="9" spans="2:7" s="133" customFormat="1" ht="33.75" customHeight="1">
      <c r="B9" s="240"/>
      <c r="C9" s="135" t="s">
        <v>138</v>
      </c>
      <c r="D9" s="132"/>
      <c r="E9" s="137"/>
      <c r="F9" s="132">
        <f t="shared" si="0"/>
        <v>0</v>
      </c>
      <c r="G9" s="138"/>
    </row>
    <row r="10" spans="2:7" s="133" customFormat="1" ht="33.75" customHeight="1">
      <c r="B10" s="240"/>
      <c r="C10" s="135" t="s">
        <v>139</v>
      </c>
      <c r="D10" s="132"/>
      <c r="E10" s="137"/>
      <c r="F10" s="132">
        <f t="shared" si="0"/>
        <v>0</v>
      </c>
      <c r="G10" s="138"/>
    </row>
    <row r="11" spans="2:7" s="133" customFormat="1" ht="33.75" customHeight="1" thickBot="1">
      <c r="B11" s="240"/>
      <c r="C11" s="241" t="s">
        <v>140</v>
      </c>
      <c r="D11" s="139"/>
      <c r="E11" s="140"/>
      <c r="F11" s="139">
        <f t="shared" si="0"/>
        <v>0</v>
      </c>
      <c r="G11" s="141"/>
    </row>
    <row r="12" spans="2:7" s="133" customFormat="1" ht="33.75" customHeight="1" thickTop="1">
      <c r="B12" s="352"/>
      <c r="C12" s="497" t="s">
        <v>141</v>
      </c>
      <c r="D12" s="497"/>
      <c r="E12" s="498"/>
      <c r="F12" s="358">
        <f>SUM(F6:F11)</f>
        <v>0</v>
      </c>
      <c r="G12" s="353"/>
    </row>
    <row r="13" spans="2:7" s="133" customFormat="1" ht="33.75" customHeight="1">
      <c r="B13" s="499" t="s">
        <v>142</v>
      </c>
      <c r="C13" s="500"/>
      <c r="D13" s="500"/>
      <c r="E13" s="500"/>
      <c r="F13" s="500"/>
      <c r="G13" s="501"/>
    </row>
    <row r="14" spans="2:7" s="133" customFormat="1" ht="33.75" customHeight="1">
      <c r="B14" s="495" t="s">
        <v>143</v>
      </c>
      <c r="C14" s="135" t="s">
        <v>144</v>
      </c>
      <c r="D14" s="132"/>
      <c r="E14" s="137"/>
      <c r="F14" s="132">
        <f>ROUNDDOWN((D14*E14),0)</f>
        <v>0</v>
      </c>
      <c r="G14" s="138"/>
    </row>
    <row r="15" spans="2:7" s="133" customFormat="1" ht="33.75" customHeight="1">
      <c r="B15" s="495"/>
      <c r="C15" s="143" t="s">
        <v>145</v>
      </c>
      <c r="D15" s="132"/>
      <c r="E15" s="137"/>
      <c r="F15" s="144">
        <f t="shared" ref="F15:F36" si="1">ROUNDDOWN((D15*E15),0)</f>
        <v>0</v>
      </c>
      <c r="G15" s="145"/>
    </row>
    <row r="16" spans="2:7" s="133" customFormat="1" ht="33.75" customHeight="1">
      <c r="B16" s="495"/>
      <c r="C16" s="135" t="s">
        <v>146</v>
      </c>
      <c r="D16" s="132"/>
      <c r="E16" s="137"/>
      <c r="F16" s="144">
        <f t="shared" si="1"/>
        <v>0</v>
      </c>
      <c r="G16" s="138"/>
    </row>
    <row r="17" spans="2:7" s="133" customFormat="1" ht="33.75" customHeight="1">
      <c r="B17" s="495"/>
      <c r="C17" s="135" t="s">
        <v>147</v>
      </c>
      <c r="D17" s="132"/>
      <c r="E17" s="137"/>
      <c r="F17" s="144">
        <f t="shared" si="1"/>
        <v>0</v>
      </c>
      <c r="G17" s="145"/>
    </row>
    <row r="18" spans="2:7" s="133" customFormat="1" ht="33.75" customHeight="1">
      <c r="B18" s="495"/>
      <c r="C18" s="135" t="s">
        <v>148</v>
      </c>
      <c r="D18" s="132"/>
      <c r="E18" s="137"/>
      <c r="F18" s="144">
        <f t="shared" si="1"/>
        <v>0</v>
      </c>
      <c r="G18" s="145"/>
    </row>
    <row r="19" spans="2:7" s="133" customFormat="1" ht="33.75" customHeight="1">
      <c r="B19" s="495"/>
      <c r="C19" s="135" t="s">
        <v>149</v>
      </c>
      <c r="D19" s="132"/>
      <c r="E19" s="137"/>
      <c r="F19" s="144">
        <f t="shared" si="1"/>
        <v>0</v>
      </c>
      <c r="G19" s="138"/>
    </row>
    <row r="20" spans="2:7" s="133" customFormat="1" ht="33.75" customHeight="1">
      <c r="B20" s="495"/>
      <c r="C20" s="146" t="s">
        <v>150</v>
      </c>
      <c r="D20" s="136"/>
      <c r="E20" s="147"/>
      <c r="F20" s="144">
        <f t="shared" si="1"/>
        <v>0</v>
      </c>
      <c r="G20" s="145"/>
    </row>
    <row r="21" spans="2:7" s="133" customFormat="1" ht="33.75" customHeight="1">
      <c r="B21" s="495"/>
      <c r="C21" s="148"/>
      <c r="D21" s="156"/>
      <c r="E21" s="149"/>
      <c r="F21" s="150">
        <f t="shared" si="1"/>
        <v>0</v>
      </c>
      <c r="G21" s="151"/>
    </row>
    <row r="22" spans="2:7" s="133" customFormat="1" ht="33.75" customHeight="1">
      <c r="B22" s="511" t="s">
        <v>151</v>
      </c>
      <c r="C22" s="152" t="s">
        <v>152</v>
      </c>
      <c r="D22" s="150"/>
      <c r="E22" s="153"/>
      <c r="F22" s="144">
        <f t="shared" si="1"/>
        <v>0</v>
      </c>
      <c r="G22" s="151"/>
    </row>
    <row r="23" spans="2:7" s="133" customFormat="1" ht="33.75" customHeight="1">
      <c r="B23" s="495"/>
      <c r="C23" s="154" t="s">
        <v>153</v>
      </c>
      <c r="D23" s="136"/>
      <c r="E23" s="147"/>
      <c r="F23" s="144">
        <f t="shared" si="1"/>
        <v>0</v>
      </c>
      <c r="G23" s="151"/>
    </row>
    <row r="24" spans="2:7" s="133" customFormat="1" ht="33.75" customHeight="1">
      <c r="B24" s="495"/>
      <c r="C24" s="136"/>
      <c r="D24" s="354"/>
      <c r="E24" s="147"/>
      <c r="F24" s="144">
        <f t="shared" si="1"/>
        <v>0</v>
      </c>
      <c r="G24" s="151"/>
    </row>
    <row r="25" spans="2:7" s="133" customFormat="1" ht="33.75" customHeight="1">
      <c r="B25" s="495"/>
      <c r="C25" s="154"/>
      <c r="D25" s="136"/>
      <c r="E25" s="147"/>
      <c r="F25" s="144">
        <f t="shared" si="1"/>
        <v>0</v>
      </c>
      <c r="G25" s="151"/>
    </row>
    <row r="26" spans="2:7" s="133" customFormat="1" ht="33.75" customHeight="1">
      <c r="B26" s="495"/>
      <c r="C26" s="152"/>
      <c r="D26" s="150"/>
      <c r="E26" s="153"/>
      <c r="F26" s="356">
        <f t="shared" si="1"/>
        <v>0</v>
      </c>
      <c r="G26" s="155"/>
    </row>
    <row r="27" spans="2:7" s="133" customFormat="1" ht="33.75" customHeight="1">
      <c r="B27" s="513" t="s">
        <v>154</v>
      </c>
      <c r="C27" s="154" t="s">
        <v>155</v>
      </c>
      <c r="D27" s="136"/>
      <c r="E27" s="147"/>
      <c r="F27" s="132">
        <f t="shared" si="1"/>
        <v>0</v>
      </c>
      <c r="G27" s="138"/>
    </row>
    <row r="28" spans="2:7" s="133" customFormat="1" ht="33.75" customHeight="1">
      <c r="B28" s="513"/>
      <c r="C28" s="154" t="s">
        <v>156</v>
      </c>
      <c r="D28" s="136"/>
      <c r="E28" s="147"/>
      <c r="F28" s="144">
        <f t="shared" si="1"/>
        <v>0</v>
      </c>
      <c r="G28" s="145"/>
    </row>
    <row r="29" spans="2:7" s="133" customFormat="1" ht="33.75" customHeight="1">
      <c r="B29" s="513"/>
      <c r="C29" s="154" t="s">
        <v>157</v>
      </c>
      <c r="D29" s="136"/>
      <c r="E29" s="147"/>
      <c r="F29" s="144">
        <f t="shared" si="1"/>
        <v>0</v>
      </c>
      <c r="G29" s="145"/>
    </row>
    <row r="30" spans="2:7" s="133" customFormat="1" ht="33.75" customHeight="1">
      <c r="B30" s="513"/>
      <c r="C30" s="154" t="s">
        <v>158</v>
      </c>
      <c r="D30" s="136"/>
      <c r="E30" s="147"/>
      <c r="F30" s="144">
        <f t="shared" si="1"/>
        <v>0</v>
      </c>
      <c r="G30" s="145"/>
    </row>
    <row r="31" spans="2:7" s="133" customFormat="1" ht="33.75" customHeight="1">
      <c r="B31" s="513"/>
      <c r="C31" s="154" t="s">
        <v>159</v>
      </c>
      <c r="D31" s="136"/>
      <c r="E31" s="147"/>
      <c r="F31" s="144">
        <f t="shared" si="1"/>
        <v>0</v>
      </c>
      <c r="G31" s="151"/>
    </row>
    <row r="32" spans="2:7" s="133" customFormat="1" ht="33.75" customHeight="1">
      <c r="B32" s="513"/>
      <c r="C32" s="154" t="s">
        <v>160</v>
      </c>
      <c r="D32" s="136"/>
      <c r="E32" s="147"/>
      <c r="F32" s="144">
        <f t="shared" si="1"/>
        <v>0</v>
      </c>
      <c r="G32" s="151"/>
    </row>
    <row r="33" spans="2:7" s="133" customFormat="1" ht="33.75" customHeight="1">
      <c r="B33" s="513"/>
      <c r="C33" s="154" t="s">
        <v>161</v>
      </c>
      <c r="D33" s="136"/>
      <c r="E33" s="147"/>
      <c r="F33" s="144">
        <f t="shared" si="1"/>
        <v>0</v>
      </c>
      <c r="G33" s="151"/>
    </row>
    <row r="34" spans="2:7" s="133" customFormat="1" ht="33.75" customHeight="1">
      <c r="B34" s="513"/>
      <c r="C34" s="154" t="s">
        <v>162</v>
      </c>
      <c r="D34" s="136"/>
      <c r="E34" s="147"/>
      <c r="F34" s="150">
        <f t="shared" si="1"/>
        <v>0</v>
      </c>
      <c r="G34" s="151"/>
    </row>
    <row r="35" spans="2:7" s="133" customFormat="1" ht="33.75" customHeight="1">
      <c r="B35" s="513"/>
      <c r="C35" s="154" t="s">
        <v>163</v>
      </c>
      <c r="D35" s="136"/>
      <c r="E35" s="147"/>
      <c r="F35" s="136">
        <f t="shared" si="1"/>
        <v>0</v>
      </c>
      <c r="G35" s="145"/>
    </row>
    <row r="36" spans="2:7" s="133" customFormat="1" ht="33.75" customHeight="1" thickBot="1">
      <c r="B36" s="511"/>
      <c r="C36" s="148" t="s">
        <v>164</v>
      </c>
      <c r="D36" s="355"/>
      <c r="E36" s="149"/>
      <c r="F36" s="156">
        <f t="shared" si="1"/>
        <v>0</v>
      </c>
      <c r="G36" s="151"/>
    </row>
    <row r="37" spans="2:7" s="133" customFormat="1" ht="33.75" customHeight="1" thickTop="1" thickBot="1">
      <c r="B37" s="462" t="s">
        <v>165</v>
      </c>
      <c r="C37" s="463"/>
      <c r="D37" s="463"/>
      <c r="E37" s="464"/>
      <c r="F37" s="357">
        <f>SUM(F14:F36)</f>
        <v>0</v>
      </c>
      <c r="G37" s="142"/>
    </row>
    <row r="38" spans="2:7" ht="17" customHeight="1">
      <c r="B38" s="512">
        <f>各種内訳書!C5</f>
        <v>0</v>
      </c>
      <c r="C38" s="512"/>
      <c r="D38" s="65"/>
      <c r="E38" s="65"/>
      <c r="F38" s="65"/>
      <c r="G38" s="65"/>
    </row>
    <row r="39" spans="2:7" ht="43.5" customHeight="1">
      <c r="B39" s="507" t="s">
        <v>190</v>
      </c>
      <c r="C39" s="508"/>
      <c r="D39" s="508"/>
      <c r="E39" s="508"/>
      <c r="F39" s="508"/>
      <c r="G39" s="509"/>
    </row>
    <row r="40" spans="2:7" ht="32.15" customHeight="1">
      <c r="B40" s="510"/>
      <c r="C40" s="510"/>
      <c r="D40" s="510"/>
      <c r="E40" s="510"/>
      <c r="F40" s="510"/>
      <c r="G40" s="510"/>
    </row>
    <row r="41" spans="2:7" ht="17.5" customHeight="1">
      <c r="B41" s="510"/>
      <c r="C41" s="510"/>
      <c r="D41" s="510"/>
      <c r="E41" s="510"/>
      <c r="F41" s="510"/>
      <c r="G41" s="510"/>
    </row>
  </sheetData>
  <mergeCells count="13">
    <mergeCell ref="B39:G39"/>
    <mergeCell ref="B40:G40"/>
    <mergeCell ref="B41:G41"/>
    <mergeCell ref="B22:B26"/>
    <mergeCell ref="B38:C38"/>
    <mergeCell ref="B27:B36"/>
    <mergeCell ref="B37:E37"/>
    <mergeCell ref="B14:B21"/>
    <mergeCell ref="B2:C2"/>
    <mergeCell ref="C12:E12"/>
    <mergeCell ref="B13:G13"/>
    <mergeCell ref="B4:C4"/>
    <mergeCell ref="B5:G5"/>
  </mergeCells>
  <phoneticPr fontId="14"/>
  <pageMargins left="0.98425196850393704" right="0.98425196850393704" top="0.98425196850393704" bottom="0.98425196850393704" header="0.51181102362204722" footer="0.51181102362204722"/>
  <pageSetup paperSize="9" scale="5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各種内訳書</vt:lpstr>
      <vt:lpstr>最終見積書</vt:lpstr>
      <vt:lpstr>（本体）Ⅰ直接人件費</vt:lpstr>
      <vt:lpstr>Ⅱ直接経費　旅費（航空賃、日当宿泊料）</vt:lpstr>
      <vt:lpstr>Ⅱ　海外活動費</vt:lpstr>
      <vt:lpstr>Ⅱ　物品・機材費</vt:lpstr>
      <vt:lpstr>Ⅱ　再委託費</vt:lpstr>
      <vt:lpstr>（本邦研修）Ⅰ.直接人件費 </vt:lpstr>
      <vt:lpstr>（本邦研修）Ⅱ.直接経費　本邦研修費</vt:lpstr>
      <vt:lpstr>_msoanchor_1</vt:lpstr>
      <vt:lpstr>_msoanchor_2</vt:lpstr>
      <vt:lpstr>'（本体）Ⅰ直接人件費'!Print_Area</vt:lpstr>
      <vt:lpstr>'（本邦研修）Ⅰ.直接人件費 '!Print_Area</vt:lpstr>
      <vt:lpstr>'（本邦研修）Ⅱ.直接経費　本邦研修費'!Print_Area</vt:lpstr>
      <vt:lpstr>'Ⅱ　海外活動費'!Print_Area</vt:lpstr>
      <vt:lpstr>'Ⅱ　再委託費'!Print_Area</vt:lpstr>
      <vt:lpstr>'Ⅱ　物品・機材費'!Print_Area</vt:lpstr>
      <vt:lpstr>'Ⅱ直接経費　旅費（航空賃、日当宿泊料）'!Print_Area</vt:lpstr>
      <vt:lpstr>各種内訳書!Print_Area</vt:lpstr>
      <vt:lpstr>最終見積書!Print_Area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JICA</dc:creator>
  <cp:keywords/>
  <dc:description/>
  <cp:lastModifiedBy>Osawa, Michiko[大澤 道子]</cp:lastModifiedBy>
  <cp:revision/>
  <cp:lastPrinted>2025-03-13T08:37:00Z</cp:lastPrinted>
  <dcterms:created xsi:type="dcterms:W3CDTF">2000-08-14T10:04:00Z</dcterms:created>
  <dcterms:modified xsi:type="dcterms:W3CDTF">2025-10-02T01:28:53Z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