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7920" firstSheet="8" activeTab="8"/>
  </bookViews>
  <sheets>
    <sheet name="表3-14　建設3年目時点の便益の流列" sheetId="1" r:id="rId1"/>
    <sheet name="表3-13　事前評価時点の便益の流列（仮想的な道路事業）" sheetId="2" r:id="rId2"/>
    <sheet name="表 3-12　建設3年目時点の費用の流列（工事計画変更）" sheetId="3" r:id="rId3"/>
    <sheet name="表 3-11　建設3年目時点の費用の流列(10%高騰）" sheetId="4" r:id="rId4"/>
    <sheet name="表 3-10　建設3年目時点の費用の流列" sheetId="5" r:id="rId5"/>
    <sheet name="表 3-9　事前評価時点の費用の流列" sheetId="6" r:id="rId6"/>
    <sheet name="表 3-8　事前評価時点の費用の流列（1年遅延）" sheetId="7" r:id="rId7"/>
    <sheet name="表 3-7　事前評価時点の費用の流列（仮想的な道路事業）" sheetId="8" r:id="rId8"/>
    <sheet name="自動計算表（まとめ）" sheetId="9" r:id="rId9"/>
    <sheet name="自動計算表（3年遅延）" sheetId="10" r:id="rId10"/>
    <sheet name="自動計算表（2年遅延）" sheetId="11" r:id="rId11"/>
    <sheet name="自動計算表（1年遅延）" sheetId="12" r:id="rId12"/>
    <sheet name="自動計算表（遅延なし）" sheetId="13" r:id="rId13"/>
  </sheets>
  <definedNames/>
  <calcPr fullCalcOnLoad="1"/>
</workbook>
</file>

<file path=xl/sharedStrings.xml><?xml version="1.0" encoding="utf-8"?>
<sst xmlns="http://schemas.openxmlformats.org/spreadsheetml/2006/main" count="173" uniqueCount="43">
  <si>
    <t>Year</t>
  </si>
  <si>
    <t>Construction</t>
  </si>
  <si>
    <t>割引係数</t>
  </si>
  <si>
    <t>費用の現在価値</t>
  </si>
  <si>
    <t>便益の現在価値</t>
  </si>
  <si>
    <t>NPV</t>
  </si>
  <si>
    <t>経済費用</t>
  </si>
  <si>
    <t>経済便益</t>
  </si>
  <si>
    <t>建設費用</t>
  </si>
  <si>
    <t>維持管理費用</t>
  </si>
  <si>
    <t>合計</t>
  </si>
  <si>
    <t>走行費用削減</t>
  </si>
  <si>
    <t>時間短縮</t>
  </si>
  <si>
    <t>便益</t>
  </si>
  <si>
    <t>費用</t>
  </si>
  <si>
    <t>年</t>
  </si>
  <si>
    <t>割引率</t>
  </si>
  <si>
    <t>パラメータ設定</t>
  </si>
  <si>
    <t>建設費・維持管理費の上昇率（年率）</t>
  </si>
  <si>
    <t>②費用は建設と維持管理、便益は走行費用削減や時間短縮としているが、項目を追加削除する場合は適宜、列を追加する</t>
  </si>
  <si>
    <t>①建設期間5年間、プロジェクトライフ20年を想定（年数を変更する場合は、適宜、行を追加する）</t>
  </si>
  <si>
    <t>費用および便益データを入力するセル</t>
  </si>
  <si>
    <t>パラメータを設定するセル</t>
  </si>
  <si>
    <t>→これらのデータとパラメータを入力すれば１～3年遅延時のNPVが自動的に算出される</t>
  </si>
  <si>
    <t>遅延なし</t>
  </si>
  <si>
    <r>
      <t>1</t>
    </r>
    <r>
      <rPr>
        <sz val="10"/>
        <rFont val="ＭＳ Ｐゴシック"/>
        <family val="3"/>
      </rPr>
      <t>年遅延</t>
    </r>
  </si>
  <si>
    <r>
      <t>2</t>
    </r>
    <r>
      <rPr>
        <sz val="10"/>
        <rFont val="ＭＳ Ｐゴシック"/>
        <family val="3"/>
      </rPr>
      <t>年遅延</t>
    </r>
  </si>
  <si>
    <r>
      <t>3</t>
    </r>
    <r>
      <rPr>
        <sz val="10"/>
        <rFont val="ＭＳ Ｐゴシック"/>
        <family val="3"/>
      </rPr>
      <t>年遅延</t>
    </r>
  </si>
  <si>
    <r>
      <t>NPV</t>
    </r>
    <r>
      <rPr>
        <sz val="10"/>
        <rFont val="ＭＳ Ｐゴシック"/>
        <family val="3"/>
      </rPr>
      <t>の減少率（遅延なしを基準として）</t>
    </r>
  </si>
  <si>
    <r>
      <t>NPV</t>
    </r>
    <r>
      <rPr>
        <sz val="10"/>
        <rFont val="ＭＳ Ｐゴシック"/>
        <family val="3"/>
      </rPr>
      <t>の差分</t>
    </r>
  </si>
  <si>
    <r>
      <t>表</t>
    </r>
    <r>
      <rPr>
        <sz val="10"/>
        <rFont val="Arial"/>
        <family val="2"/>
      </rPr>
      <t>3-13</t>
    </r>
    <r>
      <rPr>
        <sz val="10"/>
        <rFont val="ＭＳ Ｐゴシック"/>
        <family val="3"/>
      </rPr>
      <t>　事前評価時点の便益の流列（仮想的な道路事業）</t>
    </r>
  </si>
  <si>
    <r>
      <t>表</t>
    </r>
    <r>
      <rPr>
        <sz val="10"/>
        <rFont val="Arial"/>
        <family val="2"/>
      </rPr>
      <t xml:space="preserve"> 3-12</t>
    </r>
    <r>
      <rPr>
        <sz val="10"/>
        <rFont val="ＭＳ Ｐゴシック"/>
        <family val="3"/>
      </rPr>
      <t>　建設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年目時点の費用の流列（工事計画変更）</t>
    </r>
  </si>
  <si>
    <r>
      <t>表</t>
    </r>
    <r>
      <rPr>
        <sz val="10"/>
        <rFont val="Arial"/>
        <family val="2"/>
      </rPr>
      <t>3-14</t>
    </r>
    <r>
      <rPr>
        <sz val="10"/>
        <rFont val="ＭＳ Ｐゴシック"/>
        <family val="3"/>
      </rPr>
      <t>　建設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年目時点の便益の流列</t>
    </r>
  </si>
  <si>
    <r>
      <t>表</t>
    </r>
    <r>
      <rPr>
        <sz val="10"/>
        <rFont val="Arial"/>
        <family val="2"/>
      </rPr>
      <t xml:space="preserve"> 3-11</t>
    </r>
    <r>
      <rPr>
        <sz val="10"/>
        <rFont val="ＭＳ Ｐゴシック"/>
        <family val="3"/>
      </rPr>
      <t>　建設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年目時点の費用の流列</t>
    </r>
    <r>
      <rPr>
        <sz val="10"/>
        <rFont val="Arial"/>
        <family val="2"/>
      </rPr>
      <t>(10%</t>
    </r>
    <r>
      <rPr>
        <sz val="10"/>
        <rFont val="ＭＳ Ｐゴシック"/>
        <family val="3"/>
      </rPr>
      <t>高騰）</t>
    </r>
  </si>
  <si>
    <r>
      <t>表</t>
    </r>
    <r>
      <rPr>
        <sz val="10"/>
        <rFont val="Arial"/>
        <family val="2"/>
      </rPr>
      <t xml:space="preserve"> 3-10</t>
    </r>
    <r>
      <rPr>
        <sz val="10"/>
        <rFont val="ＭＳ Ｐゴシック"/>
        <family val="3"/>
      </rPr>
      <t>　建設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年目時点の費用の流列</t>
    </r>
  </si>
  <si>
    <r>
      <t>表</t>
    </r>
    <r>
      <rPr>
        <sz val="10"/>
        <rFont val="Arial"/>
        <family val="2"/>
      </rPr>
      <t xml:space="preserve"> 3-9</t>
    </r>
    <r>
      <rPr>
        <sz val="10"/>
        <rFont val="ＭＳ Ｐゴシック"/>
        <family val="3"/>
      </rPr>
      <t>　事前評価時点の費用の流列</t>
    </r>
  </si>
  <si>
    <r>
      <t>表</t>
    </r>
    <r>
      <rPr>
        <sz val="10"/>
        <rFont val="Arial"/>
        <family val="2"/>
      </rPr>
      <t xml:space="preserve"> 3-8</t>
    </r>
    <r>
      <rPr>
        <sz val="10"/>
        <rFont val="ＭＳ Ｐゴシック"/>
        <family val="3"/>
      </rPr>
      <t>　事前評価時点の費用の流列（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年遅延）</t>
    </r>
  </si>
  <si>
    <r>
      <t>表</t>
    </r>
    <r>
      <rPr>
        <sz val="10"/>
        <rFont val="Arial"/>
        <family val="2"/>
      </rPr>
      <t xml:space="preserve"> 3-7</t>
    </r>
    <r>
      <rPr>
        <sz val="10"/>
        <rFont val="ＭＳ Ｐゴシック"/>
        <family val="3"/>
      </rPr>
      <t>　事前評価時点の費用の流列（仮想的な道路事業）</t>
    </r>
  </si>
  <si>
    <t>自動計算表（まとめ）</t>
  </si>
  <si>
    <r>
      <t>自動計算表（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年遅延）</t>
    </r>
  </si>
  <si>
    <r>
      <t>自動計算表（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年遅延）</t>
    </r>
  </si>
  <si>
    <r>
      <t>自動計算表（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年遅延）</t>
    </r>
  </si>
  <si>
    <t>自動計算表（遅延なし）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</si>
</sst>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Php&quot;#,##0_);\(&quot;Php&quot;#,##0\)"/>
    <numFmt numFmtId="177" formatCode="&quot;Php&quot;#,##0_);[Red]\(&quot;Php&quot;#,##0\)"/>
    <numFmt numFmtId="178" formatCode="&quot;Php&quot;#,##0.00_);\(&quot;Php&quot;#,##0.00\)"/>
    <numFmt numFmtId="179" formatCode="&quot;Php&quot;#,##0.00_);[Red]\(&quot;Php&quot;#,##0.00\)"/>
    <numFmt numFmtId="180" formatCode="_(&quot;Php&quot;* #,##0_);_(&quot;Php&quot;* \(#,##0\);_(&quot;Php&quot;* &quot;-&quot;_);_(@_)"/>
    <numFmt numFmtId="181" formatCode="_(* #,##0_);_(* \(#,##0\);_(* &quot;-&quot;_);_(@_)"/>
    <numFmt numFmtId="182" formatCode="_(&quot;Php&quot;* #,##0.00_);_(&quot;Php&quot;* \(#,##0.00\);_(&quot;Php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_(* #,##0.0_);_(* \(#,##0.0\);_(* &quot;-&quot;??_);_(@_)"/>
    <numFmt numFmtId="192" formatCode="_(* #,##0_);_(* \(#,##0\);_(* &quot;-&quot;??_);_(@_)"/>
    <numFmt numFmtId="193" formatCode="0.0_ "/>
    <numFmt numFmtId="194" formatCode="0.00_);[Red]\(0.00\)"/>
    <numFmt numFmtId="195" formatCode="0.000_);[Red]\(0.000\)"/>
    <numFmt numFmtId="196" formatCode="0.0000_ "/>
    <numFmt numFmtId="197" formatCode="0.000_ "/>
    <numFmt numFmtId="198" formatCode="0.00_ "/>
    <numFmt numFmtId="199" formatCode="0_ "/>
    <numFmt numFmtId="200" formatCode="0_);[Red]\(0\)"/>
    <numFmt numFmtId="201" formatCode="_-* #,##0_-;\-* #,##0_-;_-* &quot;-&quot;_-;_-@_-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_(* #,##0.0000_);_(* \(#,##0.0000\);_(* &quot;-&quot;_);_(@_)"/>
    <numFmt numFmtId="206" formatCode="#,##0_ "/>
    <numFmt numFmtId="207" formatCode="#,##0_);[Red]\(#,##0\)"/>
    <numFmt numFmtId="208" formatCode="#,##0.0_);[Red]\(#,##0.0\)"/>
    <numFmt numFmtId="209" formatCode="#,##0.00_);[Red]\(#,##0.00\)"/>
    <numFmt numFmtId="210" formatCode="#,##0.000_);[Red]\(#,##0.000\)"/>
    <numFmt numFmtId="211" formatCode="#,##0.0000_);[Red]\(#,##0.0000\)"/>
  </numFmts>
  <fonts count="41">
    <font>
      <sz val="10"/>
      <name val="Arial"/>
      <family val="2"/>
    </font>
    <font>
      <b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Arial"/>
      <family val="2"/>
    </font>
    <font>
      <b/>
      <sz val="10"/>
      <name val="ＭＳ Ｐゴシック"/>
      <family val="3"/>
    </font>
    <font>
      <u val="single"/>
      <sz val="10"/>
      <color indexed="3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37" fontId="1" fillId="0" borderId="0" xfId="50" applyNumberFormat="1" applyFont="1" applyAlignment="1">
      <alignment horizontal="center"/>
    </xf>
    <xf numFmtId="37" fontId="0" fillId="0" borderId="0" xfId="5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7" fontId="1" fillId="0" borderId="13" xfId="50" applyNumberFormat="1" applyFont="1" applyBorder="1" applyAlignment="1">
      <alignment horizontal="center"/>
    </xf>
    <xf numFmtId="37" fontId="1" fillId="0" borderId="14" xfId="50" applyNumberFormat="1" applyFont="1" applyBorder="1" applyAlignment="1">
      <alignment horizontal="center"/>
    </xf>
    <xf numFmtId="37" fontId="1" fillId="0" borderId="15" xfId="50" applyNumberFormat="1" applyFont="1" applyBorder="1" applyAlignment="1">
      <alignment horizontal="center"/>
    </xf>
    <xf numFmtId="37" fontId="1" fillId="0" borderId="16" xfId="50" applyNumberFormat="1" applyFont="1" applyBorder="1" applyAlignment="1">
      <alignment horizontal="center"/>
    </xf>
    <xf numFmtId="196" fontId="0" fillId="0" borderId="0" xfId="0" applyNumberFormat="1" applyAlignment="1">
      <alignment horizontal="center"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32" borderId="17" xfId="0" applyNumberFormat="1" applyFill="1" applyBorder="1" applyAlignment="1">
      <alignment/>
    </xf>
    <xf numFmtId="198" fontId="0" fillId="0" borderId="18" xfId="50" applyNumberFormat="1" applyFont="1" applyBorder="1" applyAlignment="1">
      <alignment horizontal="center"/>
    </xf>
    <xf numFmtId="198" fontId="0" fillId="0" borderId="0" xfId="0" applyNumberFormat="1" applyAlignment="1">
      <alignment horizontal="center"/>
    </xf>
    <xf numFmtId="198" fontId="0" fillId="0" borderId="0" xfId="50" applyNumberFormat="1" applyFont="1" applyAlignment="1">
      <alignment horizontal="center"/>
    </xf>
    <xf numFmtId="197" fontId="3" fillId="0" borderId="0" xfId="0" applyNumberFormat="1" applyFont="1" applyAlignment="1">
      <alignment/>
    </xf>
    <xf numFmtId="0" fontId="5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96" fontId="0" fillId="33" borderId="19" xfId="0" applyNumberFormat="1" applyFill="1" applyBorder="1" applyAlignment="1">
      <alignment horizontal="center"/>
    </xf>
    <xf numFmtId="198" fontId="0" fillId="33" borderId="19" xfId="0" applyNumberForma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96" fontId="5" fillId="33" borderId="23" xfId="0" applyNumberFormat="1" applyFont="1" applyFill="1" applyBorder="1" applyAlignment="1">
      <alignment horizontal="center"/>
    </xf>
    <xf numFmtId="198" fontId="5" fillId="33" borderId="23" xfId="0" applyNumberFormat="1" applyFont="1" applyFill="1" applyBorder="1" applyAlignment="1">
      <alignment horizontal="center"/>
    </xf>
    <xf numFmtId="198" fontId="0" fillId="33" borderId="2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7" fontId="5" fillId="33" borderId="25" xfId="50" applyNumberFormat="1" applyFont="1" applyFill="1" applyBorder="1" applyAlignment="1">
      <alignment horizontal="center"/>
    </xf>
    <xf numFmtId="37" fontId="5" fillId="33" borderId="26" xfId="50" applyNumberFormat="1" applyFont="1" applyFill="1" applyBorder="1" applyAlignment="1">
      <alignment horizontal="center"/>
    </xf>
    <xf numFmtId="37" fontId="5" fillId="33" borderId="27" xfId="50" applyNumberFormat="1" applyFont="1" applyFill="1" applyBorder="1" applyAlignment="1">
      <alignment horizontal="center"/>
    </xf>
    <xf numFmtId="37" fontId="5" fillId="33" borderId="28" xfId="50" applyNumberFormat="1" applyFont="1" applyFill="1" applyBorder="1" applyAlignment="1">
      <alignment horizontal="center"/>
    </xf>
    <xf numFmtId="37" fontId="5" fillId="33" borderId="29" xfId="50" applyNumberFormat="1" applyFont="1" applyFill="1" applyBorder="1" applyAlignment="1">
      <alignment horizontal="center"/>
    </xf>
    <xf numFmtId="196" fontId="0" fillId="33" borderId="24" xfId="0" applyNumberFormat="1" applyFill="1" applyBorder="1" applyAlignment="1">
      <alignment horizontal="center"/>
    </xf>
    <xf numFmtId="198" fontId="0" fillId="33" borderId="24" xfId="0" applyNumberFormat="1" applyFill="1" applyBorder="1" applyAlignment="1">
      <alignment horizontal="center"/>
    </xf>
    <xf numFmtId="198" fontId="1" fillId="33" borderId="24" xfId="50" applyNumberFormat="1" applyFont="1" applyFill="1" applyBorder="1" applyAlignment="1">
      <alignment horizontal="center"/>
    </xf>
    <xf numFmtId="198" fontId="1" fillId="33" borderId="24" xfId="0" applyNumberFormat="1" applyFont="1" applyFill="1" applyBorder="1" applyAlignment="1">
      <alignment horizontal="center"/>
    </xf>
    <xf numFmtId="181" fontId="0" fillId="32" borderId="17" xfId="49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7" fontId="0" fillId="0" borderId="0" xfId="50" applyNumberFormat="1" applyFont="1" applyAlignment="1">
      <alignment horizontal="center"/>
    </xf>
    <xf numFmtId="198" fontId="0" fillId="0" borderId="0" xfId="50" applyNumberFormat="1" applyFont="1" applyAlignment="1">
      <alignment horizontal="center"/>
    </xf>
    <xf numFmtId="37" fontId="0" fillId="0" borderId="30" xfId="50" applyNumberFormat="1" applyFont="1" applyBorder="1" applyAlignment="1">
      <alignment horizontal="center"/>
    </xf>
    <xf numFmtId="37" fontId="0" fillId="0" borderId="31" xfId="50" applyNumberFormat="1" applyFont="1" applyBorder="1" applyAlignment="1">
      <alignment horizontal="center"/>
    </xf>
    <xf numFmtId="37" fontId="0" fillId="0" borderId="32" xfId="50" applyNumberFormat="1" applyFont="1" applyBorder="1" applyAlignment="1">
      <alignment horizontal="center"/>
    </xf>
    <xf numFmtId="37" fontId="0" fillId="0" borderId="33" xfId="50" applyNumberFormat="1" applyFont="1" applyBorder="1" applyAlignment="1">
      <alignment horizontal="center"/>
    </xf>
    <xf numFmtId="198" fontId="0" fillId="0" borderId="11" xfId="50" applyNumberFormat="1" applyFont="1" applyBorder="1" applyAlignment="1">
      <alignment horizontal="center"/>
    </xf>
    <xf numFmtId="37" fontId="0" fillId="0" borderId="34" xfId="50" applyNumberFormat="1" applyFont="1" applyBorder="1" applyAlignment="1">
      <alignment horizontal="center"/>
    </xf>
    <xf numFmtId="37" fontId="0" fillId="0" borderId="35" xfId="50" applyNumberFormat="1" applyFont="1" applyBorder="1" applyAlignment="1">
      <alignment horizontal="center"/>
    </xf>
    <xf numFmtId="37" fontId="0" fillId="0" borderId="36" xfId="50" applyNumberFormat="1" applyFont="1" applyBorder="1" applyAlignment="1">
      <alignment horizontal="center"/>
    </xf>
    <xf numFmtId="37" fontId="0" fillId="0" borderId="37" xfId="50" applyNumberFormat="1" applyFont="1" applyBorder="1" applyAlignment="1">
      <alignment horizontal="center"/>
    </xf>
    <xf numFmtId="198" fontId="0" fillId="0" borderId="38" xfId="50" applyNumberFormat="1" applyFont="1" applyBorder="1" applyAlignment="1">
      <alignment horizontal="center"/>
    </xf>
    <xf numFmtId="198" fontId="0" fillId="0" borderId="17" xfId="50" applyNumberFormat="1" applyFont="1" applyBorder="1" applyAlignment="1">
      <alignment horizontal="center"/>
    </xf>
    <xf numFmtId="37" fontId="0" fillId="34" borderId="39" xfId="50" applyNumberFormat="1" applyFont="1" applyFill="1" applyBorder="1" applyAlignment="1">
      <alignment horizontal="center"/>
    </xf>
    <xf numFmtId="37" fontId="0" fillId="34" borderId="31" xfId="50" applyNumberFormat="1" applyFont="1" applyFill="1" applyBorder="1" applyAlignment="1">
      <alignment horizontal="center"/>
    </xf>
    <xf numFmtId="37" fontId="0" fillId="34" borderId="33" xfId="50" applyNumberFormat="1" applyFont="1" applyFill="1" applyBorder="1" applyAlignment="1">
      <alignment horizontal="center"/>
    </xf>
    <xf numFmtId="37" fontId="0" fillId="34" borderId="34" xfId="50" applyNumberFormat="1" applyFont="1" applyFill="1" applyBorder="1" applyAlignment="1">
      <alignment horizontal="center"/>
    </xf>
    <xf numFmtId="37" fontId="0" fillId="0" borderId="40" xfId="50" applyNumberFormat="1" applyFont="1" applyBorder="1" applyAlignment="1">
      <alignment horizontal="center"/>
    </xf>
    <xf numFmtId="37" fontId="0" fillId="0" borderId="41" xfId="50" applyNumberFormat="1" applyFont="1" applyBorder="1" applyAlignment="1">
      <alignment horizontal="center"/>
    </xf>
    <xf numFmtId="37" fontId="0" fillId="0" borderId="42" xfId="50" applyNumberFormat="1" applyFont="1" applyBorder="1" applyAlignment="1">
      <alignment horizontal="center"/>
    </xf>
    <xf numFmtId="37" fontId="0" fillId="34" borderId="41" xfId="50" applyNumberFormat="1" applyFont="1" applyFill="1" applyBorder="1" applyAlignment="1">
      <alignment horizontal="center"/>
    </xf>
    <xf numFmtId="37" fontId="0" fillId="34" borderId="32" xfId="50" applyNumberFormat="1" applyFont="1" applyFill="1" applyBorder="1" applyAlignment="1">
      <alignment horizontal="center"/>
    </xf>
    <xf numFmtId="37" fontId="0" fillId="34" borderId="42" xfId="50" applyNumberFormat="1" applyFont="1" applyFill="1" applyBorder="1" applyAlignment="1">
      <alignment horizontal="center"/>
    </xf>
    <xf numFmtId="37" fontId="0" fillId="34" borderId="36" xfId="50" applyNumberFormat="1" applyFont="1" applyFill="1" applyBorder="1" applyAlignment="1">
      <alignment horizontal="center"/>
    </xf>
    <xf numFmtId="37" fontId="0" fillId="34" borderId="37" xfId="50" applyNumberFormat="1" applyFont="1" applyFill="1" applyBorder="1" applyAlignment="1">
      <alignment horizontal="center"/>
    </xf>
    <xf numFmtId="181" fontId="0" fillId="0" borderId="17" xfId="49" applyFont="1" applyBorder="1" applyAlignment="1">
      <alignment horizontal="center"/>
    </xf>
    <xf numFmtId="181" fontId="1" fillId="0" borderId="13" xfId="49" applyFont="1" applyBorder="1" applyAlignment="1">
      <alignment horizontal="center"/>
    </xf>
    <xf numFmtId="181" fontId="1" fillId="0" borderId="14" xfId="49" applyFont="1" applyBorder="1" applyAlignment="1">
      <alignment horizontal="center"/>
    </xf>
    <xf numFmtId="181" fontId="1" fillId="0" borderId="43" xfId="49" applyFont="1" applyBorder="1" applyAlignment="1">
      <alignment horizontal="center"/>
    </xf>
    <xf numFmtId="181" fontId="1" fillId="0" borderId="15" xfId="49" applyFont="1" applyBorder="1" applyAlignment="1">
      <alignment horizontal="center"/>
    </xf>
    <xf numFmtId="181" fontId="1" fillId="0" borderId="16" xfId="49" applyFont="1" applyBorder="1" applyAlignment="1">
      <alignment horizontal="center"/>
    </xf>
    <xf numFmtId="0" fontId="3" fillId="0" borderId="0" xfId="0" applyFont="1" applyAlignment="1">
      <alignment/>
    </xf>
    <xf numFmtId="0" fontId="3" fillId="34" borderId="17" xfId="0" applyFont="1" applyFill="1" applyBorder="1" applyAlignment="1">
      <alignment/>
    </xf>
    <xf numFmtId="0" fontId="0" fillId="34" borderId="44" xfId="0" applyFill="1" applyBorder="1" applyAlignment="1">
      <alignment/>
    </xf>
    <xf numFmtId="206" fontId="0" fillId="0" borderId="40" xfId="49" applyNumberFormat="1" applyFont="1" applyBorder="1" applyAlignment="1">
      <alignment horizontal="right"/>
    </xf>
    <xf numFmtId="206" fontId="0" fillId="0" borderId="30" xfId="49" applyNumberFormat="1" applyFont="1" applyBorder="1" applyAlignment="1">
      <alignment horizontal="right"/>
    </xf>
    <xf numFmtId="206" fontId="0" fillId="0" borderId="31" xfId="49" applyNumberFormat="1" applyFont="1" applyBorder="1" applyAlignment="1">
      <alignment horizontal="right"/>
    </xf>
    <xf numFmtId="206" fontId="0" fillId="0" borderId="41" xfId="49" applyNumberFormat="1" applyFont="1" applyBorder="1" applyAlignment="1">
      <alignment horizontal="right"/>
    </xf>
    <xf numFmtId="206" fontId="0" fillId="0" borderId="32" xfId="49" applyNumberFormat="1" applyFont="1" applyBorder="1" applyAlignment="1">
      <alignment horizontal="right"/>
    </xf>
    <xf numFmtId="206" fontId="0" fillId="0" borderId="33" xfId="49" applyNumberFormat="1" applyFont="1" applyBorder="1" applyAlignment="1">
      <alignment horizontal="right"/>
    </xf>
    <xf numFmtId="181" fontId="0" fillId="0" borderId="39" xfId="49" applyFont="1" applyBorder="1" applyAlignment="1">
      <alignment horizontal="right"/>
    </xf>
    <xf numFmtId="181" fontId="0" fillId="0" borderId="30" xfId="49" applyFont="1" applyBorder="1" applyAlignment="1">
      <alignment horizontal="right"/>
    </xf>
    <xf numFmtId="181" fontId="0" fillId="0" borderId="45" xfId="49" applyFont="1" applyBorder="1" applyAlignment="1">
      <alignment horizontal="right"/>
    </xf>
    <xf numFmtId="205" fontId="0" fillId="0" borderId="18" xfId="49" applyNumberFormat="1" applyFont="1" applyBorder="1" applyAlignment="1">
      <alignment horizontal="right"/>
    </xf>
    <xf numFmtId="181" fontId="0" fillId="0" borderId="18" xfId="49" applyFont="1" applyBorder="1" applyAlignment="1">
      <alignment horizontal="right"/>
    </xf>
    <xf numFmtId="181" fontId="0" fillId="0" borderId="32" xfId="49" applyFont="1" applyBorder="1" applyAlignment="1">
      <alignment horizontal="right"/>
    </xf>
    <xf numFmtId="181" fontId="0" fillId="0" borderId="46" xfId="49" applyFont="1" applyBorder="1" applyAlignment="1">
      <alignment horizontal="right"/>
    </xf>
    <xf numFmtId="205" fontId="0" fillId="0" borderId="11" xfId="49" applyNumberFormat="1" applyFont="1" applyBorder="1" applyAlignment="1">
      <alignment horizontal="right"/>
    </xf>
    <xf numFmtId="181" fontId="0" fillId="0" borderId="11" xfId="49" applyFont="1" applyBorder="1" applyAlignment="1">
      <alignment horizontal="right"/>
    </xf>
    <xf numFmtId="181" fontId="0" fillId="0" borderId="34" xfId="49" applyFont="1" applyBorder="1" applyAlignment="1">
      <alignment horizontal="right"/>
    </xf>
    <xf numFmtId="181" fontId="0" fillId="0" borderId="41" xfId="49" applyFont="1" applyBorder="1" applyAlignment="1">
      <alignment horizontal="right"/>
    </xf>
    <xf numFmtId="181" fontId="0" fillId="0" borderId="33" xfId="49" applyFont="1" applyBorder="1" applyAlignment="1">
      <alignment horizontal="right"/>
    </xf>
    <xf numFmtId="181" fontId="0" fillId="0" borderId="35" xfId="49" applyFont="1" applyBorder="1" applyAlignment="1">
      <alignment horizontal="right"/>
    </xf>
    <xf numFmtId="181" fontId="0" fillId="0" borderId="36" xfId="49" applyFont="1" applyBorder="1" applyAlignment="1">
      <alignment horizontal="right"/>
    </xf>
    <xf numFmtId="181" fontId="0" fillId="0" borderId="47" xfId="49" applyFont="1" applyBorder="1" applyAlignment="1">
      <alignment horizontal="right"/>
    </xf>
    <xf numFmtId="181" fontId="0" fillId="0" borderId="42" xfId="49" applyFont="1" applyBorder="1" applyAlignment="1">
      <alignment horizontal="right"/>
    </xf>
    <xf numFmtId="181" fontId="0" fillId="0" borderId="37" xfId="49" applyFont="1" applyBorder="1" applyAlignment="1">
      <alignment horizontal="right"/>
    </xf>
    <xf numFmtId="181" fontId="0" fillId="0" borderId="38" xfId="49" applyFont="1" applyBorder="1" applyAlignment="1">
      <alignment horizontal="right"/>
    </xf>
    <xf numFmtId="0" fontId="0" fillId="0" borderId="18" xfId="49" applyNumberFormat="1" applyFont="1" applyBorder="1" applyAlignment="1">
      <alignment horizontal="right"/>
    </xf>
    <xf numFmtId="0" fontId="0" fillId="0" borderId="11" xfId="49" applyNumberFormat="1" applyFont="1" applyBorder="1" applyAlignment="1">
      <alignment horizontal="right"/>
    </xf>
    <xf numFmtId="207" fontId="0" fillId="0" borderId="39" xfId="49" applyNumberFormat="1" applyFont="1" applyBorder="1" applyAlignment="1">
      <alignment horizontal="right"/>
    </xf>
    <xf numFmtId="207" fontId="0" fillId="0" borderId="30" xfId="49" applyNumberFormat="1" applyFont="1" applyBorder="1" applyAlignment="1">
      <alignment horizontal="right"/>
    </xf>
    <xf numFmtId="207" fontId="0" fillId="0" borderId="45" xfId="49" applyNumberFormat="1" applyFont="1" applyBorder="1" applyAlignment="1">
      <alignment horizontal="right"/>
    </xf>
    <xf numFmtId="207" fontId="0" fillId="0" borderId="40" xfId="49" applyNumberFormat="1" applyFont="1" applyBorder="1" applyAlignment="1">
      <alignment horizontal="right"/>
    </xf>
    <xf numFmtId="207" fontId="0" fillId="0" borderId="31" xfId="49" applyNumberFormat="1" applyFont="1" applyBorder="1" applyAlignment="1">
      <alignment horizontal="right"/>
    </xf>
    <xf numFmtId="207" fontId="0" fillId="0" borderId="11" xfId="49" applyNumberFormat="1" applyFont="1" applyBorder="1" applyAlignment="1">
      <alignment horizontal="right"/>
    </xf>
    <xf numFmtId="207" fontId="0" fillId="0" borderId="10" xfId="49" applyNumberFormat="1" applyFont="1" applyBorder="1" applyAlignment="1">
      <alignment horizontal="right"/>
    </xf>
    <xf numFmtId="207" fontId="0" fillId="0" borderId="32" xfId="49" applyNumberFormat="1" applyFont="1" applyBorder="1" applyAlignment="1">
      <alignment horizontal="right"/>
    </xf>
    <xf numFmtId="207" fontId="0" fillId="0" borderId="46" xfId="49" applyNumberFormat="1" applyFont="1" applyBorder="1" applyAlignment="1">
      <alignment horizontal="right"/>
    </xf>
    <xf numFmtId="207" fontId="0" fillId="0" borderId="41" xfId="49" applyNumberFormat="1" applyFont="1" applyBorder="1" applyAlignment="1">
      <alignment horizontal="right"/>
    </xf>
    <xf numFmtId="207" fontId="0" fillId="0" borderId="33" xfId="49" applyNumberFormat="1" applyFont="1" applyBorder="1" applyAlignment="1">
      <alignment horizontal="right"/>
    </xf>
    <xf numFmtId="207" fontId="0" fillId="0" borderId="34" xfId="49" applyNumberFormat="1" applyFont="1" applyBorder="1" applyAlignment="1">
      <alignment horizontal="right"/>
    </xf>
    <xf numFmtId="207" fontId="1" fillId="0" borderId="13" xfId="49" applyNumberFormat="1" applyFont="1" applyBorder="1" applyAlignment="1">
      <alignment horizontal="center"/>
    </xf>
    <xf numFmtId="207" fontId="1" fillId="0" borderId="14" xfId="49" applyNumberFormat="1" applyFont="1" applyBorder="1" applyAlignment="1">
      <alignment horizontal="center"/>
    </xf>
    <xf numFmtId="207" fontId="1" fillId="0" borderId="43" xfId="49" applyNumberFormat="1" applyFont="1" applyBorder="1" applyAlignment="1">
      <alignment horizontal="center"/>
    </xf>
    <xf numFmtId="207" fontId="1" fillId="0" borderId="15" xfId="49" applyNumberFormat="1" applyFont="1" applyBorder="1" applyAlignment="1">
      <alignment horizontal="center"/>
    </xf>
    <xf numFmtId="207" fontId="1" fillId="0" borderId="16" xfId="49" applyNumberFormat="1" applyFont="1" applyBorder="1" applyAlignment="1">
      <alignment horizontal="center"/>
    </xf>
    <xf numFmtId="207" fontId="0" fillId="0" borderId="17" xfId="49" applyNumberFormat="1" applyFont="1" applyBorder="1" applyAlignment="1">
      <alignment horizontal="center"/>
    </xf>
    <xf numFmtId="211" fontId="0" fillId="0" borderId="11" xfId="49" applyNumberFormat="1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207" fontId="0" fillId="34" borderId="39" xfId="49" applyNumberFormat="1" applyFont="1" applyFill="1" applyBorder="1" applyAlignment="1">
      <alignment horizontal="right"/>
    </xf>
    <xf numFmtId="207" fontId="0" fillId="34" borderId="30" xfId="49" applyNumberFormat="1" applyFont="1" applyFill="1" applyBorder="1" applyAlignment="1">
      <alignment horizontal="right"/>
    </xf>
    <xf numFmtId="207" fontId="0" fillId="34" borderId="45" xfId="49" applyNumberFormat="1" applyFont="1" applyFill="1" applyBorder="1" applyAlignment="1">
      <alignment horizontal="right"/>
    </xf>
    <xf numFmtId="207" fontId="0" fillId="34" borderId="40" xfId="49" applyNumberFormat="1" applyFont="1" applyFill="1" applyBorder="1" applyAlignment="1">
      <alignment horizontal="right"/>
    </xf>
    <xf numFmtId="207" fontId="0" fillId="34" borderId="31" xfId="49" applyNumberFormat="1" applyFont="1" applyFill="1" applyBorder="1" applyAlignment="1">
      <alignment horizontal="right"/>
    </xf>
    <xf numFmtId="211" fontId="0" fillId="34" borderId="18" xfId="49" applyNumberFormat="1" applyFont="1" applyFill="1" applyBorder="1" applyAlignment="1">
      <alignment horizontal="right"/>
    </xf>
    <xf numFmtId="207" fontId="0" fillId="34" borderId="18" xfId="49" applyNumberFormat="1" applyFont="1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207" fontId="0" fillId="34" borderId="34" xfId="49" applyNumberFormat="1" applyFont="1" applyFill="1" applyBorder="1" applyAlignment="1">
      <alignment horizontal="right"/>
    </xf>
    <xf numFmtId="207" fontId="0" fillId="34" borderId="32" xfId="49" applyNumberFormat="1" applyFont="1" applyFill="1" applyBorder="1" applyAlignment="1">
      <alignment horizontal="right"/>
    </xf>
    <xf numFmtId="207" fontId="0" fillId="34" borderId="46" xfId="49" applyNumberFormat="1" applyFont="1" applyFill="1" applyBorder="1" applyAlignment="1">
      <alignment horizontal="right"/>
    </xf>
    <xf numFmtId="207" fontId="0" fillId="34" borderId="41" xfId="49" applyNumberFormat="1" applyFont="1" applyFill="1" applyBorder="1" applyAlignment="1">
      <alignment horizontal="right"/>
    </xf>
    <xf numFmtId="207" fontId="0" fillId="34" borderId="33" xfId="49" applyNumberFormat="1" applyFont="1" applyFill="1" applyBorder="1" applyAlignment="1">
      <alignment horizontal="right"/>
    </xf>
    <xf numFmtId="211" fontId="0" fillId="34" borderId="11" xfId="49" applyNumberFormat="1" applyFont="1" applyFill="1" applyBorder="1" applyAlignment="1">
      <alignment horizontal="right"/>
    </xf>
    <xf numFmtId="207" fontId="0" fillId="34" borderId="11" xfId="49" applyNumberFormat="1" applyFont="1" applyFill="1" applyBorder="1" applyAlignment="1">
      <alignment horizontal="right"/>
    </xf>
    <xf numFmtId="0" fontId="0" fillId="34" borderId="12" xfId="0" applyFill="1" applyBorder="1" applyAlignment="1">
      <alignment horizontal="center"/>
    </xf>
    <xf numFmtId="207" fontId="0" fillId="34" borderId="35" xfId="49" applyNumberFormat="1" applyFont="1" applyFill="1" applyBorder="1" applyAlignment="1">
      <alignment horizontal="right"/>
    </xf>
    <xf numFmtId="207" fontId="0" fillId="34" borderId="36" xfId="49" applyNumberFormat="1" applyFont="1" applyFill="1" applyBorder="1" applyAlignment="1">
      <alignment horizontal="right"/>
    </xf>
    <xf numFmtId="207" fontId="0" fillId="34" borderId="47" xfId="49" applyNumberFormat="1" applyFont="1" applyFill="1" applyBorder="1" applyAlignment="1">
      <alignment horizontal="right"/>
    </xf>
    <xf numFmtId="207" fontId="0" fillId="34" borderId="42" xfId="49" applyNumberFormat="1" applyFont="1" applyFill="1" applyBorder="1" applyAlignment="1">
      <alignment horizontal="right"/>
    </xf>
    <xf numFmtId="207" fontId="0" fillId="34" borderId="37" xfId="49" applyNumberFormat="1" applyFont="1" applyFill="1" applyBorder="1" applyAlignment="1">
      <alignment horizontal="right"/>
    </xf>
    <xf numFmtId="207" fontId="0" fillId="34" borderId="38" xfId="49" applyNumberFormat="1" applyFont="1" applyFill="1" applyBorder="1" applyAlignment="1">
      <alignment horizontal="right"/>
    </xf>
    <xf numFmtId="37" fontId="0" fillId="0" borderId="39" xfId="50" applyNumberFormat="1" applyFont="1" applyFill="1" applyBorder="1" applyAlignment="1">
      <alignment horizontal="center"/>
    </xf>
    <xf numFmtId="37" fontId="0" fillId="0" borderId="30" xfId="50" applyNumberFormat="1" applyFont="1" applyFill="1" applyBorder="1" applyAlignment="1">
      <alignment horizontal="center"/>
    </xf>
    <xf numFmtId="37" fontId="0" fillId="0" borderId="31" xfId="50" applyNumberFormat="1" applyFont="1" applyFill="1" applyBorder="1" applyAlignment="1">
      <alignment horizontal="center"/>
    </xf>
    <xf numFmtId="37" fontId="0" fillId="0" borderId="32" xfId="50" applyNumberFormat="1" applyFont="1" applyFill="1" applyBorder="1" applyAlignment="1">
      <alignment horizontal="center"/>
    </xf>
    <xf numFmtId="37" fontId="0" fillId="0" borderId="33" xfId="50" applyNumberFormat="1" applyFont="1" applyFill="1" applyBorder="1" applyAlignment="1">
      <alignment horizontal="center"/>
    </xf>
    <xf numFmtId="37" fontId="0" fillId="0" borderId="34" xfId="50" applyNumberFormat="1" applyFont="1" applyFill="1" applyBorder="1" applyAlignment="1">
      <alignment horizontal="center"/>
    </xf>
    <xf numFmtId="37" fontId="0" fillId="0" borderId="35" xfId="50" applyNumberFormat="1" applyFont="1" applyFill="1" applyBorder="1" applyAlignment="1">
      <alignment horizontal="center"/>
    </xf>
    <xf numFmtId="37" fontId="0" fillId="0" borderId="36" xfId="50" applyNumberFormat="1" applyFont="1" applyFill="1" applyBorder="1" applyAlignment="1">
      <alignment horizontal="center"/>
    </xf>
    <xf numFmtId="37" fontId="0" fillId="0" borderId="37" xfId="50" applyNumberFormat="1" applyFont="1" applyFill="1" applyBorder="1" applyAlignment="1">
      <alignment horizontal="center"/>
    </xf>
    <xf numFmtId="37" fontId="1" fillId="0" borderId="13" xfId="50" applyNumberFormat="1" applyFont="1" applyFill="1" applyBorder="1" applyAlignment="1">
      <alignment horizontal="center"/>
    </xf>
    <xf numFmtId="37" fontId="1" fillId="0" borderId="14" xfId="50" applyNumberFormat="1" applyFont="1" applyFill="1" applyBorder="1" applyAlignment="1">
      <alignment horizontal="center"/>
    </xf>
    <xf numFmtId="37" fontId="1" fillId="0" borderId="16" xfId="50" applyNumberFormat="1" applyFont="1" applyFill="1" applyBorder="1" applyAlignment="1">
      <alignment horizontal="center"/>
    </xf>
    <xf numFmtId="37" fontId="0" fillId="34" borderId="39" xfId="50" applyNumberFormat="1" applyFont="1" applyFill="1" applyBorder="1" applyAlignment="1">
      <alignment horizontal="center"/>
    </xf>
    <xf numFmtId="37" fontId="0" fillId="34" borderId="33" xfId="5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07" fontId="0" fillId="0" borderId="39" xfId="49" applyNumberFormat="1" applyFont="1" applyFill="1" applyBorder="1" applyAlignment="1">
      <alignment horizontal="right"/>
    </xf>
    <xf numFmtId="207" fontId="0" fillId="0" borderId="30" xfId="49" applyNumberFormat="1" applyFont="1" applyFill="1" applyBorder="1" applyAlignment="1">
      <alignment horizontal="right"/>
    </xf>
    <xf numFmtId="207" fontId="0" fillId="0" borderId="45" xfId="49" applyNumberFormat="1" applyFont="1" applyFill="1" applyBorder="1" applyAlignment="1">
      <alignment horizontal="right"/>
    </xf>
    <xf numFmtId="207" fontId="0" fillId="0" borderId="40" xfId="49" applyNumberFormat="1" applyFont="1" applyFill="1" applyBorder="1" applyAlignment="1">
      <alignment horizontal="right"/>
    </xf>
    <xf numFmtId="207" fontId="0" fillId="0" borderId="31" xfId="49" applyNumberFormat="1" applyFont="1" applyFill="1" applyBorder="1" applyAlignment="1">
      <alignment horizontal="right"/>
    </xf>
    <xf numFmtId="211" fontId="0" fillId="0" borderId="18" xfId="49" applyNumberFormat="1" applyFont="1" applyFill="1" applyBorder="1" applyAlignment="1">
      <alignment horizontal="right"/>
    </xf>
    <xf numFmtId="207" fontId="0" fillId="0" borderId="18" xfId="49" applyNumberFormat="1" applyFont="1" applyFill="1" applyBorder="1" applyAlignment="1">
      <alignment horizontal="right"/>
    </xf>
    <xf numFmtId="211" fontId="0" fillId="0" borderId="11" xfId="49" applyNumberFormat="1" applyFont="1" applyFill="1" applyBorder="1" applyAlignment="1">
      <alignment horizontal="right"/>
    </xf>
    <xf numFmtId="207" fontId="0" fillId="0" borderId="10" xfId="49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07" fontId="0" fillId="0" borderId="32" xfId="49" applyNumberFormat="1" applyFont="1" applyFill="1" applyBorder="1" applyAlignment="1">
      <alignment horizontal="right"/>
    </xf>
    <xf numFmtId="207" fontId="0" fillId="0" borderId="46" xfId="49" applyNumberFormat="1" applyFont="1" applyFill="1" applyBorder="1" applyAlignment="1">
      <alignment horizontal="right"/>
    </xf>
    <xf numFmtId="207" fontId="0" fillId="0" borderId="41" xfId="49" applyNumberFormat="1" applyFont="1" applyFill="1" applyBorder="1" applyAlignment="1">
      <alignment horizontal="right"/>
    </xf>
    <xf numFmtId="207" fontId="0" fillId="0" borderId="33" xfId="49" applyNumberFormat="1" applyFont="1" applyFill="1" applyBorder="1" applyAlignment="1">
      <alignment horizontal="right"/>
    </xf>
    <xf numFmtId="207" fontId="0" fillId="0" borderId="11" xfId="49" applyNumberFormat="1" applyFont="1" applyFill="1" applyBorder="1" applyAlignment="1">
      <alignment horizontal="right"/>
    </xf>
    <xf numFmtId="207" fontId="0" fillId="0" borderId="34" xfId="49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207" fontId="0" fillId="0" borderId="35" xfId="49" applyNumberFormat="1" applyFont="1" applyFill="1" applyBorder="1" applyAlignment="1">
      <alignment horizontal="right"/>
    </xf>
    <xf numFmtId="207" fontId="0" fillId="0" borderId="36" xfId="49" applyNumberFormat="1" applyFont="1" applyFill="1" applyBorder="1" applyAlignment="1">
      <alignment horizontal="right"/>
    </xf>
    <xf numFmtId="207" fontId="0" fillId="0" borderId="47" xfId="49" applyNumberFormat="1" applyFont="1" applyFill="1" applyBorder="1" applyAlignment="1">
      <alignment horizontal="right"/>
    </xf>
    <xf numFmtId="207" fontId="0" fillId="0" borderId="42" xfId="49" applyNumberFormat="1" applyFont="1" applyFill="1" applyBorder="1" applyAlignment="1">
      <alignment horizontal="right"/>
    </xf>
    <xf numFmtId="207" fontId="0" fillId="0" borderId="37" xfId="49" applyNumberFormat="1" applyFont="1" applyFill="1" applyBorder="1" applyAlignment="1">
      <alignment horizontal="right"/>
    </xf>
    <xf numFmtId="207" fontId="0" fillId="0" borderId="38" xfId="49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207" fontId="0" fillId="0" borderId="24" xfId="49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/>
    </xf>
    <xf numFmtId="0" fontId="0" fillId="0" borderId="44" xfId="0" applyFill="1" applyBorder="1" applyAlignment="1">
      <alignment/>
    </xf>
    <xf numFmtId="207" fontId="0" fillId="0" borderId="48" xfId="49" applyNumberFormat="1" applyFont="1" applyFill="1" applyBorder="1" applyAlignment="1">
      <alignment horizontal="right"/>
    </xf>
    <xf numFmtId="207" fontId="0" fillId="0" borderId="49" xfId="49" applyNumberFormat="1" applyFont="1" applyFill="1" applyBorder="1" applyAlignment="1">
      <alignment horizontal="right"/>
    </xf>
    <xf numFmtId="207" fontId="0" fillId="0" borderId="50" xfId="4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07" fontId="0" fillId="0" borderId="51" xfId="49" applyNumberFormat="1" applyFont="1" applyFill="1" applyBorder="1" applyAlignment="1">
      <alignment horizontal="right"/>
    </xf>
    <xf numFmtId="207" fontId="0" fillId="0" borderId="52" xfId="49" applyNumberFormat="1" applyFont="1" applyFill="1" applyBorder="1" applyAlignment="1">
      <alignment horizontal="right"/>
    </xf>
    <xf numFmtId="207" fontId="0" fillId="0" borderId="53" xfId="49" applyNumberFormat="1" applyFont="1" applyFill="1" applyBorder="1" applyAlignment="1">
      <alignment horizontal="right"/>
    </xf>
    <xf numFmtId="0" fontId="0" fillId="0" borderId="41" xfId="0" applyBorder="1" applyAlignment="1">
      <alignment/>
    </xf>
    <xf numFmtId="211" fontId="0" fillId="0" borderId="12" xfId="49" applyNumberFormat="1" applyFont="1" applyFill="1" applyBorder="1" applyAlignment="1">
      <alignment horizontal="right"/>
    </xf>
    <xf numFmtId="207" fontId="0" fillId="0" borderId="23" xfId="49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198" fontId="0" fillId="33" borderId="20" xfId="0" applyNumberFormat="1" applyFill="1" applyBorder="1" applyAlignment="1">
      <alignment horizontal="center"/>
    </xf>
    <xf numFmtId="198" fontId="0" fillId="33" borderId="0" xfId="0" applyNumberFormat="1" applyFill="1" applyBorder="1" applyAlignment="1">
      <alignment horizontal="center"/>
    </xf>
    <xf numFmtId="198" fontId="1" fillId="33" borderId="54" xfId="50" applyNumberFormat="1" applyFont="1" applyFill="1" applyBorder="1" applyAlignment="1">
      <alignment horizontal="center"/>
    </xf>
    <xf numFmtId="207" fontId="0" fillId="0" borderId="55" xfId="49" applyNumberFormat="1" applyFont="1" applyFill="1" applyBorder="1" applyAlignment="1">
      <alignment horizontal="right"/>
    </xf>
    <xf numFmtId="207" fontId="0" fillId="0" borderId="56" xfId="49" applyNumberFormat="1" applyFont="1" applyFill="1" applyBorder="1" applyAlignment="1">
      <alignment horizontal="right"/>
    </xf>
    <xf numFmtId="207" fontId="0" fillId="0" borderId="57" xfId="49" applyNumberFormat="1" applyFont="1" applyFill="1" applyBorder="1" applyAlignment="1">
      <alignment horizontal="right"/>
    </xf>
    <xf numFmtId="207" fontId="0" fillId="0" borderId="0" xfId="49" applyNumberFormat="1" applyFont="1" applyFill="1" applyBorder="1" applyAlignment="1">
      <alignment horizontal="right"/>
    </xf>
    <xf numFmtId="207" fontId="0" fillId="0" borderId="12" xfId="49" applyNumberFormat="1" applyFont="1" applyFill="1" applyBorder="1" applyAlignment="1">
      <alignment horizontal="right"/>
    </xf>
    <xf numFmtId="207" fontId="0" fillId="0" borderId="58" xfId="49" applyNumberFormat="1" applyFont="1" applyFill="1" applyBorder="1" applyAlignment="1">
      <alignment horizontal="right"/>
    </xf>
    <xf numFmtId="207" fontId="0" fillId="0" borderId="59" xfId="49" applyNumberFormat="1" applyFont="1" applyBorder="1" applyAlignment="1">
      <alignment horizontal="center"/>
    </xf>
    <xf numFmtId="181" fontId="0" fillId="0" borderId="32" xfId="49" applyFont="1" applyBorder="1" applyAlignment="1">
      <alignment/>
    </xf>
    <xf numFmtId="181" fontId="0" fillId="0" borderId="32" xfId="0" applyNumberFormat="1" applyBorder="1" applyAlignment="1">
      <alignment/>
    </xf>
    <xf numFmtId="190" fontId="0" fillId="0" borderId="32" xfId="42" applyNumberFormat="1" applyFont="1" applyBorder="1" applyAlignment="1">
      <alignment/>
    </xf>
    <xf numFmtId="0" fontId="0" fillId="2" borderId="32" xfId="0" applyFill="1" applyBorder="1" applyAlignment="1">
      <alignment horizontal="center"/>
    </xf>
    <xf numFmtId="0" fontId="3" fillId="2" borderId="32" xfId="0" applyFont="1" applyFill="1" applyBorder="1" applyAlignment="1">
      <alignment/>
    </xf>
    <xf numFmtId="0" fontId="0" fillId="2" borderId="32" xfId="0" applyFill="1" applyBorder="1" applyAlignment="1">
      <alignment/>
    </xf>
    <xf numFmtId="0" fontId="5" fillId="33" borderId="4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45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7.00390625" style="0" customWidth="1"/>
    <col min="3" max="3" width="14.8515625" style="0" customWidth="1"/>
    <col min="4" max="4" width="15.421875" style="0" customWidth="1"/>
  </cols>
  <sheetData>
    <row r="1" spans="1:4" ht="13.5" thickBot="1">
      <c r="A1" s="72" t="s">
        <v>32</v>
      </c>
      <c r="B1" s="41"/>
      <c r="C1" s="41"/>
      <c r="D1" s="41"/>
    </row>
    <row r="2" spans="1:4" ht="12.75">
      <c r="A2" s="18"/>
      <c r="B2" s="20"/>
      <c r="C2" s="19"/>
      <c r="D2" s="21"/>
    </row>
    <row r="3" spans="1:4" ht="12.75">
      <c r="A3" s="24"/>
      <c r="B3" s="214" t="s">
        <v>13</v>
      </c>
      <c r="C3" s="215"/>
      <c r="D3" s="216"/>
    </row>
    <row r="4" spans="1:4" ht="13.5" thickBot="1">
      <c r="A4" s="40" t="s">
        <v>15</v>
      </c>
      <c r="B4" s="32" t="s">
        <v>11</v>
      </c>
      <c r="C4" s="30" t="s">
        <v>12</v>
      </c>
      <c r="D4" s="33" t="s">
        <v>10</v>
      </c>
    </row>
    <row r="5" spans="1:4" ht="12.75">
      <c r="A5" s="3">
        <v>1</v>
      </c>
      <c r="B5" s="58">
        <v>0</v>
      </c>
      <c r="C5" s="43">
        <v>0</v>
      </c>
      <c r="D5" s="44">
        <v>0</v>
      </c>
    </row>
    <row r="6" spans="1:4" ht="12.75">
      <c r="A6" s="4">
        <v>2</v>
      </c>
      <c r="B6" s="59">
        <v>0</v>
      </c>
      <c r="C6" s="45">
        <v>0</v>
      </c>
      <c r="D6" s="46">
        <v>0</v>
      </c>
    </row>
    <row r="7" spans="1:4" ht="12.75">
      <c r="A7" s="4">
        <v>3</v>
      </c>
      <c r="B7" s="59">
        <v>0</v>
      </c>
      <c r="C7" s="45">
        <v>0</v>
      </c>
      <c r="D7" s="46">
        <v>0</v>
      </c>
    </row>
    <row r="8" spans="1:4" ht="12.75">
      <c r="A8" s="4">
        <v>4</v>
      </c>
      <c r="B8" s="59">
        <v>0</v>
      </c>
      <c r="C8" s="45">
        <v>0</v>
      </c>
      <c r="D8" s="46">
        <v>0</v>
      </c>
    </row>
    <row r="9" spans="1:4" ht="12.75">
      <c r="A9" s="4">
        <v>5</v>
      </c>
      <c r="B9" s="59">
        <v>0</v>
      </c>
      <c r="C9" s="45">
        <v>0</v>
      </c>
      <c r="D9" s="46">
        <v>0</v>
      </c>
    </row>
    <row r="10" spans="1:4" ht="12.75">
      <c r="A10" s="4">
        <v>6</v>
      </c>
      <c r="B10" s="61">
        <v>373776.1272394701</v>
      </c>
      <c r="C10" s="62">
        <v>177051.84974501215</v>
      </c>
      <c r="D10" s="56">
        <v>550827.9769844823</v>
      </c>
    </row>
    <row r="11" spans="1:4" ht="12.75">
      <c r="A11" s="4">
        <f aca="true" t="shared" si="0" ref="A11:A29">+A10+1</f>
        <v>7</v>
      </c>
      <c r="B11" s="61">
        <v>383612.34111419297</v>
      </c>
      <c r="C11" s="62">
        <v>186888.06361973504</v>
      </c>
      <c r="D11" s="56">
        <v>570500.404733928</v>
      </c>
    </row>
    <row r="12" spans="1:4" ht="12.75">
      <c r="A12" s="4">
        <f t="shared" si="0"/>
        <v>8</v>
      </c>
      <c r="B12" s="61">
        <v>393448.55498891586</v>
      </c>
      <c r="C12" s="62">
        <v>196724.27749445793</v>
      </c>
      <c r="D12" s="56">
        <v>590172.8324833738</v>
      </c>
    </row>
    <row r="13" spans="1:4" ht="12.75">
      <c r="A13" s="4">
        <f t="shared" si="0"/>
        <v>9</v>
      </c>
      <c r="B13" s="61">
        <v>403284.76886363875</v>
      </c>
      <c r="C13" s="62">
        <v>206560.49136918082</v>
      </c>
      <c r="D13" s="56">
        <v>609845.2602328196</v>
      </c>
    </row>
    <row r="14" spans="1:4" ht="12.75">
      <c r="A14" s="4">
        <f t="shared" si="0"/>
        <v>10</v>
      </c>
      <c r="B14" s="61">
        <v>413120.98273836164</v>
      </c>
      <c r="C14" s="62">
        <v>216396.70524390374</v>
      </c>
      <c r="D14" s="56">
        <v>629517.6879822654</v>
      </c>
    </row>
    <row r="15" spans="1:4" ht="12.75">
      <c r="A15" s="4">
        <f t="shared" si="0"/>
        <v>11</v>
      </c>
      <c r="B15" s="61">
        <v>422957.1966130846</v>
      </c>
      <c r="C15" s="62">
        <v>226232.91911862663</v>
      </c>
      <c r="D15" s="56">
        <v>649190.1157317113</v>
      </c>
    </row>
    <row r="16" spans="1:4" ht="12.75">
      <c r="A16" s="4">
        <f t="shared" si="0"/>
        <v>12</v>
      </c>
      <c r="B16" s="61">
        <v>432793.4104878075</v>
      </c>
      <c r="C16" s="62">
        <v>236069.1329933495</v>
      </c>
      <c r="D16" s="56">
        <v>668862.5434811569</v>
      </c>
    </row>
    <row r="17" spans="1:4" ht="12.75">
      <c r="A17" s="4">
        <f t="shared" si="0"/>
        <v>13</v>
      </c>
      <c r="B17" s="61">
        <v>442629.62436253036</v>
      </c>
      <c r="C17" s="62">
        <v>245905.3468680724</v>
      </c>
      <c r="D17" s="56">
        <v>688534.9712306028</v>
      </c>
    </row>
    <row r="18" spans="1:4" ht="12.75">
      <c r="A18" s="4">
        <f t="shared" si="0"/>
        <v>14</v>
      </c>
      <c r="B18" s="61">
        <v>452465.83823725325</v>
      </c>
      <c r="C18" s="62">
        <v>255741.56074279532</v>
      </c>
      <c r="D18" s="56">
        <v>708207.3989800486</v>
      </c>
    </row>
    <row r="19" spans="1:4" ht="12.75">
      <c r="A19" s="4">
        <f t="shared" si="0"/>
        <v>15</v>
      </c>
      <c r="B19" s="61">
        <v>462302.05211197614</v>
      </c>
      <c r="C19" s="62">
        <v>265577.7746175182</v>
      </c>
      <c r="D19" s="56">
        <v>727879.8267294944</v>
      </c>
    </row>
    <row r="20" spans="1:4" ht="12.75">
      <c r="A20" s="4">
        <f t="shared" si="0"/>
        <v>16</v>
      </c>
      <c r="B20" s="61">
        <v>472138.265986699</v>
      </c>
      <c r="C20" s="62">
        <v>275413.98849224113</v>
      </c>
      <c r="D20" s="56">
        <v>747552.2544789402</v>
      </c>
    </row>
    <row r="21" spans="1:4" ht="12.75">
      <c r="A21" s="4">
        <f t="shared" si="0"/>
        <v>17</v>
      </c>
      <c r="B21" s="61">
        <v>481974.4798614219</v>
      </c>
      <c r="C21" s="62">
        <v>285250.202366964</v>
      </c>
      <c r="D21" s="56">
        <v>767224.6822283859</v>
      </c>
    </row>
    <row r="22" spans="1:4" ht="12.75">
      <c r="A22" s="4">
        <f t="shared" si="0"/>
        <v>18</v>
      </c>
      <c r="B22" s="61">
        <v>481974.4798614219</v>
      </c>
      <c r="C22" s="62">
        <v>285250.202366964</v>
      </c>
      <c r="D22" s="56">
        <v>767224.6822283859</v>
      </c>
    </row>
    <row r="23" spans="1:4" ht="12.75">
      <c r="A23" s="4">
        <f t="shared" si="0"/>
        <v>19</v>
      </c>
      <c r="B23" s="61">
        <v>481974.4798614219</v>
      </c>
      <c r="C23" s="62">
        <v>285250.202366964</v>
      </c>
      <c r="D23" s="56">
        <v>767224.6822283859</v>
      </c>
    </row>
    <row r="24" spans="1:4" ht="12.75">
      <c r="A24" s="4">
        <f t="shared" si="0"/>
        <v>20</v>
      </c>
      <c r="B24" s="61">
        <v>481974.4798614219</v>
      </c>
      <c r="C24" s="62">
        <v>285250.202366964</v>
      </c>
      <c r="D24" s="56">
        <v>767224.6822283859</v>
      </c>
    </row>
    <row r="25" spans="1:4" ht="12.75">
      <c r="A25" s="4">
        <f t="shared" si="0"/>
        <v>21</v>
      </c>
      <c r="B25" s="61">
        <v>481974.4798614219</v>
      </c>
      <c r="C25" s="62">
        <v>285250.202366964</v>
      </c>
      <c r="D25" s="56">
        <v>767224.6822283859</v>
      </c>
    </row>
    <row r="26" spans="1:4" ht="12.75">
      <c r="A26" s="4">
        <f t="shared" si="0"/>
        <v>22</v>
      </c>
      <c r="B26" s="61">
        <v>481974.4798614219</v>
      </c>
      <c r="C26" s="62">
        <v>285250.202366964</v>
      </c>
      <c r="D26" s="56">
        <v>767224.6822283859</v>
      </c>
    </row>
    <row r="27" spans="1:4" ht="12.75">
      <c r="A27" s="4">
        <f t="shared" si="0"/>
        <v>23</v>
      </c>
      <c r="B27" s="61">
        <v>481974.4798614219</v>
      </c>
      <c r="C27" s="62">
        <v>285250.202366964</v>
      </c>
      <c r="D27" s="56">
        <v>767224.6822283859</v>
      </c>
    </row>
    <row r="28" spans="1:4" ht="12.75">
      <c r="A28" s="4">
        <f t="shared" si="0"/>
        <v>24</v>
      </c>
      <c r="B28" s="61">
        <v>481974.4798614219</v>
      </c>
      <c r="C28" s="62">
        <v>285250.202366964</v>
      </c>
      <c r="D28" s="56">
        <v>767224.6822283859</v>
      </c>
    </row>
    <row r="29" spans="1:4" ht="13.5" thickBot="1">
      <c r="A29" s="5">
        <f t="shared" si="0"/>
        <v>25</v>
      </c>
      <c r="B29" s="63">
        <v>481974.4798614219</v>
      </c>
      <c r="C29" s="64">
        <v>285250.202366964</v>
      </c>
      <c r="D29" s="65">
        <v>767224.6822283859</v>
      </c>
    </row>
    <row r="30" spans="1:4" ht="13.5" thickBot="1">
      <c r="A30" s="39" t="s">
        <v>10</v>
      </c>
      <c r="B30" s="8">
        <v>8990299.481496723</v>
      </c>
      <c r="C30" s="7">
        <v>5055813.931607569</v>
      </c>
      <c r="D30" s="9">
        <v>14046113.4131043</v>
      </c>
    </row>
    <row r="31" spans="2:4" ht="12.75">
      <c r="B31" s="41"/>
      <c r="C31" s="41"/>
      <c r="D31" s="41"/>
    </row>
    <row r="32" spans="2:4" ht="12.75">
      <c r="B32" s="41"/>
      <c r="C32" s="41"/>
      <c r="D32" s="41"/>
    </row>
    <row r="33" spans="2:4" ht="12.75">
      <c r="B33" s="41"/>
      <c r="C33" s="41"/>
      <c r="D33" s="1"/>
    </row>
    <row r="34" spans="2:4" ht="12.75">
      <c r="B34" s="41"/>
      <c r="C34" s="41"/>
      <c r="D34" s="1"/>
    </row>
    <row r="35" spans="2:4" ht="12.75">
      <c r="B35" s="41"/>
      <c r="C35" s="41"/>
      <c r="D35" s="1"/>
    </row>
    <row r="36" spans="2:4" ht="12.75">
      <c r="B36" s="41"/>
      <c r="C36" s="41"/>
      <c r="D36" s="41"/>
    </row>
    <row r="37" spans="2:4" ht="12.75">
      <c r="B37" s="41"/>
      <c r="C37" s="41"/>
      <c r="D37" s="41"/>
    </row>
  </sheetData>
  <sheetProtection/>
  <mergeCells count="1">
    <mergeCell ref="B3:D3"/>
  </mergeCells>
  <printOptions/>
  <pageMargins left="0.7" right="0.7" top="0.75" bottom="0.75" header="0.3" footer="0.3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28125" style="0" bestFit="1" customWidth="1"/>
    <col min="4" max="4" width="17.00390625" style="0" customWidth="1"/>
    <col min="5" max="5" width="19.00390625" style="0" customWidth="1"/>
    <col min="6" max="6" width="12.00390625" style="0" bestFit="1" customWidth="1"/>
    <col min="7" max="7" width="14.00390625" style="0" bestFit="1" customWidth="1"/>
    <col min="8" max="8" width="12.421875" style="10" customWidth="1"/>
    <col min="9" max="9" width="16.8515625" style="15" customWidth="1"/>
    <col min="10" max="10" width="0" style="15" hidden="1" customWidth="1"/>
    <col min="11" max="11" width="16.7109375" style="15" customWidth="1"/>
    <col min="12" max="12" width="15.140625" style="11" bestFit="1" customWidth="1"/>
    <col min="13" max="13" width="33.28125" style="0" customWidth="1"/>
  </cols>
  <sheetData>
    <row r="1" ht="12.75">
      <c r="A1" s="72" t="s">
        <v>39</v>
      </c>
    </row>
    <row r="2" ht="12.75">
      <c r="A2" s="72" t="s">
        <v>20</v>
      </c>
    </row>
    <row r="3" ht="12.75">
      <c r="A3" s="72" t="s">
        <v>19</v>
      </c>
    </row>
    <row r="4" spans="1:4" ht="12.75">
      <c r="A4" s="184"/>
      <c r="B4" s="183"/>
      <c r="C4" s="184"/>
      <c r="D4" s="184"/>
    </row>
    <row r="5" spans="1:4" ht="12.75">
      <c r="A5" s="184"/>
      <c r="B5" s="183"/>
      <c r="C5" s="184"/>
      <c r="D5" s="184"/>
    </row>
    <row r="6" spans="2:14" ht="13.5" thickBot="1">
      <c r="B6" s="2"/>
      <c r="C6" s="2"/>
      <c r="D6" s="2"/>
      <c r="E6" s="2"/>
      <c r="F6" s="2"/>
      <c r="G6" s="2"/>
      <c r="J6" s="16"/>
      <c r="M6" s="183" t="s">
        <v>17</v>
      </c>
      <c r="N6" s="184"/>
    </row>
    <row r="7" spans="1:14" ht="13.5" thickBot="1">
      <c r="A7" s="18"/>
      <c r="B7" s="20"/>
      <c r="C7" s="19"/>
      <c r="D7" s="21"/>
      <c r="E7" s="20"/>
      <c r="F7" s="19"/>
      <c r="G7" s="21"/>
      <c r="H7" s="22"/>
      <c r="I7" s="23"/>
      <c r="J7" s="198"/>
      <c r="K7" s="23"/>
      <c r="L7" s="17"/>
      <c r="M7" s="185" t="s">
        <v>16</v>
      </c>
      <c r="N7" s="186">
        <f>'自動計算表（遅延なし）'!N7</f>
        <v>0.15</v>
      </c>
    </row>
    <row r="8" spans="1:14" ht="13.5" thickBot="1">
      <c r="A8" s="24"/>
      <c r="B8" s="214" t="s">
        <v>6</v>
      </c>
      <c r="C8" s="217"/>
      <c r="D8" s="216"/>
      <c r="E8" s="214" t="s">
        <v>7</v>
      </c>
      <c r="F8" s="215"/>
      <c r="G8" s="216"/>
      <c r="H8" s="25" t="s">
        <v>2</v>
      </c>
      <c r="I8" s="26" t="s">
        <v>3</v>
      </c>
      <c r="J8" s="199"/>
      <c r="K8" s="26" t="s">
        <v>4</v>
      </c>
      <c r="M8" s="185" t="s">
        <v>18</v>
      </c>
      <c r="N8" s="186">
        <f>'自動計算表（遅延なし）'!N8</f>
        <v>0.1</v>
      </c>
    </row>
    <row r="9" spans="1:11" ht="13.5" thickBot="1">
      <c r="A9" s="28" t="s">
        <v>0</v>
      </c>
      <c r="B9" s="32" t="s">
        <v>8</v>
      </c>
      <c r="C9" s="30" t="s">
        <v>9</v>
      </c>
      <c r="D9" s="33" t="s">
        <v>10</v>
      </c>
      <c r="E9" s="32" t="s">
        <v>11</v>
      </c>
      <c r="F9" s="30" t="s">
        <v>12</v>
      </c>
      <c r="G9" s="33" t="s">
        <v>10</v>
      </c>
      <c r="H9" s="34"/>
      <c r="I9" s="35"/>
      <c r="J9" s="200" t="s">
        <v>1</v>
      </c>
      <c r="K9" s="37"/>
    </row>
    <row r="10" spans="1:12" ht="12.75">
      <c r="A10" s="157">
        <v>1</v>
      </c>
      <c r="B10" s="187"/>
      <c r="C10" s="188"/>
      <c r="D10" s="189">
        <f>+B10+C10</f>
        <v>0</v>
      </c>
      <c r="E10" s="161"/>
      <c r="F10" s="159"/>
      <c r="G10" s="162">
        <f aca="true" t="shared" si="0" ref="G10:G37">SUM(E10:F10)</f>
        <v>0</v>
      </c>
      <c r="H10" s="163">
        <v>1</v>
      </c>
      <c r="I10" s="164">
        <f>D10*H10</f>
        <v>0</v>
      </c>
      <c r="J10" s="201"/>
      <c r="K10" s="164">
        <f>G10*H10</f>
        <v>0</v>
      </c>
      <c r="L10" s="12"/>
    </row>
    <row r="11" spans="1:12" ht="12.75">
      <c r="A11" s="157">
        <f>A10+1</f>
        <v>2</v>
      </c>
      <c r="B11" s="194"/>
      <c r="C11" s="159"/>
      <c r="D11" s="162">
        <f aca="true" t="shared" si="1" ref="D11:D37">+B11+C11</f>
        <v>0</v>
      </c>
      <c r="E11" s="161"/>
      <c r="F11" s="159"/>
      <c r="G11" s="162">
        <f t="shared" si="0"/>
        <v>0</v>
      </c>
      <c r="H11" s="165">
        <f aca="true" t="shared" si="2" ref="H11:H37">H10/(1+$N$7)</f>
        <v>0.8695652173913044</v>
      </c>
      <c r="I11" s="166">
        <f aca="true" t="shared" si="3" ref="I11:I37">D11*H11</f>
        <v>0</v>
      </c>
      <c r="J11" s="202"/>
      <c r="K11" s="166">
        <f aca="true" t="shared" si="4" ref="K11:K37">G11*H11</f>
        <v>0</v>
      </c>
      <c r="L11" s="12"/>
    </row>
    <row r="12" spans="1:11" ht="12.75">
      <c r="A12" s="167">
        <f aca="true" t="shared" si="5" ref="A12:A32">A11+1</f>
        <v>3</v>
      </c>
      <c r="B12" s="194"/>
      <c r="C12" s="168"/>
      <c r="D12" s="171">
        <f t="shared" si="1"/>
        <v>0</v>
      </c>
      <c r="E12" s="170"/>
      <c r="F12" s="168"/>
      <c r="G12" s="171">
        <f t="shared" si="0"/>
        <v>0</v>
      </c>
      <c r="H12" s="165">
        <f t="shared" si="2"/>
        <v>0.7561436672967865</v>
      </c>
      <c r="I12" s="172">
        <f t="shared" si="3"/>
        <v>0</v>
      </c>
      <c r="J12" s="203">
        <v>-59202</v>
      </c>
      <c r="K12" s="172">
        <f t="shared" si="4"/>
        <v>0</v>
      </c>
    </row>
    <row r="13" spans="1:11" ht="12.75">
      <c r="A13" s="167">
        <f t="shared" si="5"/>
        <v>4</v>
      </c>
      <c r="B13" s="161">
        <f>'自動計算表（遅延なし）'!B10*(1+'自動計算表（遅延なし）'!$N$8)^3</f>
        <v>0</v>
      </c>
      <c r="C13" s="168"/>
      <c r="D13" s="171">
        <f t="shared" si="1"/>
        <v>0</v>
      </c>
      <c r="E13" s="170"/>
      <c r="F13" s="168"/>
      <c r="G13" s="171">
        <f t="shared" si="0"/>
        <v>0</v>
      </c>
      <c r="H13" s="165">
        <f t="shared" si="2"/>
        <v>0.6575162324319883</v>
      </c>
      <c r="I13" s="172">
        <f t="shared" si="3"/>
        <v>0</v>
      </c>
      <c r="J13" s="203">
        <v>-236808</v>
      </c>
      <c r="K13" s="172">
        <f t="shared" si="4"/>
        <v>0</v>
      </c>
    </row>
    <row r="14" spans="1:11" ht="12.75">
      <c r="A14" s="167">
        <f t="shared" si="5"/>
        <v>5</v>
      </c>
      <c r="B14" s="161">
        <f>'自動計算表（遅延なし）'!B11*(1+'自動計算表（遅延なし）'!$N$8)^3</f>
        <v>0</v>
      </c>
      <c r="C14" s="168"/>
      <c r="D14" s="171">
        <f t="shared" si="1"/>
        <v>0</v>
      </c>
      <c r="E14" s="170"/>
      <c r="F14" s="168"/>
      <c r="G14" s="171">
        <f t="shared" si="0"/>
        <v>0</v>
      </c>
      <c r="H14" s="165">
        <f t="shared" si="2"/>
        <v>0.5717532455930333</v>
      </c>
      <c r="I14" s="172">
        <f t="shared" si="3"/>
        <v>0</v>
      </c>
      <c r="J14" s="203">
        <v>-355212</v>
      </c>
      <c r="K14" s="172">
        <f t="shared" si="4"/>
        <v>0</v>
      </c>
    </row>
    <row r="15" spans="1:11" ht="12.75">
      <c r="A15" s="167">
        <f t="shared" si="5"/>
        <v>6</v>
      </c>
      <c r="B15" s="161">
        <f>'自動計算表（遅延なし）'!B12*(1+'自動計算表（遅延なし）'!$N$8)^3</f>
        <v>0</v>
      </c>
      <c r="C15" s="168"/>
      <c r="D15" s="171">
        <f t="shared" si="1"/>
        <v>0</v>
      </c>
      <c r="E15" s="170"/>
      <c r="F15" s="168"/>
      <c r="G15" s="171">
        <f t="shared" si="0"/>
        <v>0</v>
      </c>
      <c r="H15" s="165">
        <f t="shared" si="2"/>
        <v>0.4971767352982899</v>
      </c>
      <c r="I15" s="172">
        <f t="shared" si="3"/>
        <v>0</v>
      </c>
      <c r="J15" s="203">
        <v>-355212</v>
      </c>
      <c r="K15" s="172">
        <f t="shared" si="4"/>
        <v>0</v>
      </c>
    </row>
    <row r="16" spans="1:11" ht="12.75">
      <c r="A16" s="167">
        <f t="shared" si="5"/>
        <v>7</v>
      </c>
      <c r="B16" s="161">
        <f>'自動計算表（遅延なし）'!B13*(1+'自動計算表（遅延なし）'!$N$8)^3</f>
        <v>0</v>
      </c>
      <c r="C16" s="197"/>
      <c r="D16" s="171">
        <f t="shared" si="1"/>
        <v>0</v>
      </c>
      <c r="E16" s="194"/>
      <c r="F16" s="197"/>
      <c r="G16" s="171">
        <f t="shared" si="0"/>
        <v>0</v>
      </c>
      <c r="H16" s="165">
        <f t="shared" si="2"/>
        <v>0.43232759591155645</v>
      </c>
      <c r="I16" s="172">
        <f t="shared" si="3"/>
        <v>0</v>
      </c>
      <c r="J16" s="203"/>
      <c r="K16" s="172">
        <f t="shared" si="4"/>
        <v>0</v>
      </c>
    </row>
    <row r="17" spans="1:11" ht="12.75">
      <c r="A17" s="167">
        <f t="shared" si="5"/>
        <v>8</v>
      </c>
      <c r="B17" s="161">
        <f>'自動計算表（遅延なし）'!B14*(1+'自動計算表（遅延なし）'!$N$8)^3</f>
        <v>0</v>
      </c>
      <c r="C17" s="197"/>
      <c r="D17" s="171">
        <f t="shared" si="1"/>
        <v>0</v>
      </c>
      <c r="F17" s="197"/>
      <c r="G17" s="171">
        <f t="shared" si="0"/>
        <v>0</v>
      </c>
      <c r="H17" s="165">
        <f t="shared" si="2"/>
        <v>0.3759370399230926</v>
      </c>
      <c r="I17" s="172">
        <f t="shared" si="3"/>
        <v>0</v>
      </c>
      <c r="J17" s="203"/>
      <c r="K17" s="172">
        <f t="shared" si="4"/>
        <v>0</v>
      </c>
    </row>
    <row r="18" spans="1:11" ht="12.75">
      <c r="A18" s="167">
        <f t="shared" si="5"/>
        <v>9</v>
      </c>
      <c r="B18" s="170"/>
      <c r="C18" s="168">
        <f>'自動計算表（遅延なし）'!C15*(1+'自動計算表（遅延なし）'!$N$8)^3</f>
        <v>0</v>
      </c>
      <c r="D18" s="171">
        <f t="shared" si="1"/>
        <v>0</v>
      </c>
      <c r="E18" s="170">
        <f>'自動計算表（遅延なし）'!E15</f>
        <v>0</v>
      </c>
      <c r="F18" s="168">
        <f>'自動計算表（遅延なし）'!F15</f>
        <v>0</v>
      </c>
      <c r="G18" s="171">
        <f t="shared" si="0"/>
        <v>0</v>
      </c>
      <c r="H18" s="165">
        <f t="shared" si="2"/>
        <v>0.3269017738461675</v>
      </c>
      <c r="I18" s="172">
        <f t="shared" si="3"/>
        <v>0</v>
      </c>
      <c r="J18" s="203"/>
      <c r="K18" s="172">
        <f t="shared" si="4"/>
        <v>0</v>
      </c>
    </row>
    <row r="19" spans="1:11" ht="12.75">
      <c r="A19" s="167">
        <f t="shared" si="5"/>
        <v>10</v>
      </c>
      <c r="B19" s="170"/>
      <c r="C19" s="168">
        <f>'自動計算表（遅延なし）'!C16*(1+'自動計算表（遅延なし）'!$N$8)^3</f>
        <v>0</v>
      </c>
      <c r="D19" s="171">
        <f t="shared" si="1"/>
        <v>0</v>
      </c>
      <c r="E19" s="170">
        <f>'自動計算表（遅延なし）'!E16</f>
        <v>0</v>
      </c>
      <c r="F19" s="168">
        <f>'自動計算表（遅延なし）'!F16</f>
        <v>0</v>
      </c>
      <c r="G19" s="171">
        <f t="shared" si="0"/>
        <v>0</v>
      </c>
      <c r="H19" s="165">
        <f t="shared" si="2"/>
        <v>0.28426241204014563</v>
      </c>
      <c r="I19" s="172">
        <f t="shared" si="3"/>
        <v>0</v>
      </c>
      <c r="J19" s="203"/>
      <c r="K19" s="172">
        <f t="shared" si="4"/>
        <v>0</v>
      </c>
    </row>
    <row r="20" spans="1:11" ht="12.75">
      <c r="A20" s="167">
        <f t="shared" si="5"/>
        <v>11</v>
      </c>
      <c r="B20" s="170"/>
      <c r="C20" s="168">
        <f>'自動計算表（遅延なし）'!C17*(1+'自動計算表（遅延なし）'!$N$8)^3</f>
        <v>0</v>
      </c>
      <c r="D20" s="171">
        <f t="shared" si="1"/>
        <v>0</v>
      </c>
      <c r="E20" s="170">
        <f>'自動計算表（遅延なし）'!E17</f>
        <v>0</v>
      </c>
      <c r="F20" s="168">
        <f>'自動計算表（遅延なし）'!F17</f>
        <v>0</v>
      </c>
      <c r="G20" s="171">
        <f t="shared" si="0"/>
        <v>0</v>
      </c>
      <c r="H20" s="165">
        <f t="shared" si="2"/>
        <v>0.24718470612186577</v>
      </c>
      <c r="I20" s="172">
        <f t="shared" si="3"/>
        <v>0</v>
      </c>
      <c r="J20" s="203"/>
      <c r="K20" s="172">
        <f t="shared" si="4"/>
        <v>0</v>
      </c>
    </row>
    <row r="21" spans="1:11" ht="12.75">
      <c r="A21" s="167">
        <f t="shared" si="5"/>
        <v>12</v>
      </c>
      <c r="B21" s="170"/>
      <c r="C21" s="168">
        <f>'自動計算表（遅延なし）'!C18*(1+'自動計算表（遅延なし）'!$N$8)^3</f>
        <v>0</v>
      </c>
      <c r="D21" s="171">
        <f t="shared" si="1"/>
        <v>0</v>
      </c>
      <c r="E21" s="170">
        <f>'自動計算表（遅延なし）'!E18</f>
        <v>0</v>
      </c>
      <c r="F21" s="168">
        <f>'自動計算表（遅延なし）'!F18</f>
        <v>0</v>
      </c>
      <c r="G21" s="171">
        <f t="shared" si="0"/>
        <v>0</v>
      </c>
      <c r="H21" s="165">
        <f t="shared" si="2"/>
        <v>0.2149432227146659</v>
      </c>
      <c r="I21" s="172">
        <f t="shared" si="3"/>
        <v>0</v>
      </c>
      <c r="J21" s="203"/>
      <c r="K21" s="172">
        <f t="shared" si="4"/>
        <v>0</v>
      </c>
    </row>
    <row r="22" spans="1:11" ht="12.75">
      <c r="A22" s="167">
        <f t="shared" si="5"/>
        <v>13</v>
      </c>
      <c r="B22" s="170"/>
      <c r="C22" s="168">
        <f>'自動計算表（遅延なし）'!C19*(1+'自動計算表（遅延なし）'!$N$8)^3</f>
        <v>0</v>
      </c>
      <c r="D22" s="171">
        <f t="shared" si="1"/>
        <v>0</v>
      </c>
      <c r="E22" s="170">
        <f>'自動計算表（遅延なし）'!E19</f>
        <v>0</v>
      </c>
      <c r="F22" s="168">
        <f>'自動計算表（遅延なし）'!F19</f>
        <v>0</v>
      </c>
      <c r="G22" s="171">
        <f t="shared" si="0"/>
        <v>0</v>
      </c>
      <c r="H22" s="165">
        <f t="shared" si="2"/>
        <v>0.186907150186666</v>
      </c>
      <c r="I22" s="172">
        <f t="shared" si="3"/>
        <v>0</v>
      </c>
      <c r="J22" s="203"/>
      <c r="K22" s="172">
        <f t="shared" si="4"/>
        <v>0</v>
      </c>
    </row>
    <row r="23" spans="1:14" s="11" customFormat="1" ht="12.75">
      <c r="A23" s="167">
        <f t="shared" si="5"/>
        <v>14</v>
      </c>
      <c r="B23" s="170"/>
      <c r="C23" s="168">
        <f>'自動計算表（遅延なし）'!C20*(1+'自動計算表（遅延なし）'!$N$8)^3</f>
        <v>0</v>
      </c>
      <c r="D23" s="171">
        <f t="shared" si="1"/>
        <v>0</v>
      </c>
      <c r="E23" s="170">
        <f>'自動計算表（遅延なし）'!E20</f>
        <v>0</v>
      </c>
      <c r="F23" s="168">
        <f>'自動計算表（遅延なし）'!F20</f>
        <v>0</v>
      </c>
      <c r="G23" s="171">
        <f t="shared" si="0"/>
        <v>0</v>
      </c>
      <c r="H23" s="165">
        <f t="shared" si="2"/>
        <v>0.16252795668405742</v>
      </c>
      <c r="I23" s="172">
        <f t="shared" si="3"/>
        <v>0</v>
      </c>
      <c r="J23" s="203"/>
      <c r="K23" s="172">
        <f t="shared" si="4"/>
        <v>0</v>
      </c>
      <c r="M23"/>
      <c r="N23"/>
    </row>
    <row r="24" spans="1:14" s="11" customFormat="1" ht="12.75">
      <c r="A24" s="167">
        <f t="shared" si="5"/>
        <v>15</v>
      </c>
      <c r="B24" s="170"/>
      <c r="C24" s="168">
        <f>'自動計算表（遅延なし）'!C21*(1+'自動計算表（遅延なし）'!$N$8)^3</f>
        <v>0</v>
      </c>
      <c r="D24" s="171">
        <f t="shared" si="1"/>
        <v>0</v>
      </c>
      <c r="E24" s="170">
        <f>'自動計算表（遅延なし）'!E21</f>
        <v>0</v>
      </c>
      <c r="F24" s="168">
        <f>'自動計算表（遅延なし）'!F21</f>
        <v>0</v>
      </c>
      <c r="G24" s="171">
        <f t="shared" si="0"/>
        <v>0</v>
      </c>
      <c r="H24" s="165">
        <f t="shared" si="2"/>
        <v>0.1413286579861369</v>
      </c>
      <c r="I24" s="172">
        <f t="shared" si="3"/>
        <v>0</v>
      </c>
      <c r="J24" s="203"/>
      <c r="K24" s="172">
        <f t="shared" si="4"/>
        <v>0</v>
      </c>
      <c r="M24"/>
      <c r="N24"/>
    </row>
    <row r="25" spans="1:14" s="11" customFormat="1" ht="12.75">
      <c r="A25" s="167">
        <f t="shared" si="5"/>
        <v>16</v>
      </c>
      <c r="B25" s="170"/>
      <c r="C25" s="168">
        <f>'自動計算表（遅延なし）'!C22*(1+'自動計算表（遅延なし）'!$N$8)^3</f>
        <v>0</v>
      </c>
      <c r="D25" s="171">
        <f t="shared" si="1"/>
        <v>0</v>
      </c>
      <c r="E25" s="170">
        <f>'自動計算表（遅延なし）'!E22</f>
        <v>0</v>
      </c>
      <c r="F25" s="168">
        <f>'自動計算表（遅延なし）'!F22</f>
        <v>0</v>
      </c>
      <c r="G25" s="171">
        <f t="shared" si="0"/>
        <v>0</v>
      </c>
      <c r="H25" s="165">
        <f t="shared" si="2"/>
        <v>0.12289448520533644</v>
      </c>
      <c r="I25" s="172">
        <f t="shared" si="3"/>
        <v>0</v>
      </c>
      <c r="J25" s="203"/>
      <c r="K25" s="172">
        <f t="shared" si="4"/>
        <v>0</v>
      </c>
      <c r="M25"/>
      <c r="N25"/>
    </row>
    <row r="26" spans="1:14" s="11" customFormat="1" ht="12.75">
      <c r="A26" s="167">
        <f t="shared" si="5"/>
        <v>17</v>
      </c>
      <c r="B26" s="170"/>
      <c r="C26" s="168">
        <f>'自動計算表（遅延なし）'!C23*(1+'自動計算表（遅延なし）'!$N$8)^3</f>
        <v>0</v>
      </c>
      <c r="D26" s="171">
        <f t="shared" si="1"/>
        <v>0</v>
      </c>
      <c r="E26" s="170">
        <f>'自動計算表（遅延なし）'!E23</f>
        <v>0</v>
      </c>
      <c r="F26" s="168">
        <f>'自動計算表（遅延なし）'!F23</f>
        <v>0</v>
      </c>
      <c r="G26" s="171">
        <f t="shared" si="0"/>
        <v>0</v>
      </c>
      <c r="H26" s="165">
        <f t="shared" si="2"/>
        <v>0.10686476974377082</v>
      </c>
      <c r="I26" s="172">
        <f t="shared" si="3"/>
        <v>0</v>
      </c>
      <c r="J26" s="203"/>
      <c r="K26" s="172">
        <f t="shared" si="4"/>
        <v>0</v>
      </c>
      <c r="M26"/>
      <c r="N26"/>
    </row>
    <row r="27" spans="1:14" s="11" customFormat="1" ht="12.75">
      <c r="A27" s="167">
        <f t="shared" si="5"/>
        <v>18</v>
      </c>
      <c r="B27" s="170"/>
      <c r="C27" s="168">
        <f>'自動計算表（遅延なし）'!C24*(1+'自動計算表（遅延なし）'!$N$8)^3</f>
        <v>0</v>
      </c>
      <c r="D27" s="171">
        <f t="shared" si="1"/>
        <v>0</v>
      </c>
      <c r="E27" s="170">
        <f>'自動計算表（遅延なし）'!E24</f>
        <v>0</v>
      </c>
      <c r="F27" s="168">
        <f>'自動計算表（遅延なし）'!F24</f>
        <v>0</v>
      </c>
      <c r="G27" s="171">
        <f t="shared" si="0"/>
        <v>0</v>
      </c>
      <c r="H27" s="165">
        <f t="shared" si="2"/>
        <v>0.09292588673371377</v>
      </c>
      <c r="I27" s="172">
        <f t="shared" si="3"/>
        <v>0</v>
      </c>
      <c r="J27" s="203"/>
      <c r="K27" s="172">
        <f t="shared" si="4"/>
        <v>0</v>
      </c>
      <c r="M27"/>
      <c r="N27"/>
    </row>
    <row r="28" spans="1:14" s="11" customFormat="1" ht="12.75">
      <c r="A28" s="167">
        <f t="shared" si="5"/>
        <v>19</v>
      </c>
      <c r="B28" s="170"/>
      <c r="C28" s="168">
        <f>'自動計算表（遅延なし）'!C25*(1+'自動計算表（遅延なし）'!$N$8)^3</f>
        <v>0</v>
      </c>
      <c r="D28" s="171">
        <f t="shared" si="1"/>
        <v>0</v>
      </c>
      <c r="E28" s="170">
        <f>'自動計算表（遅延なし）'!E25</f>
        <v>0</v>
      </c>
      <c r="F28" s="168">
        <f>'自動計算表（遅延なし）'!F25</f>
        <v>0</v>
      </c>
      <c r="G28" s="171">
        <f t="shared" si="0"/>
        <v>0</v>
      </c>
      <c r="H28" s="165">
        <f t="shared" si="2"/>
        <v>0.08080511889888155</v>
      </c>
      <c r="I28" s="172">
        <f t="shared" si="3"/>
        <v>0</v>
      </c>
      <c r="J28" s="203"/>
      <c r="K28" s="172">
        <f t="shared" si="4"/>
        <v>0</v>
      </c>
      <c r="M28"/>
      <c r="N28"/>
    </row>
    <row r="29" spans="1:14" s="11" customFormat="1" ht="12.75">
      <c r="A29" s="167">
        <f t="shared" si="5"/>
        <v>20</v>
      </c>
      <c r="B29" s="170"/>
      <c r="C29" s="168">
        <f>'自動計算表（遅延なし）'!C26*(1+'自動計算表（遅延なし）'!$N$8)^3</f>
        <v>0</v>
      </c>
      <c r="D29" s="171">
        <f t="shared" si="1"/>
        <v>0</v>
      </c>
      <c r="E29" s="170">
        <f>'自動計算表（遅延なし）'!E26</f>
        <v>0</v>
      </c>
      <c r="F29" s="168">
        <f>'自動計算表（遅延なし）'!F26</f>
        <v>0</v>
      </c>
      <c r="G29" s="171">
        <f t="shared" si="0"/>
        <v>0</v>
      </c>
      <c r="H29" s="165">
        <f t="shared" si="2"/>
        <v>0.07026532078163614</v>
      </c>
      <c r="I29" s="172">
        <f t="shared" si="3"/>
        <v>0</v>
      </c>
      <c r="J29" s="203"/>
      <c r="K29" s="172">
        <f t="shared" si="4"/>
        <v>0</v>
      </c>
      <c r="M29"/>
      <c r="N29"/>
    </row>
    <row r="30" spans="1:14" s="11" customFormat="1" ht="12.75">
      <c r="A30" s="167">
        <f t="shared" si="5"/>
        <v>21</v>
      </c>
      <c r="B30" s="170"/>
      <c r="C30" s="168">
        <f>'自動計算表（遅延なし）'!C27*(1+'自動計算表（遅延なし）'!$N$8)^3</f>
        <v>0</v>
      </c>
      <c r="D30" s="171">
        <f t="shared" si="1"/>
        <v>0</v>
      </c>
      <c r="E30" s="170">
        <f>'自動計算表（遅延なし）'!E27</f>
        <v>0</v>
      </c>
      <c r="F30" s="168">
        <f>'自動計算表（遅延なし）'!F27</f>
        <v>0</v>
      </c>
      <c r="G30" s="171">
        <f t="shared" si="0"/>
        <v>0</v>
      </c>
      <c r="H30" s="165">
        <f t="shared" si="2"/>
        <v>0.061100278940553164</v>
      </c>
      <c r="I30" s="172">
        <f t="shared" si="3"/>
        <v>0</v>
      </c>
      <c r="J30" s="203"/>
      <c r="K30" s="172">
        <f t="shared" si="4"/>
        <v>0</v>
      </c>
      <c r="M30"/>
      <c r="N30"/>
    </row>
    <row r="31" spans="1:14" s="11" customFormat="1" ht="12.75">
      <c r="A31" s="167">
        <f t="shared" si="5"/>
        <v>22</v>
      </c>
      <c r="B31" s="170"/>
      <c r="C31" s="168">
        <f>'自動計算表（遅延なし）'!C28*(1+'自動計算表（遅延なし）'!$N$8)^3</f>
        <v>0</v>
      </c>
      <c r="D31" s="171">
        <f t="shared" si="1"/>
        <v>0</v>
      </c>
      <c r="E31" s="170">
        <f>'自動計算表（遅延なし）'!E28</f>
        <v>0</v>
      </c>
      <c r="F31" s="168">
        <f>'自動計算表（遅延なし）'!F28</f>
        <v>0</v>
      </c>
      <c r="G31" s="171">
        <f t="shared" si="0"/>
        <v>0</v>
      </c>
      <c r="H31" s="165">
        <f t="shared" si="2"/>
        <v>0.05313067733961145</v>
      </c>
      <c r="I31" s="172">
        <f t="shared" si="3"/>
        <v>0</v>
      </c>
      <c r="J31" s="203"/>
      <c r="K31" s="172">
        <f t="shared" si="4"/>
        <v>0</v>
      </c>
      <c r="M31"/>
      <c r="N31"/>
    </row>
    <row r="32" spans="1:14" s="11" customFormat="1" ht="12.75">
      <c r="A32" s="167">
        <f t="shared" si="5"/>
        <v>23</v>
      </c>
      <c r="B32" s="170"/>
      <c r="C32" s="168">
        <f>'自動計算表（遅延なし）'!C29*(1+'自動計算表（遅延なし）'!$N$8)^3</f>
        <v>0</v>
      </c>
      <c r="D32" s="171">
        <f t="shared" si="1"/>
        <v>0</v>
      </c>
      <c r="E32" s="170">
        <f>'自動計算表（遅延なし）'!E29</f>
        <v>0</v>
      </c>
      <c r="F32" s="168">
        <f>'自動計算表（遅延なし）'!F29</f>
        <v>0</v>
      </c>
      <c r="G32" s="171">
        <f t="shared" si="0"/>
        <v>0</v>
      </c>
      <c r="H32" s="165">
        <f t="shared" si="2"/>
        <v>0.04620058899096648</v>
      </c>
      <c r="I32" s="172">
        <f t="shared" si="3"/>
        <v>0</v>
      </c>
      <c r="J32" s="203"/>
      <c r="K32" s="172">
        <f t="shared" si="4"/>
        <v>0</v>
      </c>
      <c r="M32"/>
      <c r="N32"/>
    </row>
    <row r="33" spans="1:14" s="11" customFormat="1" ht="12.75">
      <c r="A33" s="167">
        <v>24</v>
      </c>
      <c r="B33" s="170"/>
      <c r="C33" s="168">
        <f>'自動計算表（遅延なし）'!C30*(1+'自動計算表（遅延なし）'!$N$8)^3</f>
        <v>0</v>
      </c>
      <c r="D33" s="171">
        <f t="shared" si="1"/>
        <v>0</v>
      </c>
      <c r="E33" s="170">
        <f>'自動計算表（遅延なし）'!E30</f>
        <v>0</v>
      </c>
      <c r="F33" s="168">
        <f>'自動計算表（遅延なし）'!F30</f>
        <v>0</v>
      </c>
      <c r="G33" s="171">
        <f t="shared" si="0"/>
        <v>0</v>
      </c>
      <c r="H33" s="165">
        <f t="shared" si="2"/>
        <v>0.040174425209536076</v>
      </c>
      <c r="I33" s="172">
        <f t="shared" si="3"/>
        <v>0</v>
      </c>
      <c r="J33" s="203"/>
      <c r="K33" s="172">
        <f t="shared" si="4"/>
        <v>0</v>
      </c>
      <c r="M33"/>
      <c r="N33"/>
    </row>
    <row r="34" spans="1:14" s="11" customFormat="1" ht="12.75">
      <c r="A34" s="167">
        <v>25</v>
      </c>
      <c r="B34" s="170"/>
      <c r="C34" s="168">
        <f>'自動計算表（遅延なし）'!C31*(1+'自動計算表（遅延なし）'!$N$8)^3</f>
        <v>0</v>
      </c>
      <c r="D34" s="171">
        <f t="shared" si="1"/>
        <v>0</v>
      </c>
      <c r="E34" s="170">
        <f>'自動計算表（遅延なし）'!E31</f>
        <v>0</v>
      </c>
      <c r="F34" s="168">
        <f>'自動計算表（遅延なし）'!F31</f>
        <v>0</v>
      </c>
      <c r="G34" s="171">
        <f t="shared" si="0"/>
        <v>0</v>
      </c>
      <c r="H34" s="165">
        <f t="shared" si="2"/>
        <v>0.03493428279090094</v>
      </c>
      <c r="I34" s="172">
        <f t="shared" si="3"/>
        <v>0</v>
      </c>
      <c r="J34" s="203"/>
      <c r="K34" s="172">
        <f t="shared" si="4"/>
        <v>0</v>
      </c>
      <c r="M34"/>
      <c r="N34"/>
    </row>
    <row r="35" spans="1:14" s="11" customFormat="1" ht="12.75">
      <c r="A35" s="174">
        <v>26</v>
      </c>
      <c r="B35" s="178"/>
      <c r="C35" s="168">
        <f>'自動計算表（遅延なし）'!C32*(1+'自動計算表（遅延なし）'!$N$8)^3</f>
        <v>0</v>
      </c>
      <c r="D35" s="179">
        <f t="shared" si="1"/>
        <v>0</v>
      </c>
      <c r="E35" s="170">
        <f>'自動計算表（遅延なし）'!E32</f>
        <v>0</v>
      </c>
      <c r="F35" s="168">
        <f>'自動計算表（遅延なし）'!F32</f>
        <v>0</v>
      </c>
      <c r="G35" s="179">
        <f t="shared" si="0"/>
        <v>0</v>
      </c>
      <c r="H35" s="165">
        <f t="shared" si="2"/>
        <v>0.03037763720947908</v>
      </c>
      <c r="I35" s="172">
        <f t="shared" si="3"/>
        <v>0</v>
      </c>
      <c r="J35" s="203"/>
      <c r="K35" s="172">
        <f t="shared" si="4"/>
        <v>0</v>
      </c>
      <c r="M35"/>
      <c r="N35"/>
    </row>
    <row r="36" spans="1:14" s="11" customFormat="1" ht="12.75">
      <c r="A36" s="174">
        <v>27</v>
      </c>
      <c r="B36" s="178"/>
      <c r="C36" s="168">
        <f>'自動計算表（遅延なし）'!C33*(1+'自動計算表（遅延なし）'!$N$8)^3</f>
        <v>0</v>
      </c>
      <c r="D36" s="179">
        <f t="shared" si="1"/>
        <v>0</v>
      </c>
      <c r="E36" s="170">
        <f>'自動計算表（遅延なし）'!E33</f>
        <v>0</v>
      </c>
      <c r="F36" s="168">
        <f>'自動計算表（遅延なし）'!F33</f>
        <v>0</v>
      </c>
      <c r="G36" s="179">
        <f t="shared" si="0"/>
        <v>0</v>
      </c>
      <c r="H36" s="195">
        <f t="shared" si="2"/>
        <v>0.026415336703894853</v>
      </c>
      <c r="I36" s="196">
        <f t="shared" si="3"/>
        <v>0</v>
      </c>
      <c r="J36" s="204"/>
      <c r="K36" s="196">
        <f t="shared" si="4"/>
        <v>0</v>
      </c>
      <c r="M36"/>
      <c r="N36"/>
    </row>
    <row r="37" spans="1:14" s="11" customFormat="1" ht="13.5" thickBot="1">
      <c r="A37" s="174">
        <v>28</v>
      </c>
      <c r="B37" s="178"/>
      <c r="C37" s="176">
        <f>'自動計算表（遅延なし）'!C34*(1+'自動計算表（遅延なし）'!$N$8)^3</f>
        <v>0</v>
      </c>
      <c r="D37" s="179">
        <f t="shared" si="1"/>
        <v>0</v>
      </c>
      <c r="E37" s="178">
        <f>'自動計算表（遅延なし）'!E34</f>
        <v>0</v>
      </c>
      <c r="F37" s="176">
        <f>'自動計算表（遅延なし）'!F34</f>
        <v>0</v>
      </c>
      <c r="G37" s="179">
        <f t="shared" si="0"/>
        <v>0</v>
      </c>
      <c r="H37" s="195">
        <f t="shared" si="2"/>
        <v>0.02296985800338683</v>
      </c>
      <c r="I37" s="205">
        <f t="shared" si="3"/>
        <v>0</v>
      </c>
      <c r="J37" s="206"/>
      <c r="K37" s="205">
        <f t="shared" si="4"/>
        <v>0</v>
      </c>
      <c r="M37"/>
      <c r="N37"/>
    </row>
    <row r="38" spans="1:14" s="11" customFormat="1" ht="13.5" thickBot="1">
      <c r="A38" s="39" t="s">
        <v>10</v>
      </c>
      <c r="B38" s="116">
        <f>SUM(B10:B35)</f>
        <v>0</v>
      </c>
      <c r="C38" s="114">
        <f>SUM(C10:C37)</f>
        <v>0</v>
      </c>
      <c r="D38" s="117">
        <f>SUM(D10:D35)</f>
        <v>0</v>
      </c>
      <c r="E38" s="116">
        <f>SUM(E10:E37)</f>
        <v>0</v>
      </c>
      <c r="F38" s="114">
        <f>SUM(F10:F37)</f>
        <v>0</v>
      </c>
      <c r="G38" s="117">
        <f>SUM(G10:G35)</f>
        <v>0</v>
      </c>
      <c r="H38" s="118"/>
      <c r="I38" s="118">
        <f>SUM(I10:I35)</f>
        <v>0</v>
      </c>
      <c r="J38" s="207"/>
      <c r="K38" s="118">
        <f>SUM(K10:K35)</f>
        <v>0</v>
      </c>
      <c r="M38"/>
      <c r="N38"/>
    </row>
    <row r="39" spans="1:14" s="11" customFormat="1" ht="13.5" thickBot="1">
      <c r="A39"/>
      <c r="B39" s="2"/>
      <c r="C39" s="2"/>
      <c r="D39" s="2"/>
      <c r="E39" s="2"/>
      <c r="F39" s="2"/>
      <c r="G39" s="2"/>
      <c r="H39" s="10"/>
      <c r="I39" s="15"/>
      <c r="J39" s="16"/>
      <c r="K39" s="15"/>
      <c r="M39"/>
      <c r="N39"/>
    </row>
    <row r="40" spans="1:14" s="11" customFormat="1" ht="13.5" thickBot="1">
      <c r="A40"/>
      <c r="B40" s="2"/>
      <c r="C40" s="2"/>
      <c r="D40" s="2"/>
      <c r="E40" s="2"/>
      <c r="F40" s="2"/>
      <c r="G40" s="2"/>
      <c r="H40" s="10"/>
      <c r="I40" s="15"/>
      <c r="J40" s="15"/>
      <c r="K40" s="13" t="s">
        <v>5</v>
      </c>
      <c r="M40"/>
      <c r="N40"/>
    </row>
    <row r="41" spans="1:14" s="11" customFormat="1" ht="13.5" thickBot="1">
      <c r="A41"/>
      <c r="B41" s="2"/>
      <c r="C41" s="2"/>
      <c r="D41" s="2"/>
      <c r="E41" s="2"/>
      <c r="F41" s="2"/>
      <c r="G41" s="1"/>
      <c r="H41" s="10"/>
      <c r="I41" s="15"/>
      <c r="J41" s="15"/>
      <c r="K41" s="38">
        <f>K38-I38</f>
        <v>0</v>
      </c>
      <c r="M41"/>
      <c r="N41"/>
    </row>
    <row r="42" spans="1:14" s="11" customFormat="1" ht="12.75">
      <c r="A42"/>
      <c r="B42" s="2"/>
      <c r="C42" s="2"/>
      <c r="D42" s="2"/>
      <c r="E42" s="2"/>
      <c r="F42" s="2"/>
      <c r="G42" s="1"/>
      <c r="H42" s="10"/>
      <c r="I42" s="15"/>
      <c r="J42" s="15"/>
      <c r="K42" s="15"/>
      <c r="M42"/>
      <c r="N42"/>
    </row>
    <row r="43" spans="1:14" s="11" customFormat="1" ht="12.75">
      <c r="A43"/>
      <c r="B43" s="2"/>
      <c r="C43" s="2"/>
      <c r="D43" s="2"/>
      <c r="E43" s="2"/>
      <c r="F43" s="2"/>
      <c r="G43" s="1"/>
      <c r="H43" s="10"/>
      <c r="I43" s="15"/>
      <c r="J43" s="15"/>
      <c r="K43" s="15"/>
      <c r="M43"/>
      <c r="N43"/>
    </row>
    <row r="44" spans="1:14" s="11" customFormat="1" ht="12.75">
      <c r="A44"/>
      <c r="B44" s="2"/>
      <c r="C44" s="2"/>
      <c r="D44" s="2"/>
      <c r="E44" s="2"/>
      <c r="F44" s="2"/>
      <c r="G44" s="2"/>
      <c r="H44" s="10"/>
      <c r="I44" s="15"/>
      <c r="J44" s="15"/>
      <c r="K44" s="15"/>
      <c r="M44"/>
      <c r="N44"/>
    </row>
    <row r="45" spans="1:14" s="11" customFormat="1" ht="12.75">
      <c r="A45"/>
      <c r="B45" s="2"/>
      <c r="C45" s="2"/>
      <c r="D45" s="2"/>
      <c r="E45" s="2"/>
      <c r="F45" s="2"/>
      <c r="G45" s="2"/>
      <c r="H45" s="10"/>
      <c r="I45" s="15"/>
      <c r="J45" s="15"/>
      <c r="K45" s="15"/>
      <c r="M45"/>
      <c r="N45"/>
    </row>
  </sheetData>
  <sheetProtection/>
  <mergeCells count="2">
    <mergeCell ref="B8:D8"/>
    <mergeCell ref="E8:G8"/>
  </mergeCells>
  <printOptions/>
  <pageMargins left="0.7" right="0.7" top="0.75" bottom="0.75" header="0.3" footer="0.3"/>
  <pageSetup firstPageNumber="10" useFirstPageNumber="1" horizontalDpi="600" verticalDpi="600" orientation="landscape" paperSize="9" scale="61" r:id="rId1"/>
  <headerFooter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28125" style="0" bestFit="1" customWidth="1"/>
    <col min="4" max="4" width="17.00390625" style="0" customWidth="1"/>
    <col min="5" max="5" width="19.00390625" style="0" customWidth="1"/>
    <col min="6" max="6" width="12.00390625" style="0" bestFit="1" customWidth="1"/>
    <col min="7" max="7" width="14.00390625" style="0" bestFit="1" customWidth="1"/>
    <col min="8" max="8" width="12.421875" style="10" customWidth="1"/>
    <col min="9" max="9" width="16.8515625" style="15" customWidth="1"/>
    <col min="10" max="10" width="0" style="15" hidden="1" customWidth="1"/>
    <col min="11" max="11" width="16.7109375" style="15" customWidth="1"/>
    <col min="12" max="12" width="15.140625" style="11" bestFit="1" customWidth="1"/>
    <col min="13" max="13" width="33.28125" style="0" customWidth="1"/>
  </cols>
  <sheetData>
    <row r="1" ht="12.75">
      <c r="A1" s="72" t="s">
        <v>40</v>
      </c>
    </row>
    <row r="2" ht="12.75">
      <c r="A2" s="72" t="s">
        <v>20</v>
      </c>
    </row>
    <row r="3" ht="12.75">
      <c r="A3" s="72" t="s">
        <v>19</v>
      </c>
    </row>
    <row r="4" spans="1:3" ht="12.75">
      <c r="A4" s="184"/>
      <c r="B4" s="183"/>
      <c r="C4" s="184"/>
    </row>
    <row r="5" spans="1:3" ht="12.75">
      <c r="A5" s="184"/>
      <c r="B5" s="183"/>
      <c r="C5" s="184"/>
    </row>
    <row r="6" spans="2:14" ht="13.5" thickBot="1">
      <c r="B6" s="2"/>
      <c r="C6" s="2"/>
      <c r="D6" s="2"/>
      <c r="E6" s="2"/>
      <c r="F6" s="2"/>
      <c r="G6" s="2"/>
      <c r="J6" s="16"/>
      <c r="M6" s="183" t="s">
        <v>17</v>
      </c>
      <c r="N6" s="184"/>
    </row>
    <row r="7" spans="1:14" ht="13.5" thickBot="1">
      <c r="A7" s="18"/>
      <c r="B7" s="19"/>
      <c r="C7" s="19"/>
      <c r="D7" s="19"/>
      <c r="E7" s="20"/>
      <c r="F7" s="19"/>
      <c r="G7" s="21"/>
      <c r="H7" s="22"/>
      <c r="I7" s="23"/>
      <c r="J7" s="23"/>
      <c r="K7" s="23"/>
      <c r="L7" s="17"/>
      <c r="M7" s="185" t="s">
        <v>16</v>
      </c>
      <c r="N7" s="186">
        <f>'自動計算表（遅延なし）'!N7</f>
        <v>0.15</v>
      </c>
    </row>
    <row r="8" spans="1:14" ht="13.5" thickBot="1">
      <c r="A8" s="24"/>
      <c r="B8" s="214" t="s">
        <v>6</v>
      </c>
      <c r="C8" s="217"/>
      <c r="D8" s="218"/>
      <c r="E8" s="214" t="s">
        <v>7</v>
      </c>
      <c r="F8" s="215"/>
      <c r="G8" s="216"/>
      <c r="H8" s="25" t="s">
        <v>2</v>
      </c>
      <c r="I8" s="26" t="s">
        <v>3</v>
      </c>
      <c r="J8" s="27"/>
      <c r="K8" s="26" t="s">
        <v>4</v>
      </c>
      <c r="M8" s="185" t="s">
        <v>18</v>
      </c>
      <c r="N8" s="186">
        <f>'自動計算表（遅延なし）'!N8</f>
        <v>0.1</v>
      </c>
    </row>
    <row r="9" spans="1:11" ht="13.5" thickBot="1">
      <c r="A9" s="28" t="s">
        <v>0</v>
      </c>
      <c r="B9" s="29" t="s">
        <v>8</v>
      </c>
      <c r="C9" s="30" t="s">
        <v>9</v>
      </c>
      <c r="D9" s="31" t="s">
        <v>10</v>
      </c>
      <c r="E9" s="32" t="s">
        <v>11</v>
      </c>
      <c r="F9" s="30" t="s">
        <v>12</v>
      </c>
      <c r="G9" s="33" t="s">
        <v>10</v>
      </c>
      <c r="H9" s="34"/>
      <c r="I9" s="35"/>
      <c r="J9" s="36" t="s">
        <v>1</v>
      </c>
      <c r="K9" s="37"/>
    </row>
    <row r="10" spans="1:12" ht="12.75">
      <c r="A10" s="157">
        <v>1</v>
      </c>
      <c r="B10" s="187"/>
      <c r="C10" s="188"/>
      <c r="D10" s="189">
        <f>+B10+C10</f>
        <v>0</v>
      </c>
      <c r="E10" s="158"/>
      <c r="F10" s="159"/>
      <c r="G10" s="162">
        <f aca="true" t="shared" si="0" ref="G10:G35">SUM(E10:F10)</f>
        <v>0</v>
      </c>
      <c r="H10" s="163">
        <v>1</v>
      </c>
      <c r="I10" s="164">
        <f>D10*H10</f>
        <v>0</v>
      </c>
      <c r="J10" s="164"/>
      <c r="K10" s="164">
        <f>G10*H10</f>
        <v>0</v>
      </c>
      <c r="L10" s="12"/>
    </row>
    <row r="11" spans="1:12" ht="12.75">
      <c r="A11" s="157">
        <f>A10+1</f>
        <v>2</v>
      </c>
      <c r="B11" s="194"/>
      <c r="C11" s="159"/>
      <c r="D11" s="162">
        <f aca="true" t="shared" si="1" ref="D11:D36">+B11+C11</f>
        <v>0</v>
      </c>
      <c r="E11" s="158"/>
      <c r="F11" s="159"/>
      <c r="G11" s="162">
        <f t="shared" si="0"/>
        <v>0</v>
      </c>
      <c r="H11" s="165">
        <f aca="true" t="shared" si="2" ref="H11:H36">H10/(1+$N$7)</f>
        <v>0.8695652173913044</v>
      </c>
      <c r="I11" s="166">
        <f aca="true" t="shared" si="3" ref="I11:I36">D11*H11</f>
        <v>0</v>
      </c>
      <c r="J11" s="166"/>
      <c r="K11" s="166">
        <f aca="true" t="shared" si="4" ref="K11:K36">G11*H11</f>
        <v>0</v>
      </c>
      <c r="L11" s="12"/>
    </row>
    <row r="12" spans="1:11" ht="12.75">
      <c r="A12" s="167">
        <f aca="true" t="shared" si="5" ref="A12:A32">A11+1</f>
        <v>3</v>
      </c>
      <c r="B12" s="161">
        <f>'自動計算表（遅延なし）'!B10*(1+'自動計算表（遅延なし）'!$N$8)^2</f>
        <v>0</v>
      </c>
      <c r="C12" s="168"/>
      <c r="D12" s="171">
        <f t="shared" si="1"/>
        <v>0</v>
      </c>
      <c r="E12" s="173"/>
      <c r="F12" s="168"/>
      <c r="G12" s="171">
        <f t="shared" si="0"/>
        <v>0</v>
      </c>
      <c r="H12" s="165">
        <f t="shared" si="2"/>
        <v>0.7561436672967865</v>
      </c>
      <c r="I12" s="172">
        <f t="shared" si="3"/>
        <v>0</v>
      </c>
      <c r="J12" s="172">
        <v>-59202</v>
      </c>
      <c r="K12" s="172">
        <f t="shared" si="4"/>
        <v>0</v>
      </c>
    </row>
    <row r="13" spans="1:11" ht="12.75">
      <c r="A13" s="167">
        <f t="shared" si="5"/>
        <v>4</v>
      </c>
      <c r="B13" s="161">
        <f>'自動計算表（遅延なし）'!B11*(1+'自動計算表（遅延なし）'!$N$8)^2</f>
        <v>0</v>
      </c>
      <c r="C13" s="168"/>
      <c r="D13" s="171">
        <f t="shared" si="1"/>
        <v>0</v>
      </c>
      <c r="E13" s="173"/>
      <c r="F13" s="168"/>
      <c r="G13" s="171">
        <f t="shared" si="0"/>
        <v>0</v>
      </c>
      <c r="H13" s="165">
        <f t="shared" si="2"/>
        <v>0.6575162324319883</v>
      </c>
      <c r="I13" s="172">
        <f t="shared" si="3"/>
        <v>0</v>
      </c>
      <c r="J13" s="172">
        <v>-236808</v>
      </c>
      <c r="K13" s="172">
        <f t="shared" si="4"/>
        <v>0</v>
      </c>
    </row>
    <row r="14" spans="1:11" ht="12.75">
      <c r="A14" s="167">
        <f t="shared" si="5"/>
        <v>5</v>
      </c>
      <c r="B14" s="161">
        <f>'自動計算表（遅延なし）'!B12*(1+'自動計算表（遅延なし）'!$N$8)^2</f>
        <v>0</v>
      </c>
      <c r="C14" s="168"/>
      <c r="D14" s="171">
        <f t="shared" si="1"/>
        <v>0</v>
      </c>
      <c r="E14" s="173"/>
      <c r="F14" s="168"/>
      <c r="G14" s="171">
        <f t="shared" si="0"/>
        <v>0</v>
      </c>
      <c r="H14" s="165">
        <f t="shared" si="2"/>
        <v>0.5717532455930333</v>
      </c>
      <c r="I14" s="172">
        <f t="shared" si="3"/>
        <v>0</v>
      </c>
      <c r="J14" s="172">
        <v>-355212</v>
      </c>
      <c r="K14" s="172">
        <f t="shared" si="4"/>
        <v>0</v>
      </c>
    </row>
    <row r="15" spans="1:11" ht="12.75">
      <c r="A15" s="167">
        <f t="shared" si="5"/>
        <v>6</v>
      </c>
      <c r="B15" s="161">
        <f>'自動計算表（遅延なし）'!B13*(1+'自動計算表（遅延なし）'!$N$8)^2</f>
        <v>0</v>
      </c>
      <c r="C15" s="168"/>
      <c r="D15" s="171">
        <f t="shared" si="1"/>
        <v>0</v>
      </c>
      <c r="E15" s="173"/>
      <c r="F15" s="168"/>
      <c r="G15" s="171">
        <f t="shared" si="0"/>
        <v>0</v>
      </c>
      <c r="H15" s="165">
        <f t="shared" si="2"/>
        <v>0.4971767352982899</v>
      </c>
      <c r="I15" s="172">
        <f t="shared" si="3"/>
        <v>0</v>
      </c>
      <c r="J15" s="172">
        <v>-355212</v>
      </c>
      <c r="K15" s="172">
        <f t="shared" si="4"/>
        <v>0</v>
      </c>
    </row>
    <row r="16" spans="1:11" ht="12.75">
      <c r="A16" s="167">
        <f t="shared" si="5"/>
        <v>7</v>
      </c>
      <c r="B16" s="161">
        <f>'自動計算表（遅延なし）'!B14*(1+'自動計算表（遅延なし）'!$N$8)^2</f>
        <v>0</v>
      </c>
      <c r="C16" s="190"/>
      <c r="D16" s="171">
        <f t="shared" si="1"/>
        <v>0</v>
      </c>
      <c r="G16" s="171">
        <f t="shared" si="0"/>
        <v>0</v>
      </c>
      <c r="H16" s="165">
        <f t="shared" si="2"/>
        <v>0.43232759591155645</v>
      </c>
      <c r="I16" s="172">
        <f t="shared" si="3"/>
        <v>0</v>
      </c>
      <c r="J16" s="172"/>
      <c r="K16" s="172">
        <f t="shared" si="4"/>
        <v>0</v>
      </c>
    </row>
    <row r="17" spans="1:11" ht="12.75">
      <c r="A17" s="167">
        <f t="shared" si="5"/>
        <v>8</v>
      </c>
      <c r="B17" s="170"/>
      <c r="C17" s="168">
        <f>'自動計算表（遅延なし）'!C15*(1+'自動計算表（遅延なし）'!$N$8)^2</f>
        <v>0</v>
      </c>
      <c r="D17" s="171">
        <f t="shared" si="1"/>
        <v>0</v>
      </c>
      <c r="E17" s="173">
        <f>'自動計算表（遅延なし）'!E15</f>
        <v>0</v>
      </c>
      <c r="F17" s="168">
        <f>'自動計算表（遅延なし）'!F15</f>
        <v>0</v>
      </c>
      <c r="G17" s="171">
        <f t="shared" si="0"/>
        <v>0</v>
      </c>
      <c r="H17" s="165">
        <f t="shared" si="2"/>
        <v>0.3759370399230926</v>
      </c>
      <c r="I17" s="172">
        <f t="shared" si="3"/>
        <v>0</v>
      </c>
      <c r="J17" s="172"/>
      <c r="K17" s="172">
        <f t="shared" si="4"/>
        <v>0</v>
      </c>
    </row>
    <row r="18" spans="1:11" ht="12.75">
      <c r="A18" s="167">
        <f t="shared" si="5"/>
        <v>9</v>
      </c>
      <c r="B18" s="170"/>
      <c r="C18" s="168">
        <f>'自動計算表（遅延なし）'!C16*(1+'自動計算表（遅延なし）'!$N$8)^2</f>
        <v>0</v>
      </c>
      <c r="D18" s="171">
        <f t="shared" si="1"/>
        <v>0</v>
      </c>
      <c r="E18" s="173">
        <f>'自動計算表（遅延なし）'!E16</f>
        <v>0</v>
      </c>
      <c r="F18" s="168">
        <f>'自動計算表（遅延なし）'!F16</f>
        <v>0</v>
      </c>
      <c r="G18" s="171">
        <f t="shared" si="0"/>
        <v>0</v>
      </c>
      <c r="H18" s="165">
        <f t="shared" si="2"/>
        <v>0.3269017738461675</v>
      </c>
      <c r="I18" s="172">
        <f t="shared" si="3"/>
        <v>0</v>
      </c>
      <c r="J18" s="172"/>
      <c r="K18" s="172">
        <f t="shared" si="4"/>
        <v>0</v>
      </c>
    </row>
    <row r="19" spans="1:11" ht="12.75">
      <c r="A19" s="167">
        <f t="shared" si="5"/>
        <v>10</v>
      </c>
      <c r="B19" s="170"/>
      <c r="C19" s="168">
        <f>'自動計算表（遅延なし）'!C17*(1+'自動計算表（遅延なし）'!$N$8)^2</f>
        <v>0</v>
      </c>
      <c r="D19" s="171">
        <f t="shared" si="1"/>
        <v>0</v>
      </c>
      <c r="E19" s="173">
        <f>'自動計算表（遅延なし）'!E17</f>
        <v>0</v>
      </c>
      <c r="F19" s="168">
        <f>'自動計算表（遅延なし）'!F17</f>
        <v>0</v>
      </c>
      <c r="G19" s="171">
        <f t="shared" si="0"/>
        <v>0</v>
      </c>
      <c r="H19" s="165">
        <f t="shared" si="2"/>
        <v>0.28426241204014563</v>
      </c>
      <c r="I19" s="172">
        <f t="shared" si="3"/>
        <v>0</v>
      </c>
      <c r="J19" s="172"/>
      <c r="K19" s="172">
        <f t="shared" si="4"/>
        <v>0</v>
      </c>
    </row>
    <row r="20" spans="1:11" ht="12.75">
      <c r="A20" s="167">
        <f t="shared" si="5"/>
        <v>11</v>
      </c>
      <c r="B20" s="170"/>
      <c r="C20" s="168">
        <f>'自動計算表（遅延なし）'!C18*(1+'自動計算表（遅延なし）'!$N$8)^2</f>
        <v>0</v>
      </c>
      <c r="D20" s="171">
        <f t="shared" si="1"/>
        <v>0</v>
      </c>
      <c r="E20" s="173">
        <f>'自動計算表（遅延なし）'!E18</f>
        <v>0</v>
      </c>
      <c r="F20" s="168">
        <f>'自動計算表（遅延なし）'!F18</f>
        <v>0</v>
      </c>
      <c r="G20" s="171">
        <f t="shared" si="0"/>
        <v>0</v>
      </c>
      <c r="H20" s="165">
        <f t="shared" si="2"/>
        <v>0.24718470612186577</v>
      </c>
      <c r="I20" s="172">
        <f t="shared" si="3"/>
        <v>0</v>
      </c>
      <c r="J20" s="172"/>
      <c r="K20" s="172">
        <f t="shared" si="4"/>
        <v>0</v>
      </c>
    </row>
    <row r="21" spans="1:11" ht="12.75">
      <c r="A21" s="167">
        <f t="shared" si="5"/>
        <v>12</v>
      </c>
      <c r="B21" s="170"/>
      <c r="C21" s="168">
        <f>'自動計算表（遅延なし）'!C19*(1+'自動計算表（遅延なし）'!$N$8)^2</f>
        <v>0</v>
      </c>
      <c r="D21" s="171">
        <f t="shared" si="1"/>
        <v>0</v>
      </c>
      <c r="E21" s="173">
        <f>'自動計算表（遅延なし）'!E19</f>
        <v>0</v>
      </c>
      <c r="F21" s="168">
        <f>'自動計算表（遅延なし）'!F19</f>
        <v>0</v>
      </c>
      <c r="G21" s="171">
        <f t="shared" si="0"/>
        <v>0</v>
      </c>
      <c r="H21" s="165">
        <f t="shared" si="2"/>
        <v>0.2149432227146659</v>
      </c>
      <c r="I21" s="172">
        <f t="shared" si="3"/>
        <v>0</v>
      </c>
      <c r="J21" s="172"/>
      <c r="K21" s="172">
        <f t="shared" si="4"/>
        <v>0</v>
      </c>
    </row>
    <row r="22" spans="1:11" ht="12.75">
      <c r="A22" s="167">
        <f t="shared" si="5"/>
        <v>13</v>
      </c>
      <c r="B22" s="170"/>
      <c r="C22" s="168">
        <f>'自動計算表（遅延なし）'!C20*(1+'自動計算表（遅延なし）'!$N$8)^2</f>
        <v>0</v>
      </c>
      <c r="D22" s="171">
        <f t="shared" si="1"/>
        <v>0</v>
      </c>
      <c r="E22" s="173">
        <f>'自動計算表（遅延なし）'!E20</f>
        <v>0</v>
      </c>
      <c r="F22" s="168">
        <f>'自動計算表（遅延なし）'!F20</f>
        <v>0</v>
      </c>
      <c r="G22" s="171">
        <f t="shared" si="0"/>
        <v>0</v>
      </c>
      <c r="H22" s="165">
        <f t="shared" si="2"/>
        <v>0.186907150186666</v>
      </c>
      <c r="I22" s="172">
        <f t="shared" si="3"/>
        <v>0</v>
      </c>
      <c r="J22" s="172"/>
      <c r="K22" s="172">
        <f t="shared" si="4"/>
        <v>0</v>
      </c>
    </row>
    <row r="23" spans="1:14" s="11" customFormat="1" ht="12.75">
      <c r="A23" s="167">
        <f t="shared" si="5"/>
        <v>14</v>
      </c>
      <c r="B23" s="170"/>
      <c r="C23" s="168">
        <f>'自動計算表（遅延なし）'!C21*(1+'自動計算表（遅延なし）'!$N$8)^2</f>
        <v>0</v>
      </c>
      <c r="D23" s="171">
        <f t="shared" si="1"/>
        <v>0</v>
      </c>
      <c r="E23" s="173">
        <f>'自動計算表（遅延なし）'!E21</f>
        <v>0</v>
      </c>
      <c r="F23" s="168">
        <f>'自動計算表（遅延なし）'!F21</f>
        <v>0</v>
      </c>
      <c r="G23" s="171">
        <f t="shared" si="0"/>
        <v>0</v>
      </c>
      <c r="H23" s="165">
        <f t="shared" si="2"/>
        <v>0.16252795668405742</v>
      </c>
      <c r="I23" s="172">
        <f t="shared" si="3"/>
        <v>0</v>
      </c>
      <c r="J23" s="172"/>
      <c r="K23" s="172">
        <f t="shared" si="4"/>
        <v>0</v>
      </c>
      <c r="M23"/>
      <c r="N23"/>
    </row>
    <row r="24" spans="1:14" s="11" customFormat="1" ht="12.75">
      <c r="A24" s="167">
        <f t="shared" si="5"/>
        <v>15</v>
      </c>
      <c r="B24" s="170"/>
      <c r="C24" s="168">
        <f>'自動計算表（遅延なし）'!C22*(1+'自動計算表（遅延なし）'!$N$8)^2</f>
        <v>0</v>
      </c>
      <c r="D24" s="171">
        <f t="shared" si="1"/>
        <v>0</v>
      </c>
      <c r="E24" s="173">
        <f>'自動計算表（遅延なし）'!E22</f>
        <v>0</v>
      </c>
      <c r="F24" s="168">
        <f>'自動計算表（遅延なし）'!F22</f>
        <v>0</v>
      </c>
      <c r="G24" s="171">
        <f t="shared" si="0"/>
        <v>0</v>
      </c>
      <c r="H24" s="165">
        <f t="shared" si="2"/>
        <v>0.1413286579861369</v>
      </c>
      <c r="I24" s="172">
        <f t="shared" si="3"/>
        <v>0</v>
      </c>
      <c r="J24" s="172"/>
      <c r="K24" s="172">
        <f t="shared" si="4"/>
        <v>0</v>
      </c>
      <c r="M24"/>
      <c r="N24"/>
    </row>
    <row r="25" spans="1:14" s="11" customFormat="1" ht="12.75">
      <c r="A25" s="167">
        <f t="shared" si="5"/>
        <v>16</v>
      </c>
      <c r="B25" s="170"/>
      <c r="C25" s="168">
        <f>'自動計算表（遅延なし）'!C23*(1+'自動計算表（遅延なし）'!$N$8)^2</f>
        <v>0</v>
      </c>
      <c r="D25" s="171">
        <f t="shared" si="1"/>
        <v>0</v>
      </c>
      <c r="E25" s="173">
        <f>'自動計算表（遅延なし）'!E23</f>
        <v>0</v>
      </c>
      <c r="F25" s="168">
        <f>'自動計算表（遅延なし）'!F23</f>
        <v>0</v>
      </c>
      <c r="G25" s="171">
        <f t="shared" si="0"/>
        <v>0</v>
      </c>
      <c r="H25" s="165">
        <f t="shared" si="2"/>
        <v>0.12289448520533644</v>
      </c>
      <c r="I25" s="172">
        <f t="shared" si="3"/>
        <v>0</v>
      </c>
      <c r="J25" s="172"/>
      <c r="K25" s="172">
        <f t="shared" si="4"/>
        <v>0</v>
      </c>
      <c r="M25"/>
      <c r="N25"/>
    </row>
    <row r="26" spans="1:14" s="11" customFormat="1" ht="12.75">
      <c r="A26" s="167">
        <f t="shared" si="5"/>
        <v>17</v>
      </c>
      <c r="B26" s="170"/>
      <c r="C26" s="168">
        <f>'自動計算表（遅延なし）'!C24*(1+'自動計算表（遅延なし）'!$N$8)^2</f>
        <v>0</v>
      </c>
      <c r="D26" s="171">
        <f t="shared" si="1"/>
        <v>0</v>
      </c>
      <c r="E26" s="173">
        <f>'自動計算表（遅延なし）'!E24</f>
        <v>0</v>
      </c>
      <c r="F26" s="168">
        <f>'自動計算表（遅延なし）'!F24</f>
        <v>0</v>
      </c>
      <c r="G26" s="171">
        <f t="shared" si="0"/>
        <v>0</v>
      </c>
      <c r="H26" s="165">
        <f t="shared" si="2"/>
        <v>0.10686476974377082</v>
      </c>
      <c r="I26" s="172">
        <f t="shared" si="3"/>
        <v>0</v>
      </c>
      <c r="J26" s="172"/>
      <c r="K26" s="172">
        <f t="shared" si="4"/>
        <v>0</v>
      </c>
      <c r="M26"/>
      <c r="N26"/>
    </row>
    <row r="27" spans="1:14" s="11" customFormat="1" ht="12.75">
      <c r="A27" s="167">
        <f t="shared" si="5"/>
        <v>18</v>
      </c>
      <c r="B27" s="170"/>
      <c r="C27" s="168">
        <f>'自動計算表（遅延なし）'!C25*(1+'自動計算表（遅延なし）'!$N$8)^2</f>
        <v>0</v>
      </c>
      <c r="D27" s="171">
        <f t="shared" si="1"/>
        <v>0</v>
      </c>
      <c r="E27" s="173">
        <f>'自動計算表（遅延なし）'!E25</f>
        <v>0</v>
      </c>
      <c r="F27" s="168">
        <f>'自動計算表（遅延なし）'!F25</f>
        <v>0</v>
      </c>
      <c r="G27" s="171">
        <f t="shared" si="0"/>
        <v>0</v>
      </c>
      <c r="H27" s="165">
        <f t="shared" si="2"/>
        <v>0.09292588673371377</v>
      </c>
      <c r="I27" s="172">
        <f t="shared" si="3"/>
        <v>0</v>
      </c>
      <c r="J27" s="172"/>
      <c r="K27" s="172">
        <f t="shared" si="4"/>
        <v>0</v>
      </c>
      <c r="M27"/>
      <c r="N27"/>
    </row>
    <row r="28" spans="1:14" s="11" customFormat="1" ht="12.75">
      <c r="A28" s="167">
        <f t="shared" si="5"/>
        <v>19</v>
      </c>
      <c r="B28" s="170"/>
      <c r="C28" s="168">
        <f>'自動計算表（遅延なし）'!C26*(1+'自動計算表（遅延なし）'!$N$8)^2</f>
        <v>0</v>
      </c>
      <c r="D28" s="171">
        <f t="shared" si="1"/>
        <v>0</v>
      </c>
      <c r="E28" s="173">
        <f>'自動計算表（遅延なし）'!E26</f>
        <v>0</v>
      </c>
      <c r="F28" s="168">
        <f>'自動計算表（遅延なし）'!F26</f>
        <v>0</v>
      </c>
      <c r="G28" s="171">
        <f t="shared" si="0"/>
        <v>0</v>
      </c>
      <c r="H28" s="165">
        <f t="shared" si="2"/>
        <v>0.08080511889888155</v>
      </c>
      <c r="I28" s="172">
        <f t="shared" si="3"/>
        <v>0</v>
      </c>
      <c r="J28" s="172"/>
      <c r="K28" s="172">
        <f t="shared" si="4"/>
        <v>0</v>
      </c>
      <c r="M28"/>
      <c r="N28"/>
    </row>
    <row r="29" spans="1:14" s="11" customFormat="1" ht="12.75">
      <c r="A29" s="167">
        <f t="shared" si="5"/>
        <v>20</v>
      </c>
      <c r="B29" s="170"/>
      <c r="C29" s="168">
        <f>'自動計算表（遅延なし）'!C27*(1+'自動計算表（遅延なし）'!$N$8)^2</f>
        <v>0</v>
      </c>
      <c r="D29" s="171">
        <f t="shared" si="1"/>
        <v>0</v>
      </c>
      <c r="E29" s="173">
        <f>'自動計算表（遅延なし）'!E27</f>
        <v>0</v>
      </c>
      <c r="F29" s="168">
        <f>'自動計算表（遅延なし）'!F27</f>
        <v>0</v>
      </c>
      <c r="G29" s="171">
        <f t="shared" si="0"/>
        <v>0</v>
      </c>
      <c r="H29" s="165">
        <f t="shared" si="2"/>
        <v>0.07026532078163614</v>
      </c>
      <c r="I29" s="172">
        <f t="shared" si="3"/>
        <v>0</v>
      </c>
      <c r="J29" s="172"/>
      <c r="K29" s="172">
        <f t="shared" si="4"/>
        <v>0</v>
      </c>
      <c r="M29"/>
      <c r="N29"/>
    </row>
    <row r="30" spans="1:14" s="11" customFormat="1" ht="12.75">
      <c r="A30" s="167">
        <f t="shared" si="5"/>
        <v>21</v>
      </c>
      <c r="B30" s="170"/>
      <c r="C30" s="168">
        <f>'自動計算表（遅延なし）'!C28*(1+'自動計算表（遅延なし）'!$N$8)^2</f>
        <v>0</v>
      </c>
      <c r="D30" s="171">
        <f t="shared" si="1"/>
        <v>0</v>
      </c>
      <c r="E30" s="173">
        <f>'自動計算表（遅延なし）'!E28</f>
        <v>0</v>
      </c>
      <c r="F30" s="168">
        <f>'自動計算表（遅延なし）'!F28</f>
        <v>0</v>
      </c>
      <c r="G30" s="171">
        <f t="shared" si="0"/>
        <v>0</v>
      </c>
      <c r="H30" s="165">
        <f t="shared" si="2"/>
        <v>0.061100278940553164</v>
      </c>
      <c r="I30" s="172">
        <f t="shared" si="3"/>
        <v>0</v>
      </c>
      <c r="J30" s="172"/>
      <c r="K30" s="172">
        <f t="shared" si="4"/>
        <v>0</v>
      </c>
      <c r="M30"/>
      <c r="N30"/>
    </row>
    <row r="31" spans="1:14" s="11" customFormat="1" ht="12.75">
      <c r="A31" s="167">
        <f t="shared" si="5"/>
        <v>22</v>
      </c>
      <c r="B31" s="170"/>
      <c r="C31" s="168">
        <f>'自動計算表（遅延なし）'!C29*(1+'自動計算表（遅延なし）'!$N$8)^2</f>
        <v>0</v>
      </c>
      <c r="D31" s="171">
        <f t="shared" si="1"/>
        <v>0</v>
      </c>
      <c r="E31" s="173">
        <f>'自動計算表（遅延なし）'!E29</f>
        <v>0</v>
      </c>
      <c r="F31" s="168">
        <f>'自動計算表（遅延なし）'!F29</f>
        <v>0</v>
      </c>
      <c r="G31" s="171">
        <f t="shared" si="0"/>
        <v>0</v>
      </c>
      <c r="H31" s="165">
        <f t="shared" si="2"/>
        <v>0.05313067733961145</v>
      </c>
      <c r="I31" s="172">
        <f t="shared" si="3"/>
        <v>0</v>
      </c>
      <c r="J31" s="172"/>
      <c r="K31" s="172">
        <f t="shared" si="4"/>
        <v>0</v>
      </c>
      <c r="M31"/>
      <c r="N31"/>
    </row>
    <row r="32" spans="1:14" s="11" customFormat="1" ht="12.75">
      <c r="A32" s="167">
        <f t="shared" si="5"/>
        <v>23</v>
      </c>
      <c r="B32" s="170"/>
      <c r="C32" s="168">
        <f>'自動計算表（遅延なし）'!C30*(1+'自動計算表（遅延なし）'!$N$8)^2</f>
        <v>0</v>
      </c>
      <c r="D32" s="171">
        <f t="shared" si="1"/>
        <v>0</v>
      </c>
      <c r="E32" s="173">
        <f>'自動計算表（遅延なし）'!E30</f>
        <v>0</v>
      </c>
      <c r="F32" s="168">
        <f>'自動計算表（遅延なし）'!F30</f>
        <v>0</v>
      </c>
      <c r="G32" s="171">
        <f t="shared" si="0"/>
        <v>0</v>
      </c>
      <c r="H32" s="165">
        <f t="shared" si="2"/>
        <v>0.04620058899096648</v>
      </c>
      <c r="I32" s="172">
        <f t="shared" si="3"/>
        <v>0</v>
      </c>
      <c r="J32" s="172"/>
      <c r="K32" s="172">
        <f t="shared" si="4"/>
        <v>0</v>
      </c>
      <c r="M32"/>
      <c r="N32"/>
    </row>
    <row r="33" spans="1:14" s="11" customFormat="1" ht="12.75">
      <c r="A33" s="167">
        <v>24</v>
      </c>
      <c r="B33" s="170"/>
      <c r="C33" s="168">
        <f>'自動計算表（遅延なし）'!C31*(1+'自動計算表（遅延なし）'!$N$8)^2</f>
        <v>0</v>
      </c>
      <c r="D33" s="171">
        <f t="shared" si="1"/>
        <v>0</v>
      </c>
      <c r="E33" s="173">
        <f>'自動計算表（遅延なし）'!E31</f>
        <v>0</v>
      </c>
      <c r="F33" s="168">
        <f>'自動計算表（遅延なし）'!F31</f>
        <v>0</v>
      </c>
      <c r="G33" s="171">
        <f t="shared" si="0"/>
        <v>0</v>
      </c>
      <c r="H33" s="165">
        <f t="shared" si="2"/>
        <v>0.040174425209536076</v>
      </c>
      <c r="I33" s="172">
        <f t="shared" si="3"/>
        <v>0</v>
      </c>
      <c r="J33" s="172"/>
      <c r="K33" s="172">
        <f t="shared" si="4"/>
        <v>0</v>
      </c>
      <c r="M33"/>
      <c r="N33"/>
    </row>
    <row r="34" spans="1:14" s="11" customFormat="1" ht="12.75">
      <c r="A34" s="167">
        <v>25</v>
      </c>
      <c r="B34" s="170"/>
      <c r="C34" s="168">
        <f>'自動計算表（遅延なし）'!C32*(1+'自動計算表（遅延なし）'!$N$8)^2</f>
        <v>0</v>
      </c>
      <c r="D34" s="171">
        <f t="shared" si="1"/>
        <v>0</v>
      </c>
      <c r="E34" s="173">
        <f>'自動計算表（遅延なし）'!E32</f>
        <v>0</v>
      </c>
      <c r="F34" s="168">
        <f>'自動計算表（遅延なし）'!F32</f>
        <v>0</v>
      </c>
      <c r="G34" s="171">
        <f t="shared" si="0"/>
        <v>0</v>
      </c>
      <c r="H34" s="165">
        <f t="shared" si="2"/>
        <v>0.03493428279090094</v>
      </c>
      <c r="I34" s="172">
        <f t="shared" si="3"/>
        <v>0</v>
      </c>
      <c r="J34" s="172"/>
      <c r="K34" s="172">
        <f t="shared" si="4"/>
        <v>0</v>
      </c>
      <c r="M34"/>
      <c r="N34"/>
    </row>
    <row r="35" spans="1:14" s="11" customFormat="1" ht="12.75">
      <c r="A35" s="174">
        <v>26</v>
      </c>
      <c r="B35" s="178"/>
      <c r="C35" s="168">
        <f>'自動計算表（遅延なし）'!C33*(1+'自動計算表（遅延なし）'!$N$8)^2</f>
        <v>0</v>
      </c>
      <c r="D35" s="179">
        <f t="shared" si="1"/>
        <v>0</v>
      </c>
      <c r="E35" s="173">
        <f>'自動計算表（遅延なし）'!E33</f>
        <v>0</v>
      </c>
      <c r="F35" s="168">
        <f>'自動計算表（遅延なし）'!F33</f>
        <v>0</v>
      </c>
      <c r="G35" s="179">
        <f t="shared" si="0"/>
        <v>0</v>
      </c>
      <c r="H35" s="165">
        <f t="shared" si="2"/>
        <v>0.03037763720947908</v>
      </c>
      <c r="I35" s="172">
        <f t="shared" si="3"/>
        <v>0</v>
      </c>
      <c r="J35" s="172"/>
      <c r="K35" s="172">
        <f t="shared" si="4"/>
        <v>0</v>
      </c>
      <c r="M35"/>
      <c r="N35"/>
    </row>
    <row r="36" spans="1:14" s="11" customFormat="1" ht="13.5" thickBot="1">
      <c r="A36" s="174">
        <v>27</v>
      </c>
      <c r="B36" s="191"/>
      <c r="C36" s="192">
        <f>'自動計算表（遅延なし）'!C34*(1+'自動計算表（遅延なし）'!$N$8)^2</f>
        <v>0</v>
      </c>
      <c r="D36" s="193">
        <f t="shared" si="1"/>
        <v>0</v>
      </c>
      <c r="E36" s="175">
        <f>'自動計算表（遅延なし）'!E34</f>
        <v>0</v>
      </c>
      <c r="F36" s="176">
        <f>'自動計算表（遅延なし）'!F34</f>
        <v>0</v>
      </c>
      <c r="G36" s="179">
        <f>SUM(E36:F36)</f>
        <v>0</v>
      </c>
      <c r="H36" s="165">
        <f t="shared" si="2"/>
        <v>0.026415336703894853</v>
      </c>
      <c r="I36" s="182">
        <f t="shared" si="3"/>
        <v>0</v>
      </c>
      <c r="J36" s="182"/>
      <c r="K36" s="182">
        <f t="shared" si="4"/>
        <v>0</v>
      </c>
      <c r="M36"/>
      <c r="N36"/>
    </row>
    <row r="37" spans="1:14" s="11" customFormat="1" ht="13.5" thickBot="1">
      <c r="A37" s="39" t="s">
        <v>10</v>
      </c>
      <c r="B37" s="113">
        <f>SUM(B10:B35)</f>
        <v>0</v>
      </c>
      <c r="C37" s="114">
        <f>SUM(C10:C36)</f>
        <v>0</v>
      </c>
      <c r="D37" s="115">
        <f>SUM(D10:D35)</f>
        <v>0</v>
      </c>
      <c r="E37" s="116">
        <f>SUM(E10:E36)</f>
        <v>0</v>
      </c>
      <c r="F37" s="114">
        <f>SUM(F10:F36)</f>
        <v>0</v>
      </c>
      <c r="G37" s="117">
        <f>SUM(G10:G35)</f>
        <v>0</v>
      </c>
      <c r="H37" s="118"/>
      <c r="I37" s="118">
        <f>SUM(I10:I35)</f>
        <v>0</v>
      </c>
      <c r="J37" s="118"/>
      <c r="K37" s="118">
        <f>SUM(K10:K35)</f>
        <v>0</v>
      </c>
      <c r="M37"/>
      <c r="N37"/>
    </row>
    <row r="38" spans="1:14" s="11" customFormat="1" ht="13.5" thickBot="1">
      <c r="A38"/>
      <c r="B38" s="2"/>
      <c r="C38" s="2"/>
      <c r="D38" s="2"/>
      <c r="E38" s="2"/>
      <c r="F38" s="2"/>
      <c r="G38" s="2"/>
      <c r="H38" s="10"/>
      <c r="I38" s="15"/>
      <c r="J38" s="16"/>
      <c r="K38" s="15"/>
      <c r="M38"/>
      <c r="N38"/>
    </row>
    <row r="39" spans="1:14" s="11" customFormat="1" ht="13.5" thickBot="1">
      <c r="A39"/>
      <c r="B39" s="2"/>
      <c r="C39" s="2"/>
      <c r="D39" s="2"/>
      <c r="E39" s="2"/>
      <c r="F39" s="2"/>
      <c r="G39" s="2"/>
      <c r="H39" s="10"/>
      <c r="I39" s="15"/>
      <c r="J39" s="15"/>
      <c r="K39" s="13" t="s">
        <v>5</v>
      </c>
      <c r="M39"/>
      <c r="N39"/>
    </row>
    <row r="40" spans="1:14" s="11" customFormat="1" ht="13.5" thickBot="1">
      <c r="A40"/>
      <c r="B40" s="2"/>
      <c r="C40" s="2"/>
      <c r="D40" s="2"/>
      <c r="E40" s="2"/>
      <c r="F40" s="2"/>
      <c r="G40" s="1"/>
      <c r="H40" s="10"/>
      <c r="I40" s="15"/>
      <c r="J40" s="15"/>
      <c r="K40" s="38">
        <f>K37-I37</f>
        <v>0</v>
      </c>
      <c r="M40"/>
      <c r="N40"/>
    </row>
    <row r="41" spans="1:14" s="11" customFormat="1" ht="12.75">
      <c r="A41"/>
      <c r="B41" s="2"/>
      <c r="C41" s="2"/>
      <c r="D41" s="2"/>
      <c r="E41" s="2"/>
      <c r="F41" s="2"/>
      <c r="G41" s="1"/>
      <c r="H41" s="10"/>
      <c r="I41" s="15"/>
      <c r="J41" s="15"/>
      <c r="K41" s="15"/>
      <c r="M41"/>
      <c r="N41"/>
    </row>
    <row r="42" spans="1:14" s="11" customFormat="1" ht="12.75">
      <c r="A42"/>
      <c r="B42" s="2"/>
      <c r="C42" s="2"/>
      <c r="D42" s="2"/>
      <c r="E42" s="2"/>
      <c r="F42" s="2"/>
      <c r="G42" s="1"/>
      <c r="H42" s="10"/>
      <c r="I42" s="15"/>
      <c r="J42" s="15"/>
      <c r="K42" s="15"/>
      <c r="M42"/>
      <c r="N42"/>
    </row>
    <row r="43" spans="1:14" s="11" customFormat="1" ht="12.75">
      <c r="A43"/>
      <c r="B43" s="2"/>
      <c r="C43" s="2"/>
      <c r="D43" s="2"/>
      <c r="E43" s="2"/>
      <c r="F43" s="2"/>
      <c r="G43" s="2"/>
      <c r="H43" s="10"/>
      <c r="I43" s="15"/>
      <c r="J43" s="15"/>
      <c r="K43" s="15"/>
      <c r="M43"/>
      <c r="N43"/>
    </row>
    <row r="44" spans="1:14" s="11" customFormat="1" ht="12.75">
      <c r="A44"/>
      <c r="B44" s="2"/>
      <c r="C44" s="2"/>
      <c r="D44" s="2"/>
      <c r="E44" s="2"/>
      <c r="F44" s="2"/>
      <c r="G44" s="2"/>
      <c r="H44" s="10"/>
      <c r="I44" s="15"/>
      <c r="J44" s="15"/>
      <c r="K44" s="15"/>
      <c r="M44"/>
      <c r="N44"/>
    </row>
  </sheetData>
  <sheetProtection/>
  <mergeCells count="2">
    <mergeCell ref="B8:D8"/>
    <mergeCell ref="E8:G8"/>
  </mergeCells>
  <printOptions/>
  <pageMargins left="0.7" right="0.7" top="0.75" bottom="0.75" header="0.3" footer="0.3"/>
  <pageSetup firstPageNumber="11" useFirstPageNumber="1" horizontalDpi="600" verticalDpi="600" orientation="landscape" paperSize="9" scale="64" r:id="rId1"/>
  <headerFoot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28125" style="0" bestFit="1" customWidth="1"/>
    <col min="4" max="4" width="17.00390625" style="0" customWidth="1"/>
    <col min="5" max="5" width="19.00390625" style="0" customWidth="1"/>
    <col min="6" max="6" width="12.00390625" style="0" bestFit="1" customWidth="1"/>
    <col min="7" max="7" width="14.00390625" style="0" bestFit="1" customWidth="1"/>
    <col min="8" max="8" width="12.421875" style="10" customWidth="1"/>
    <col min="9" max="9" width="16.8515625" style="15" customWidth="1"/>
    <col min="10" max="10" width="0" style="15" hidden="1" customWidth="1"/>
    <col min="11" max="11" width="16.7109375" style="15" customWidth="1"/>
    <col min="12" max="12" width="15.140625" style="11" bestFit="1" customWidth="1"/>
    <col min="13" max="13" width="33.28125" style="0" customWidth="1"/>
  </cols>
  <sheetData>
    <row r="1" ht="12.75">
      <c r="A1" s="72" t="s">
        <v>41</v>
      </c>
    </row>
    <row r="2" ht="12.75">
      <c r="A2" s="72" t="s">
        <v>20</v>
      </c>
    </row>
    <row r="3" ht="12.75">
      <c r="A3" s="72" t="s">
        <v>19</v>
      </c>
    </row>
    <row r="4" spans="1:4" ht="12.75">
      <c r="A4" s="184"/>
      <c r="B4" s="183"/>
      <c r="C4" s="184"/>
      <c r="D4" s="184"/>
    </row>
    <row r="5" spans="1:4" ht="12.75">
      <c r="A5" s="184"/>
      <c r="B5" s="183"/>
      <c r="C5" s="184"/>
      <c r="D5" s="184"/>
    </row>
    <row r="6" spans="2:14" ht="13.5" thickBot="1">
      <c r="B6" s="2"/>
      <c r="C6" s="2"/>
      <c r="D6" s="2"/>
      <c r="E6" s="2"/>
      <c r="F6" s="2"/>
      <c r="G6" s="2"/>
      <c r="J6" s="16"/>
      <c r="M6" s="183" t="s">
        <v>17</v>
      </c>
      <c r="N6" s="184"/>
    </row>
    <row r="7" spans="1:14" ht="13.5" thickBot="1">
      <c r="A7" s="18"/>
      <c r="B7" s="19"/>
      <c r="C7" s="19"/>
      <c r="D7" s="19"/>
      <c r="E7" s="20"/>
      <c r="F7" s="19"/>
      <c r="G7" s="21"/>
      <c r="H7" s="22"/>
      <c r="I7" s="23"/>
      <c r="J7" s="23"/>
      <c r="K7" s="23"/>
      <c r="L7" s="17"/>
      <c r="M7" s="185" t="s">
        <v>16</v>
      </c>
      <c r="N7" s="186">
        <f>'自動計算表（遅延なし）'!N7</f>
        <v>0.15</v>
      </c>
    </row>
    <row r="8" spans="1:14" ht="13.5" thickBot="1">
      <c r="A8" s="24"/>
      <c r="B8" s="214" t="s">
        <v>6</v>
      </c>
      <c r="C8" s="217"/>
      <c r="D8" s="218"/>
      <c r="E8" s="214" t="s">
        <v>7</v>
      </c>
      <c r="F8" s="215"/>
      <c r="G8" s="216"/>
      <c r="H8" s="25" t="s">
        <v>2</v>
      </c>
      <c r="I8" s="26" t="s">
        <v>3</v>
      </c>
      <c r="J8" s="27"/>
      <c r="K8" s="26" t="s">
        <v>4</v>
      </c>
      <c r="M8" s="185" t="s">
        <v>18</v>
      </c>
      <c r="N8" s="186">
        <f>'自動計算表（遅延なし）'!N8</f>
        <v>0.1</v>
      </c>
    </row>
    <row r="9" spans="1:11" ht="13.5" thickBot="1">
      <c r="A9" s="28" t="s">
        <v>0</v>
      </c>
      <c r="B9" s="29" t="s">
        <v>8</v>
      </c>
      <c r="C9" s="30" t="s">
        <v>9</v>
      </c>
      <c r="D9" s="31" t="s">
        <v>10</v>
      </c>
      <c r="E9" s="32" t="s">
        <v>11</v>
      </c>
      <c r="F9" s="30" t="s">
        <v>12</v>
      </c>
      <c r="G9" s="33" t="s">
        <v>10</v>
      </c>
      <c r="H9" s="34"/>
      <c r="I9" s="35"/>
      <c r="J9" s="36" t="s">
        <v>1</v>
      </c>
      <c r="K9" s="37"/>
    </row>
    <row r="10" spans="1:12" ht="12.75">
      <c r="A10" s="157">
        <v>1</v>
      </c>
      <c r="B10" s="158"/>
      <c r="C10" s="159"/>
      <c r="D10" s="160">
        <f>+B10+C10</f>
        <v>0</v>
      </c>
      <c r="E10" s="161"/>
      <c r="F10" s="159"/>
      <c r="G10" s="162">
        <f aca="true" t="shared" si="0" ref="G10:G35">SUM(E10:F10)</f>
        <v>0</v>
      </c>
      <c r="H10" s="163">
        <v>1</v>
      </c>
      <c r="I10" s="164">
        <f>D10*H10</f>
        <v>0</v>
      </c>
      <c r="J10" s="164"/>
      <c r="K10" s="164">
        <f>G10*H10</f>
        <v>0</v>
      </c>
      <c r="L10" s="12"/>
    </row>
    <row r="11" spans="1:12" ht="12.75">
      <c r="A11" s="157">
        <f>A10+1</f>
        <v>2</v>
      </c>
      <c r="B11" s="158">
        <f>'自動計算表（遅延なし）'!B10*(1+'自動計算表（遅延なし）'!$N$8)</f>
        <v>0</v>
      </c>
      <c r="C11" s="159"/>
      <c r="D11" s="160">
        <f aca="true" t="shared" si="1" ref="D11:D35">+B11+C11</f>
        <v>0</v>
      </c>
      <c r="E11" s="161"/>
      <c r="F11" s="159"/>
      <c r="G11" s="162">
        <f t="shared" si="0"/>
        <v>0</v>
      </c>
      <c r="H11" s="165">
        <f aca="true" t="shared" si="2" ref="H11:H35">H10/(1+$N$7)</f>
        <v>0.8695652173913044</v>
      </c>
      <c r="I11" s="166">
        <f aca="true" t="shared" si="3" ref="I11:I35">D11*H11</f>
        <v>0</v>
      </c>
      <c r="J11" s="166"/>
      <c r="K11" s="166">
        <f aca="true" t="shared" si="4" ref="K11:K35">G11*H11</f>
        <v>0</v>
      </c>
      <c r="L11" s="12"/>
    </row>
    <row r="12" spans="1:11" ht="12.75">
      <c r="A12" s="167">
        <f aca="true" t="shared" si="5" ref="A12:A32">A11+1</f>
        <v>3</v>
      </c>
      <c r="B12" s="158">
        <f>'自動計算表（遅延なし）'!B11*(1+'自動計算表（遅延なし）'!$N$8)</f>
        <v>0</v>
      </c>
      <c r="C12" s="168"/>
      <c r="D12" s="169">
        <f t="shared" si="1"/>
        <v>0</v>
      </c>
      <c r="E12" s="170"/>
      <c r="F12" s="168"/>
      <c r="G12" s="171">
        <f t="shared" si="0"/>
        <v>0</v>
      </c>
      <c r="H12" s="165">
        <f t="shared" si="2"/>
        <v>0.7561436672967865</v>
      </c>
      <c r="I12" s="172">
        <f t="shared" si="3"/>
        <v>0</v>
      </c>
      <c r="J12" s="172">
        <v>-59202</v>
      </c>
      <c r="K12" s="172">
        <f t="shared" si="4"/>
        <v>0</v>
      </c>
    </row>
    <row r="13" spans="1:11" ht="12.75">
      <c r="A13" s="167">
        <f t="shared" si="5"/>
        <v>4</v>
      </c>
      <c r="B13" s="158">
        <f>'自動計算表（遅延なし）'!B12*(1+'自動計算表（遅延なし）'!$N$8)</f>
        <v>0</v>
      </c>
      <c r="C13" s="168"/>
      <c r="D13" s="169">
        <f t="shared" si="1"/>
        <v>0</v>
      </c>
      <c r="E13" s="170"/>
      <c r="F13" s="168"/>
      <c r="G13" s="171">
        <f t="shared" si="0"/>
        <v>0</v>
      </c>
      <c r="H13" s="165">
        <f t="shared" si="2"/>
        <v>0.6575162324319883</v>
      </c>
      <c r="I13" s="172">
        <f t="shared" si="3"/>
        <v>0</v>
      </c>
      <c r="J13" s="172">
        <v>-236808</v>
      </c>
      <c r="K13" s="172">
        <f t="shared" si="4"/>
        <v>0</v>
      </c>
    </row>
    <row r="14" spans="1:11" ht="12.75">
      <c r="A14" s="167">
        <f t="shared" si="5"/>
        <v>5</v>
      </c>
      <c r="B14" s="158">
        <f>'自動計算表（遅延なし）'!B13*(1+'自動計算表（遅延なし）'!$N$8)</f>
        <v>0</v>
      </c>
      <c r="C14" s="168"/>
      <c r="D14" s="169">
        <f t="shared" si="1"/>
        <v>0</v>
      </c>
      <c r="E14" s="170"/>
      <c r="F14" s="168"/>
      <c r="G14" s="171">
        <f t="shared" si="0"/>
        <v>0</v>
      </c>
      <c r="H14" s="165">
        <f t="shared" si="2"/>
        <v>0.5717532455930333</v>
      </c>
      <c r="I14" s="172">
        <f t="shared" si="3"/>
        <v>0</v>
      </c>
      <c r="J14" s="172">
        <v>-355212</v>
      </c>
      <c r="K14" s="172">
        <f t="shared" si="4"/>
        <v>0</v>
      </c>
    </row>
    <row r="15" spans="1:11" ht="12.75">
      <c r="A15" s="167">
        <f t="shared" si="5"/>
        <v>6</v>
      </c>
      <c r="B15" s="158">
        <f>'自動計算表（遅延なし）'!B14*(1+'自動計算表（遅延なし）'!$N$8)</f>
        <v>0</v>
      </c>
      <c r="C15" s="168"/>
      <c r="D15" s="169">
        <f t="shared" si="1"/>
        <v>0</v>
      </c>
      <c r="E15" s="170"/>
      <c r="F15" s="168"/>
      <c r="G15" s="171">
        <f t="shared" si="0"/>
        <v>0</v>
      </c>
      <c r="H15" s="165">
        <f t="shared" si="2"/>
        <v>0.4971767352982899</v>
      </c>
      <c r="I15" s="172">
        <f t="shared" si="3"/>
        <v>0</v>
      </c>
      <c r="J15" s="172">
        <v>-355212</v>
      </c>
      <c r="K15" s="172">
        <f t="shared" si="4"/>
        <v>0</v>
      </c>
    </row>
    <row r="16" spans="1:11" ht="12.75">
      <c r="A16" s="167">
        <f t="shared" si="5"/>
        <v>7</v>
      </c>
      <c r="B16" s="173"/>
      <c r="C16" s="168">
        <f>'自動計算表（遅延なし）'!C15*(1+'自動計算表（遅延なし）'!$N$8)</f>
        <v>0</v>
      </c>
      <c r="D16" s="169">
        <f t="shared" si="1"/>
        <v>0</v>
      </c>
      <c r="E16" s="170">
        <f>'自動計算表（遅延なし）'!E15</f>
        <v>0</v>
      </c>
      <c r="F16" s="168">
        <f>'自動計算表（遅延なし）'!F15</f>
        <v>0</v>
      </c>
      <c r="G16" s="171">
        <f t="shared" si="0"/>
        <v>0</v>
      </c>
      <c r="H16" s="165">
        <f t="shared" si="2"/>
        <v>0.43232759591155645</v>
      </c>
      <c r="I16" s="172">
        <f t="shared" si="3"/>
        <v>0</v>
      </c>
      <c r="J16" s="172"/>
      <c r="K16" s="172">
        <f t="shared" si="4"/>
        <v>0</v>
      </c>
    </row>
    <row r="17" spans="1:11" ht="12.75">
      <c r="A17" s="167">
        <f t="shared" si="5"/>
        <v>8</v>
      </c>
      <c r="B17" s="173"/>
      <c r="C17" s="168">
        <f>'自動計算表（遅延なし）'!C16*(1+'自動計算表（遅延なし）'!$N$8)</f>
        <v>0</v>
      </c>
      <c r="D17" s="169">
        <f t="shared" si="1"/>
        <v>0</v>
      </c>
      <c r="E17" s="170">
        <f>'自動計算表（遅延なし）'!E16</f>
        <v>0</v>
      </c>
      <c r="F17" s="168">
        <f>'自動計算表（遅延なし）'!F16</f>
        <v>0</v>
      </c>
      <c r="G17" s="171">
        <f t="shared" si="0"/>
        <v>0</v>
      </c>
      <c r="H17" s="165">
        <f t="shared" si="2"/>
        <v>0.3759370399230926</v>
      </c>
      <c r="I17" s="172">
        <f t="shared" si="3"/>
        <v>0</v>
      </c>
      <c r="J17" s="172"/>
      <c r="K17" s="172">
        <f t="shared" si="4"/>
        <v>0</v>
      </c>
    </row>
    <row r="18" spans="1:11" ht="12.75">
      <c r="A18" s="167">
        <f t="shared" si="5"/>
        <v>9</v>
      </c>
      <c r="B18" s="173"/>
      <c r="C18" s="168">
        <f>'自動計算表（遅延なし）'!C17*(1+'自動計算表（遅延なし）'!$N$8)</f>
        <v>0</v>
      </c>
      <c r="D18" s="169">
        <f t="shared" si="1"/>
        <v>0</v>
      </c>
      <c r="E18" s="170">
        <f>'自動計算表（遅延なし）'!E17</f>
        <v>0</v>
      </c>
      <c r="F18" s="168">
        <f>'自動計算表（遅延なし）'!F17</f>
        <v>0</v>
      </c>
      <c r="G18" s="171">
        <f t="shared" si="0"/>
        <v>0</v>
      </c>
      <c r="H18" s="165">
        <f t="shared" si="2"/>
        <v>0.3269017738461675</v>
      </c>
      <c r="I18" s="172">
        <f t="shared" si="3"/>
        <v>0</v>
      </c>
      <c r="J18" s="172"/>
      <c r="K18" s="172">
        <f t="shared" si="4"/>
        <v>0</v>
      </c>
    </row>
    <row r="19" spans="1:11" ht="12.75">
      <c r="A19" s="167">
        <f t="shared" si="5"/>
        <v>10</v>
      </c>
      <c r="B19" s="173"/>
      <c r="C19" s="168">
        <f>'自動計算表（遅延なし）'!C18*(1+'自動計算表（遅延なし）'!$N$8)</f>
        <v>0</v>
      </c>
      <c r="D19" s="169">
        <f t="shared" si="1"/>
        <v>0</v>
      </c>
      <c r="E19" s="170">
        <f>'自動計算表（遅延なし）'!E18</f>
        <v>0</v>
      </c>
      <c r="F19" s="168">
        <f>'自動計算表（遅延なし）'!F18</f>
        <v>0</v>
      </c>
      <c r="G19" s="171">
        <f t="shared" si="0"/>
        <v>0</v>
      </c>
      <c r="H19" s="165">
        <f t="shared" si="2"/>
        <v>0.28426241204014563</v>
      </c>
      <c r="I19" s="172">
        <f t="shared" si="3"/>
        <v>0</v>
      </c>
      <c r="J19" s="172"/>
      <c r="K19" s="172">
        <f t="shared" si="4"/>
        <v>0</v>
      </c>
    </row>
    <row r="20" spans="1:11" ht="12.75">
      <c r="A20" s="167">
        <f t="shared" si="5"/>
        <v>11</v>
      </c>
      <c r="B20" s="173"/>
      <c r="C20" s="168">
        <f>'自動計算表（遅延なし）'!C19*(1+'自動計算表（遅延なし）'!$N$8)</f>
        <v>0</v>
      </c>
      <c r="D20" s="169">
        <f t="shared" si="1"/>
        <v>0</v>
      </c>
      <c r="E20" s="170">
        <f>'自動計算表（遅延なし）'!E19</f>
        <v>0</v>
      </c>
      <c r="F20" s="168">
        <f>'自動計算表（遅延なし）'!F19</f>
        <v>0</v>
      </c>
      <c r="G20" s="171">
        <f t="shared" si="0"/>
        <v>0</v>
      </c>
      <c r="H20" s="165">
        <f t="shared" si="2"/>
        <v>0.24718470612186577</v>
      </c>
      <c r="I20" s="172">
        <f t="shared" si="3"/>
        <v>0</v>
      </c>
      <c r="J20" s="172"/>
      <c r="K20" s="172">
        <f t="shared" si="4"/>
        <v>0</v>
      </c>
    </row>
    <row r="21" spans="1:11" ht="12.75">
      <c r="A21" s="167">
        <f t="shared" si="5"/>
        <v>12</v>
      </c>
      <c r="B21" s="173"/>
      <c r="C21" s="168">
        <f>'自動計算表（遅延なし）'!C20*(1+'自動計算表（遅延なし）'!$N$8)</f>
        <v>0</v>
      </c>
      <c r="D21" s="169">
        <f t="shared" si="1"/>
        <v>0</v>
      </c>
      <c r="E21" s="170">
        <f>'自動計算表（遅延なし）'!E20</f>
        <v>0</v>
      </c>
      <c r="F21" s="168">
        <f>'自動計算表（遅延なし）'!F20</f>
        <v>0</v>
      </c>
      <c r="G21" s="171">
        <f t="shared" si="0"/>
        <v>0</v>
      </c>
      <c r="H21" s="165">
        <f t="shared" si="2"/>
        <v>0.2149432227146659</v>
      </c>
      <c r="I21" s="172">
        <f t="shared" si="3"/>
        <v>0</v>
      </c>
      <c r="J21" s="172"/>
      <c r="K21" s="172">
        <f t="shared" si="4"/>
        <v>0</v>
      </c>
    </row>
    <row r="22" spans="1:11" ht="12.75">
      <c r="A22" s="167">
        <f t="shared" si="5"/>
        <v>13</v>
      </c>
      <c r="B22" s="173"/>
      <c r="C22" s="168">
        <f>'自動計算表（遅延なし）'!C21*(1+'自動計算表（遅延なし）'!$N$8)</f>
        <v>0</v>
      </c>
      <c r="D22" s="169">
        <f t="shared" si="1"/>
        <v>0</v>
      </c>
      <c r="E22" s="170">
        <f>'自動計算表（遅延なし）'!E21</f>
        <v>0</v>
      </c>
      <c r="F22" s="168">
        <f>'自動計算表（遅延なし）'!F21</f>
        <v>0</v>
      </c>
      <c r="G22" s="171">
        <f t="shared" si="0"/>
        <v>0</v>
      </c>
      <c r="H22" s="165">
        <f t="shared" si="2"/>
        <v>0.186907150186666</v>
      </c>
      <c r="I22" s="172">
        <f t="shared" si="3"/>
        <v>0</v>
      </c>
      <c r="J22" s="172"/>
      <c r="K22" s="172">
        <f t="shared" si="4"/>
        <v>0</v>
      </c>
    </row>
    <row r="23" spans="1:14" s="11" customFormat="1" ht="12.75">
      <c r="A23" s="167">
        <f t="shared" si="5"/>
        <v>14</v>
      </c>
      <c r="B23" s="173"/>
      <c r="C23" s="168">
        <f>'自動計算表（遅延なし）'!C22*(1+'自動計算表（遅延なし）'!$N$8)</f>
        <v>0</v>
      </c>
      <c r="D23" s="169">
        <f t="shared" si="1"/>
        <v>0</v>
      </c>
      <c r="E23" s="170">
        <f>'自動計算表（遅延なし）'!E22</f>
        <v>0</v>
      </c>
      <c r="F23" s="168">
        <f>'自動計算表（遅延なし）'!F22</f>
        <v>0</v>
      </c>
      <c r="G23" s="171">
        <f t="shared" si="0"/>
        <v>0</v>
      </c>
      <c r="H23" s="165">
        <f t="shared" si="2"/>
        <v>0.16252795668405742</v>
      </c>
      <c r="I23" s="172">
        <f t="shared" si="3"/>
        <v>0</v>
      </c>
      <c r="J23" s="172"/>
      <c r="K23" s="172">
        <f t="shared" si="4"/>
        <v>0</v>
      </c>
      <c r="M23"/>
      <c r="N23"/>
    </row>
    <row r="24" spans="1:14" s="11" customFormat="1" ht="12.75">
      <c r="A24" s="167">
        <f t="shared" si="5"/>
        <v>15</v>
      </c>
      <c r="B24" s="173"/>
      <c r="C24" s="168">
        <f>'自動計算表（遅延なし）'!C23*(1+'自動計算表（遅延なし）'!$N$8)</f>
        <v>0</v>
      </c>
      <c r="D24" s="169">
        <f t="shared" si="1"/>
        <v>0</v>
      </c>
      <c r="E24" s="170">
        <f>'自動計算表（遅延なし）'!E23</f>
        <v>0</v>
      </c>
      <c r="F24" s="168">
        <f>'自動計算表（遅延なし）'!F23</f>
        <v>0</v>
      </c>
      <c r="G24" s="171">
        <f t="shared" si="0"/>
        <v>0</v>
      </c>
      <c r="H24" s="165">
        <f t="shared" si="2"/>
        <v>0.1413286579861369</v>
      </c>
      <c r="I24" s="172">
        <f t="shared" si="3"/>
        <v>0</v>
      </c>
      <c r="J24" s="172"/>
      <c r="K24" s="172">
        <f t="shared" si="4"/>
        <v>0</v>
      </c>
      <c r="M24"/>
      <c r="N24"/>
    </row>
    <row r="25" spans="1:14" s="11" customFormat="1" ht="12.75">
      <c r="A25" s="167">
        <f t="shared" si="5"/>
        <v>16</v>
      </c>
      <c r="B25" s="173"/>
      <c r="C25" s="168">
        <f>'自動計算表（遅延なし）'!C24*(1+'自動計算表（遅延なし）'!$N$8)</f>
        <v>0</v>
      </c>
      <c r="D25" s="169">
        <f t="shared" si="1"/>
        <v>0</v>
      </c>
      <c r="E25" s="170">
        <f>'自動計算表（遅延なし）'!E24</f>
        <v>0</v>
      </c>
      <c r="F25" s="168">
        <f>'自動計算表（遅延なし）'!F24</f>
        <v>0</v>
      </c>
      <c r="G25" s="171">
        <f t="shared" si="0"/>
        <v>0</v>
      </c>
      <c r="H25" s="165">
        <f t="shared" si="2"/>
        <v>0.12289448520533644</v>
      </c>
      <c r="I25" s="172">
        <f t="shared" si="3"/>
        <v>0</v>
      </c>
      <c r="J25" s="172"/>
      <c r="K25" s="172">
        <f t="shared" si="4"/>
        <v>0</v>
      </c>
      <c r="M25"/>
      <c r="N25"/>
    </row>
    <row r="26" spans="1:14" s="11" customFormat="1" ht="12.75">
      <c r="A26" s="167">
        <f t="shared" si="5"/>
        <v>17</v>
      </c>
      <c r="B26" s="173"/>
      <c r="C26" s="168">
        <f>'自動計算表（遅延なし）'!C25*(1+'自動計算表（遅延なし）'!$N$8)</f>
        <v>0</v>
      </c>
      <c r="D26" s="169">
        <f t="shared" si="1"/>
        <v>0</v>
      </c>
      <c r="E26" s="170">
        <f>'自動計算表（遅延なし）'!E25</f>
        <v>0</v>
      </c>
      <c r="F26" s="168">
        <f>'自動計算表（遅延なし）'!F25</f>
        <v>0</v>
      </c>
      <c r="G26" s="171">
        <f t="shared" si="0"/>
        <v>0</v>
      </c>
      <c r="H26" s="165">
        <f t="shared" si="2"/>
        <v>0.10686476974377082</v>
      </c>
      <c r="I26" s="172">
        <f t="shared" si="3"/>
        <v>0</v>
      </c>
      <c r="J26" s="172"/>
      <c r="K26" s="172">
        <f t="shared" si="4"/>
        <v>0</v>
      </c>
      <c r="M26"/>
      <c r="N26"/>
    </row>
    <row r="27" spans="1:14" s="11" customFormat="1" ht="12.75">
      <c r="A27" s="167">
        <f t="shared" si="5"/>
        <v>18</v>
      </c>
      <c r="B27" s="173"/>
      <c r="C27" s="168">
        <f>'自動計算表（遅延なし）'!C26*(1+'自動計算表（遅延なし）'!$N$8)</f>
        <v>0</v>
      </c>
      <c r="D27" s="169">
        <f t="shared" si="1"/>
        <v>0</v>
      </c>
      <c r="E27" s="170">
        <f>'自動計算表（遅延なし）'!E26</f>
        <v>0</v>
      </c>
      <c r="F27" s="168">
        <f>'自動計算表（遅延なし）'!F26</f>
        <v>0</v>
      </c>
      <c r="G27" s="171">
        <f t="shared" si="0"/>
        <v>0</v>
      </c>
      <c r="H27" s="165">
        <f t="shared" si="2"/>
        <v>0.09292588673371377</v>
      </c>
      <c r="I27" s="172">
        <f t="shared" si="3"/>
        <v>0</v>
      </c>
      <c r="J27" s="172"/>
      <c r="K27" s="172">
        <f t="shared" si="4"/>
        <v>0</v>
      </c>
      <c r="M27"/>
      <c r="N27"/>
    </row>
    <row r="28" spans="1:14" s="11" customFormat="1" ht="12.75">
      <c r="A28" s="167">
        <f t="shared" si="5"/>
        <v>19</v>
      </c>
      <c r="B28" s="173"/>
      <c r="C28" s="168">
        <f>'自動計算表（遅延なし）'!C27*(1+'自動計算表（遅延なし）'!$N$8)</f>
        <v>0</v>
      </c>
      <c r="D28" s="169">
        <f t="shared" si="1"/>
        <v>0</v>
      </c>
      <c r="E28" s="170">
        <f>'自動計算表（遅延なし）'!E27</f>
        <v>0</v>
      </c>
      <c r="F28" s="168">
        <f>'自動計算表（遅延なし）'!F27</f>
        <v>0</v>
      </c>
      <c r="G28" s="171">
        <f t="shared" si="0"/>
        <v>0</v>
      </c>
      <c r="H28" s="165">
        <f t="shared" si="2"/>
        <v>0.08080511889888155</v>
      </c>
      <c r="I28" s="172">
        <f t="shared" si="3"/>
        <v>0</v>
      </c>
      <c r="J28" s="172"/>
      <c r="K28" s="172">
        <f t="shared" si="4"/>
        <v>0</v>
      </c>
      <c r="M28"/>
      <c r="N28"/>
    </row>
    <row r="29" spans="1:14" s="11" customFormat="1" ht="12.75">
      <c r="A29" s="167">
        <f t="shared" si="5"/>
        <v>20</v>
      </c>
      <c r="B29" s="173"/>
      <c r="C29" s="168">
        <f>'自動計算表（遅延なし）'!C28*(1+'自動計算表（遅延なし）'!$N$8)</f>
        <v>0</v>
      </c>
      <c r="D29" s="169">
        <f t="shared" si="1"/>
        <v>0</v>
      </c>
      <c r="E29" s="170">
        <f>'自動計算表（遅延なし）'!E28</f>
        <v>0</v>
      </c>
      <c r="F29" s="168">
        <f>'自動計算表（遅延なし）'!F28</f>
        <v>0</v>
      </c>
      <c r="G29" s="171">
        <f t="shared" si="0"/>
        <v>0</v>
      </c>
      <c r="H29" s="165">
        <f t="shared" si="2"/>
        <v>0.07026532078163614</v>
      </c>
      <c r="I29" s="172">
        <f t="shared" si="3"/>
        <v>0</v>
      </c>
      <c r="J29" s="172"/>
      <c r="K29" s="172">
        <f t="shared" si="4"/>
        <v>0</v>
      </c>
      <c r="M29"/>
      <c r="N29"/>
    </row>
    <row r="30" spans="1:14" s="11" customFormat="1" ht="12.75">
      <c r="A30" s="167">
        <f t="shared" si="5"/>
        <v>21</v>
      </c>
      <c r="B30" s="173"/>
      <c r="C30" s="168">
        <f>'自動計算表（遅延なし）'!C29*(1+'自動計算表（遅延なし）'!$N$8)</f>
        <v>0</v>
      </c>
      <c r="D30" s="169">
        <f t="shared" si="1"/>
        <v>0</v>
      </c>
      <c r="E30" s="170">
        <f>'自動計算表（遅延なし）'!E29</f>
        <v>0</v>
      </c>
      <c r="F30" s="168">
        <f>'自動計算表（遅延なし）'!F29</f>
        <v>0</v>
      </c>
      <c r="G30" s="171">
        <f t="shared" si="0"/>
        <v>0</v>
      </c>
      <c r="H30" s="165">
        <f t="shared" si="2"/>
        <v>0.061100278940553164</v>
      </c>
      <c r="I30" s="172">
        <f t="shared" si="3"/>
        <v>0</v>
      </c>
      <c r="J30" s="172"/>
      <c r="K30" s="172">
        <f t="shared" si="4"/>
        <v>0</v>
      </c>
      <c r="M30"/>
      <c r="N30"/>
    </row>
    <row r="31" spans="1:14" s="11" customFormat="1" ht="12.75">
      <c r="A31" s="167">
        <f t="shared" si="5"/>
        <v>22</v>
      </c>
      <c r="B31" s="173"/>
      <c r="C31" s="168">
        <f>'自動計算表（遅延なし）'!C30*(1+'自動計算表（遅延なし）'!$N$8)</f>
        <v>0</v>
      </c>
      <c r="D31" s="169">
        <f t="shared" si="1"/>
        <v>0</v>
      </c>
      <c r="E31" s="170">
        <f>'自動計算表（遅延なし）'!E30</f>
        <v>0</v>
      </c>
      <c r="F31" s="168">
        <f>'自動計算表（遅延なし）'!F30</f>
        <v>0</v>
      </c>
      <c r="G31" s="171">
        <f t="shared" si="0"/>
        <v>0</v>
      </c>
      <c r="H31" s="165">
        <f t="shared" si="2"/>
        <v>0.05313067733961145</v>
      </c>
      <c r="I31" s="172">
        <f t="shared" si="3"/>
        <v>0</v>
      </c>
      <c r="J31" s="172"/>
      <c r="K31" s="172">
        <f t="shared" si="4"/>
        <v>0</v>
      </c>
      <c r="M31"/>
      <c r="N31"/>
    </row>
    <row r="32" spans="1:14" s="11" customFormat="1" ht="12.75">
      <c r="A32" s="167">
        <f t="shared" si="5"/>
        <v>23</v>
      </c>
      <c r="B32" s="173"/>
      <c r="C32" s="168">
        <f>'自動計算表（遅延なし）'!C31*(1+'自動計算表（遅延なし）'!$N$8)</f>
        <v>0</v>
      </c>
      <c r="D32" s="169">
        <f t="shared" si="1"/>
        <v>0</v>
      </c>
      <c r="E32" s="170">
        <f>'自動計算表（遅延なし）'!E31</f>
        <v>0</v>
      </c>
      <c r="F32" s="168">
        <f>'自動計算表（遅延なし）'!F31</f>
        <v>0</v>
      </c>
      <c r="G32" s="171">
        <f t="shared" si="0"/>
        <v>0</v>
      </c>
      <c r="H32" s="165">
        <f t="shared" si="2"/>
        <v>0.04620058899096648</v>
      </c>
      <c r="I32" s="172">
        <f t="shared" si="3"/>
        <v>0</v>
      </c>
      <c r="J32" s="172"/>
      <c r="K32" s="172">
        <f t="shared" si="4"/>
        <v>0</v>
      </c>
      <c r="M32"/>
      <c r="N32"/>
    </row>
    <row r="33" spans="1:14" s="11" customFormat="1" ht="12.75">
      <c r="A33" s="167">
        <v>24</v>
      </c>
      <c r="B33" s="173"/>
      <c r="C33" s="168">
        <f>'自動計算表（遅延なし）'!C32*(1+'自動計算表（遅延なし）'!$N$8)</f>
        <v>0</v>
      </c>
      <c r="D33" s="169">
        <f t="shared" si="1"/>
        <v>0</v>
      </c>
      <c r="E33" s="170">
        <f>'自動計算表（遅延なし）'!E32</f>
        <v>0</v>
      </c>
      <c r="F33" s="168">
        <f>'自動計算表（遅延なし）'!F32</f>
        <v>0</v>
      </c>
      <c r="G33" s="171">
        <f t="shared" si="0"/>
        <v>0</v>
      </c>
      <c r="H33" s="165">
        <f t="shared" si="2"/>
        <v>0.040174425209536076</v>
      </c>
      <c r="I33" s="172">
        <f t="shared" si="3"/>
        <v>0</v>
      </c>
      <c r="J33" s="172"/>
      <c r="K33" s="172">
        <f t="shared" si="4"/>
        <v>0</v>
      </c>
      <c r="M33"/>
      <c r="N33"/>
    </row>
    <row r="34" spans="1:14" s="11" customFormat="1" ht="12.75">
      <c r="A34" s="167">
        <v>25</v>
      </c>
      <c r="B34" s="173"/>
      <c r="C34" s="168">
        <f>'自動計算表（遅延なし）'!C33*(1+'自動計算表（遅延なし）'!$N$8)</f>
        <v>0</v>
      </c>
      <c r="D34" s="169">
        <f t="shared" si="1"/>
        <v>0</v>
      </c>
      <c r="E34" s="170">
        <f>'自動計算表（遅延なし）'!E33</f>
        <v>0</v>
      </c>
      <c r="F34" s="168">
        <f>'自動計算表（遅延なし）'!F33</f>
        <v>0</v>
      </c>
      <c r="G34" s="171">
        <f t="shared" si="0"/>
        <v>0</v>
      </c>
      <c r="H34" s="165">
        <f t="shared" si="2"/>
        <v>0.03493428279090094</v>
      </c>
      <c r="I34" s="172">
        <f t="shared" si="3"/>
        <v>0</v>
      </c>
      <c r="J34" s="172"/>
      <c r="K34" s="172">
        <f t="shared" si="4"/>
        <v>0</v>
      </c>
      <c r="M34"/>
      <c r="N34"/>
    </row>
    <row r="35" spans="1:14" s="11" customFormat="1" ht="13.5" thickBot="1">
      <c r="A35" s="174">
        <v>26</v>
      </c>
      <c r="B35" s="175"/>
      <c r="C35" s="176">
        <f>'自動計算表（遅延なし）'!C34*(1+'自動計算表（遅延なし）'!$N$8)</f>
        <v>0</v>
      </c>
      <c r="D35" s="177">
        <f t="shared" si="1"/>
        <v>0</v>
      </c>
      <c r="E35" s="178">
        <f>'自動計算表（遅延なし）'!E34</f>
        <v>0</v>
      </c>
      <c r="F35" s="176">
        <f>'自動計算表（遅延なし）'!F34</f>
        <v>0</v>
      </c>
      <c r="G35" s="179">
        <f t="shared" si="0"/>
        <v>0</v>
      </c>
      <c r="H35" s="165">
        <f t="shared" si="2"/>
        <v>0.03037763720947908</v>
      </c>
      <c r="I35" s="180">
        <f t="shared" si="3"/>
        <v>0</v>
      </c>
      <c r="J35" s="180"/>
      <c r="K35" s="180">
        <f t="shared" si="4"/>
        <v>0</v>
      </c>
      <c r="M35"/>
      <c r="N35"/>
    </row>
    <row r="36" spans="1:14" s="11" customFormat="1" ht="13.5" thickBot="1">
      <c r="A36" s="39" t="s">
        <v>10</v>
      </c>
      <c r="B36" s="113">
        <f aca="true" t="shared" si="6" ref="B36:G36">SUM(B10:B35)</f>
        <v>0</v>
      </c>
      <c r="C36" s="114">
        <f t="shared" si="6"/>
        <v>0</v>
      </c>
      <c r="D36" s="115">
        <f t="shared" si="6"/>
        <v>0</v>
      </c>
      <c r="E36" s="116">
        <f t="shared" si="6"/>
        <v>0</v>
      </c>
      <c r="F36" s="114">
        <f t="shared" si="6"/>
        <v>0</v>
      </c>
      <c r="G36" s="117">
        <f t="shared" si="6"/>
        <v>0</v>
      </c>
      <c r="H36" s="118"/>
      <c r="I36" s="118">
        <f>SUM(I10:I35)</f>
        <v>0</v>
      </c>
      <c r="J36" s="118"/>
      <c r="K36" s="118">
        <f>SUM(K10:K35)</f>
        <v>0</v>
      </c>
      <c r="M36"/>
      <c r="N36"/>
    </row>
    <row r="37" spans="1:14" s="11" customFormat="1" ht="13.5" thickBot="1">
      <c r="A37"/>
      <c r="B37" s="2"/>
      <c r="C37" s="2"/>
      <c r="D37" s="2"/>
      <c r="E37" s="2"/>
      <c r="F37" s="2"/>
      <c r="G37" s="2"/>
      <c r="H37" s="10"/>
      <c r="I37" s="15"/>
      <c r="J37" s="16"/>
      <c r="K37" s="15"/>
      <c r="M37"/>
      <c r="N37"/>
    </row>
    <row r="38" spans="1:14" s="11" customFormat="1" ht="13.5" thickBot="1">
      <c r="A38"/>
      <c r="B38" s="2"/>
      <c r="C38" s="2"/>
      <c r="D38" s="2"/>
      <c r="E38" s="2"/>
      <c r="F38" s="2"/>
      <c r="G38" s="2"/>
      <c r="H38" s="10"/>
      <c r="I38" s="15"/>
      <c r="J38" s="15"/>
      <c r="K38" s="13" t="s">
        <v>5</v>
      </c>
      <c r="M38"/>
      <c r="N38"/>
    </row>
    <row r="39" spans="1:14" s="11" customFormat="1" ht="13.5" thickBot="1">
      <c r="A39"/>
      <c r="B39" s="2"/>
      <c r="C39" s="2"/>
      <c r="D39" s="2"/>
      <c r="E39" s="2"/>
      <c r="F39" s="2"/>
      <c r="G39" s="1"/>
      <c r="H39" s="10"/>
      <c r="I39" s="15"/>
      <c r="J39" s="15"/>
      <c r="K39" s="38">
        <f>K36-I36</f>
        <v>0</v>
      </c>
      <c r="M39"/>
      <c r="N39"/>
    </row>
    <row r="40" spans="1:14" s="11" customFormat="1" ht="12.75">
      <c r="A40"/>
      <c r="B40" s="2"/>
      <c r="C40" s="2"/>
      <c r="D40" s="2"/>
      <c r="E40" s="2"/>
      <c r="F40" s="2"/>
      <c r="G40" s="1"/>
      <c r="H40" s="10"/>
      <c r="I40" s="15"/>
      <c r="J40" s="15"/>
      <c r="K40" s="15"/>
      <c r="M40"/>
      <c r="N40"/>
    </row>
    <row r="41" spans="1:14" s="11" customFormat="1" ht="12.75">
      <c r="A41"/>
      <c r="B41" s="2"/>
      <c r="C41" s="2"/>
      <c r="D41" s="2"/>
      <c r="E41" s="2"/>
      <c r="F41" s="2"/>
      <c r="G41" s="1"/>
      <c r="H41" s="10"/>
      <c r="I41" s="15"/>
      <c r="J41" s="15"/>
      <c r="K41" s="15"/>
      <c r="M41"/>
      <c r="N41"/>
    </row>
    <row r="42" spans="1:14" s="11" customFormat="1" ht="12.75">
      <c r="A42"/>
      <c r="B42" s="2"/>
      <c r="C42" s="2"/>
      <c r="D42" s="2"/>
      <c r="E42" s="2"/>
      <c r="F42" s="2"/>
      <c r="G42" s="2"/>
      <c r="H42" s="10"/>
      <c r="I42" s="15"/>
      <c r="J42" s="15"/>
      <c r="K42" s="15"/>
      <c r="M42"/>
      <c r="N42"/>
    </row>
    <row r="43" spans="1:14" s="11" customFormat="1" ht="12.75">
      <c r="A43"/>
      <c r="B43" s="2"/>
      <c r="C43" s="2"/>
      <c r="D43" s="2"/>
      <c r="E43" s="2"/>
      <c r="F43" s="2"/>
      <c r="G43" s="2"/>
      <c r="H43" s="10"/>
      <c r="I43" s="15"/>
      <c r="J43" s="15"/>
      <c r="K43" s="15"/>
      <c r="M43"/>
      <c r="N43"/>
    </row>
  </sheetData>
  <sheetProtection/>
  <mergeCells count="2">
    <mergeCell ref="B8:D8"/>
    <mergeCell ref="E8:G8"/>
  </mergeCells>
  <printOptions/>
  <pageMargins left="0.7" right="0.7" top="0.75" bottom="0.75" header="0.3" footer="0.3"/>
  <pageSetup firstPageNumber="12" useFirstPageNumber="1" horizontalDpi="600" verticalDpi="600" orientation="landscape" paperSize="9" scale="64" r:id="rId1"/>
  <headerFoot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0" zoomScaleNormal="75" zoomScalePageLayoutView="0" workbookViewId="0" topLeftCell="A1">
      <selection activeCell="F57" sqref="F57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28125" style="0" bestFit="1" customWidth="1"/>
    <col min="4" max="4" width="17.00390625" style="0" customWidth="1"/>
    <col min="5" max="5" width="19.00390625" style="0" customWidth="1"/>
    <col min="6" max="6" width="12.00390625" style="0" bestFit="1" customWidth="1"/>
    <col min="7" max="7" width="14.00390625" style="0" bestFit="1" customWidth="1"/>
    <col min="8" max="8" width="12.421875" style="10" customWidth="1"/>
    <col min="9" max="9" width="16.8515625" style="15" customWidth="1"/>
    <col min="10" max="10" width="0" style="15" hidden="1" customWidth="1"/>
    <col min="11" max="11" width="16.7109375" style="15" customWidth="1"/>
    <col min="12" max="12" width="15.140625" style="11" bestFit="1" customWidth="1"/>
    <col min="13" max="13" width="33.28125" style="0" customWidth="1"/>
  </cols>
  <sheetData>
    <row r="1" ht="12.75">
      <c r="A1" s="72" t="s">
        <v>42</v>
      </c>
    </row>
    <row r="2" ht="12.75">
      <c r="A2" s="72" t="s">
        <v>20</v>
      </c>
    </row>
    <row r="3" ht="12.75">
      <c r="A3" s="72" t="s">
        <v>19</v>
      </c>
    </row>
    <row r="4" spans="1:2" ht="12.75">
      <c r="A4" s="181"/>
      <c r="B4" s="72" t="s">
        <v>21</v>
      </c>
    </row>
    <row r="5" spans="1:4" ht="12.75">
      <c r="A5" s="181"/>
      <c r="B5" s="72" t="s">
        <v>22</v>
      </c>
      <c r="D5" s="72" t="s">
        <v>23</v>
      </c>
    </row>
    <row r="6" spans="2:13" ht="13.5" thickBot="1">
      <c r="B6" s="2"/>
      <c r="C6" s="2"/>
      <c r="D6" s="2"/>
      <c r="E6" s="2"/>
      <c r="F6" s="2"/>
      <c r="G6" s="2"/>
      <c r="J6" s="16"/>
      <c r="M6" s="72" t="s">
        <v>17</v>
      </c>
    </row>
    <row r="7" spans="1:14" ht="13.5" thickBot="1">
      <c r="A7" s="18"/>
      <c r="B7" s="19"/>
      <c r="C7" s="19"/>
      <c r="D7" s="19"/>
      <c r="E7" s="20"/>
      <c r="F7" s="19"/>
      <c r="G7" s="21"/>
      <c r="H7" s="22"/>
      <c r="I7" s="23"/>
      <c r="J7" s="23"/>
      <c r="K7" s="23"/>
      <c r="L7" s="17"/>
      <c r="M7" s="73" t="s">
        <v>16</v>
      </c>
      <c r="N7" s="74">
        <v>0.15</v>
      </c>
    </row>
    <row r="8" spans="1:14" ht="13.5" thickBot="1">
      <c r="A8" s="24"/>
      <c r="B8" s="214" t="s">
        <v>6</v>
      </c>
      <c r="C8" s="217"/>
      <c r="D8" s="218"/>
      <c r="E8" s="214" t="s">
        <v>7</v>
      </c>
      <c r="F8" s="215"/>
      <c r="G8" s="216"/>
      <c r="H8" s="25" t="s">
        <v>2</v>
      </c>
      <c r="I8" s="26" t="s">
        <v>3</v>
      </c>
      <c r="J8" s="27"/>
      <c r="K8" s="26" t="s">
        <v>4</v>
      </c>
      <c r="M8" s="73" t="s">
        <v>18</v>
      </c>
      <c r="N8" s="74">
        <v>0.1</v>
      </c>
    </row>
    <row r="9" spans="1:11" ht="13.5" thickBot="1">
      <c r="A9" s="28" t="s">
        <v>0</v>
      </c>
      <c r="B9" s="29" t="s">
        <v>8</v>
      </c>
      <c r="C9" s="30" t="s">
        <v>9</v>
      </c>
      <c r="D9" s="31" t="s">
        <v>10</v>
      </c>
      <c r="E9" s="32" t="s">
        <v>11</v>
      </c>
      <c r="F9" s="30" t="s">
        <v>12</v>
      </c>
      <c r="G9" s="33" t="s">
        <v>10</v>
      </c>
      <c r="H9" s="34"/>
      <c r="I9" s="35"/>
      <c r="J9" s="36" t="s">
        <v>1</v>
      </c>
      <c r="K9" s="37"/>
    </row>
    <row r="10" spans="1:12" ht="12.75">
      <c r="A10" s="157">
        <v>1</v>
      </c>
      <c r="B10" s="121"/>
      <c r="C10" s="122"/>
      <c r="D10" s="160">
        <f>+B10+C10</f>
        <v>0</v>
      </c>
      <c r="E10" s="124"/>
      <c r="F10" s="122"/>
      <c r="G10" s="162">
        <f aca="true" t="shared" si="0" ref="G10:G34">SUM(E10:F10)</f>
        <v>0</v>
      </c>
      <c r="H10" s="163">
        <v>1</v>
      </c>
      <c r="I10" s="164">
        <f aca="true" t="shared" si="1" ref="I10:I34">D10*H10</f>
        <v>0</v>
      </c>
      <c r="J10" s="164"/>
      <c r="K10" s="164">
        <f>G10*H10</f>
        <v>0</v>
      </c>
      <c r="L10" s="12"/>
    </row>
    <row r="11" spans="1:12" ht="12.75">
      <c r="A11" s="157">
        <f>A10+1</f>
        <v>2</v>
      </c>
      <c r="B11" s="121"/>
      <c r="C11" s="122"/>
      <c r="D11" s="160">
        <f aca="true" t="shared" si="2" ref="D11:D34">+B11+C11</f>
        <v>0</v>
      </c>
      <c r="E11" s="124"/>
      <c r="F11" s="122"/>
      <c r="G11" s="162">
        <v>0</v>
      </c>
      <c r="H11" s="165">
        <f aca="true" t="shared" si="3" ref="H11:H34">H10/(1+$N$7)</f>
        <v>0.8695652173913044</v>
      </c>
      <c r="I11" s="166">
        <f t="shared" si="1"/>
        <v>0</v>
      </c>
      <c r="J11" s="166"/>
      <c r="K11" s="166">
        <v>0</v>
      </c>
      <c r="L11" s="12"/>
    </row>
    <row r="12" spans="1:11" ht="12.75">
      <c r="A12" s="167">
        <f aca="true" t="shared" si="4" ref="A12:A33">A11+1</f>
        <v>3</v>
      </c>
      <c r="B12" s="121"/>
      <c r="C12" s="130"/>
      <c r="D12" s="169">
        <f t="shared" si="2"/>
        <v>0</v>
      </c>
      <c r="E12" s="132"/>
      <c r="F12" s="130"/>
      <c r="G12" s="171">
        <f t="shared" si="0"/>
        <v>0</v>
      </c>
      <c r="H12" s="165">
        <f t="shared" si="3"/>
        <v>0.7561436672967865</v>
      </c>
      <c r="I12" s="172">
        <f t="shared" si="1"/>
        <v>0</v>
      </c>
      <c r="J12" s="172">
        <v>-59202</v>
      </c>
      <c r="K12" s="172">
        <f aca="true" t="shared" si="5" ref="K12:K34">G12*H12</f>
        <v>0</v>
      </c>
    </row>
    <row r="13" spans="1:11" ht="12.75">
      <c r="A13" s="167">
        <f t="shared" si="4"/>
        <v>4</v>
      </c>
      <c r="B13" s="121"/>
      <c r="C13" s="130"/>
      <c r="D13" s="169">
        <f t="shared" si="2"/>
        <v>0</v>
      </c>
      <c r="E13" s="132"/>
      <c r="F13" s="130"/>
      <c r="G13" s="171">
        <f t="shared" si="0"/>
        <v>0</v>
      </c>
      <c r="H13" s="165">
        <f t="shared" si="3"/>
        <v>0.6575162324319883</v>
      </c>
      <c r="I13" s="172">
        <f t="shared" si="1"/>
        <v>0</v>
      </c>
      <c r="J13" s="172">
        <v>-236808</v>
      </c>
      <c r="K13" s="172">
        <f t="shared" si="5"/>
        <v>0</v>
      </c>
    </row>
    <row r="14" spans="1:11" ht="12.75">
      <c r="A14" s="167">
        <f t="shared" si="4"/>
        <v>5</v>
      </c>
      <c r="B14" s="121"/>
      <c r="C14" s="130"/>
      <c r="D14" s="169">
        <f t="shared" si="2"/>
        <v>0</v>
      </c>
      <c r="E14" s="132"/>
      <c r="F14" s="130"/>
      <c r="G14" s="171">
        <f t="shared" si="0"/>
        <v>0</v>
      </c>
      <c r="H14" s="165">
        <f t="shared" si="3"/>
        <v>0.5717532455930333</v>
      </c>
      <c r="I14" s="172">
        <f t="shared" si="1"/>
        <v>0</v>
      </c>
      <c r="J14" s="172">
        <v>-355212</v>
      </c>
      <c r="K14" s="172">
        <f t="shared" si="5"/>
        <v>0</v>
      </c>
    </row>
    <row r="15" spans="1:11" ht="12.75">
      <c r="A15" s="167">
        <f t="shared" si="4"/>
        <v>6</v>
      </c>
      <c r="B15" s="121"/>
      <c r="C15" s="130"/>
      <c r="D15" s="169">
        <f t="shared" si="2"/>
        <v>0</v>
      </c>
      <c r="E15" s="132"/>
      <c r="F15" s="130"/>
      <c r="G15" s="171">
        <f t="shared" si="0"/>
        <v>0</v>
      </c>
      <c r="H15" s="165">
        <f t="shared" si="3"/>
        <v>0.4971767352982899</v>
      </c>
      <c r="I15" s="172">
        <f t="shared" si="1"/>
        <v>0</v>
      </c>
      <c r="J15" s="172">
        <v>-355212</v>
      </c>
      <c r="K15" s="172">
        <f t="shared" si="5"/>
        <v>0</v>
      </c>
    </row>
    <row r="16" spans="1:11" ht="12.75">
      <c r="A16" s="167">
        <f t="shared" si="4"/>
        <v>7</v>
      </c>
      <c r="B16" s="129"/>
      <c r="C16" s="130"/>
      <c r="D16" s="169">
        <f t="shared" si="2"/>
        <v>0</v>
      </c>
      <c r="E16" s="132"/>
      <c r="F16" s="130"/>
      <c r="G16" s="171">
        <f t="shared" si="0"/>
        <v>0</v>
      </c>
      <c r="H16" s="165">
        <f t="shared" si="3"/>
        <v>0.43232759591155645</v>
      </c>
      <c r="I16" s="172">
        <f t="shared" si="1"/>
        <v>0</v>
      </c>
      <c r="J16" s="172"/>
      <c r="K16" s="172">
        <f t="shared" si="5"/>
        <v>0</v>
      </c>
    </row>
    <row r="17" spans="1:11" ht="12.75">
      <c r="A17" s="167">
        <f t="shared" si="4"/>
        <v>8</v>
      </c>
      <c r="B17" s="129"/>
      <c r="C17" s="130"/>
      <c r="D17" s="169">
        <f t="shared" si="2"/>
        <v>0</v>
      </c>
      <c r="E17" s="132"/>
      <c r="F17" s="130"/>
      <c r="G17" s="171">
        <f t="shared" si="0"/>
        <v>0</v>
      </c>
      <c r="H17" s="165">
        <f t="shared" si="3"/>
        <v>0.3759370399230926</v>
      </c>
      <c r="I17" s="172">
        <f t="shared" si="1"/>
        <v>0</v>
      </c>
      <c r="J17" s="172"/>
      <c r="K17" s="172">
        <f t="shared" si="5"/>
        <v>0</v>
      </c>
    </row>
    <row r="18" spans="1:11" ht="12.75">
      <c r="A18" s="167">
        <f t="shared" si="4"/>
        <v>9</v>
      </c>
      <c r="B18" s="129"/>
      <c r="C18" s="130"/>
      <c r="D18" s="169">
        <f t="shared" si="2"/>
        <v>0</v>
      </c>
      <c r="E18" s="132"/>
      <c r="F18" s="130"/>
      <c r="G18" s="171">
        <f t="shared" si="0"/>
        <v>0</v>
      </c>
      <c r="H18" s="165">
        <f t="shared" si="3"/>
        <v>0.3269017738461675</v>
      </c>
      <c r="I18" s="172">
        <f t="shared" si="1"/>
        <v>0</v>
      </c>
      <c r="J18" s="172"/>
      <c r="K18" s="172">
        <f t="shared" si="5"/>
        <v>0</v>
      </c>
    </row>
    <row r="19" spans="1:11" ht="12.75">
      <c r="A19" s="167">
        <f t="shared" si="4"/>
        <v>10</v>
      </c>
      <c r="B19" s="129"/>
      <c r="C19" s="130"/>
      <c r="D19" s="169">
        <f t="shared" si="2"/>
        <v>0</v>
      </c>
      <c r="E19" s="132"/>
      <c r="F19" s="130"/>
      <c r="G19" s="171">
        <f t="shared" si="0"/>
        <v>0</v>
      </c>
      <c r="H19" s="165">
        <f t="shared" si="3"/>
        <v>0.28426241204014563</v>
      </c>
      <c r="I19" s="172">
        <f t="shared" si="1"/>
        <v>0</v>
      </c>
      <c r="J19" s="172"/>
      <c r="K19" s="172">
        <f t="shared" si="5"/>
        <v>0</v>
      </c>
    </row>
    <row r="20" spans="1:11" ht="12.75">
      <c r="A20" s="167">
        <f t="shared" si="4"/>
        <v>11</v>
      </c>
      <c r="B20" s="129"/>
      <c r="C20" s="130"/>
      <c r="D20" s="169">
        <f t="shared" si="2"/>
        <v>0</v>
      </c>
      <c r="E20" s="132"/>
      <c r="F20" s="130"/>
      <c r="G20" s="171">
        <f t="shared" si="0"/>
        <v>0</v>
      </c>
      <c r="H20" s="165">
        <f t="shared" si="3"/>
        <v>0.24718470612186577</v>
      </c>
      <c r="I20" s="172">
        <f t="shared" si="1"/>
        <v>0</v>
      </c>
      <c r="J20" s="172"/>
      <c r="K20" s="172">
        <f t="shared" si="5"/>
        <v>0</v>
      </c>
    </row>
    <row r="21" spans="1:11" ht="12.75">
      <c r="A21" s="167">
        <f t="shared" si="4"/>
        <v>12</v>
      </c>
      <c r="B21" s="129"/>
      <c r="C21" s="130"/>
      <c r="D21" s="169">
        <f t="shared" si="2"/>
        <v>0</v>
      </c>
      <c r="E21" s="132"/>
      <c r="F21" s="130"/>
      <c r="G21" s="171">
        <f t="shared" si="0"/>
        <v>0</v>
      </c>
      <c r="H21" s="165">
        <f t="shared" si="3"/>
        <v>0.2149432227146659</v>
      </c>
      <c r="I21" s="172">
        <f t="shared" si="1"/>
        <v>0</v>
      </c>
      <c r="J21" s="172"/>
      <c r="K21" s="172">
        <f t="shared" si="5"/>
        <v>0</v>
      </c>
    </row>
    <row r="22" spans="1:11" ht="12.75">
      <c r="A22" s="167">
        <f t="shared" si="4"/>
        <v>13</v>
      </c>
      <c r="B22" s="129"/>
      <c r="C22" s="130"/>
      <c r="D22" s="169">
        <f t="shared" si="2"/>
        <v>0</v>
      </c>
      <c r="E22" s="132"/>
      <c r="F22" s="130"/>
      <c r="G22" s="171">
        <f t="shared" si="0"/>
        <v>0</v>
      </c>
      <c r="H22" s="165">
        <f t="shared" si="3"/>
        <v>0.186907150186666</v>
      </c>
      <c r="I22" s="172">
        <f t="shared" si="1"/>
        <v>0</v>
      </c>
      <c r="J22" s="172"/>
      <c r="K22" s="172">
        <f t="shared" si="5"/>
        <v>0</v>
      </c>
    </row>
    <row r="23" spans="1:14" s="11" customFormat="1" ht="12.75">
      <c r="A23" s="167">
        <f t="shared" si="4"/>
        <v>14</v>
      </c>
      <c r="B23" s="129"/>
      <c r="C23" s="130"/>
      <c r="D23" s="169">
        <f t="shared" si="2"/>
        <v>0</v>
      </c>
      <c r="E23" s="132"/>
      <c r="F23" s="130"/>
      <c r="G23" s="171">
        <f t="shared" si="0"/>
        <v>0</v>
      </c>
      <c r="H23" s="165">
        <f t="shared" si="3"/>
        <v>0.16252795668405742</v>
      </c>
      <c r="I23" s="172">
        <f t="shared" si="1"/>
        <v>0</v>
      </c>
      <c r="J23" s="172"/>
      <c r="K23" s="172">
        <f t="shared" si="5"/>
        <v>0</v>
      </c>
      <c r="M23"/>
      <c r="N23"/>
    </row>
    <row r="24" spans="1:14" s="11" customFormat="1" ht="12.75">
      <c r="A24" s="167">
        <f t="shared" si="4"/>
        <v>15</v>
      </c>
      <c r="B24" s="129"/>
      <c r="C24" s="130"/>
      <c r="D24" s="169">
        <f t="shared" si="2"/>
        <v>0</v>
      </c>
      <c r="E24" s="132"/>
      <c r="F24" s="130"/>
      <c r="G24" s="171">
        <f t="shared" si="0"/>
        <v>0</v>
      </c>
      <c r="H24" s="165">
        <f t="shared" si="3"/>
        <v>0.1413286579861369</v>
      </c>
      <c r="I24" s="172">
        <f t="shared" si="1"/>
        <v>0</v>
      </c>
      <c r="J24" s="172"/>
      <c r="K24" s="172">
        <f t="shared" si="5"/>
        <v>0</v>
      </c>
      <c r="M24"/>
      <c r="N24"/>
    </row>
    <row r="25" spans="1:14" s="11" customFormat="1" ht="12.75">
      <c r="A25" s="167">
        <f t="shared" si="4"/>
        <v>16</v>
      </c>
      <c r="B25" s="129"/>
      <c r="C25" s="130"/>
      <c r="D25" s="169">
        <f t="shared" si="2"/>
        <v>0</v>
      </c>
      <c r="E25" s="132"/>
      <c r="F25" s="130"/>
      <c r="G25" s="171">
        <f t="shared" si="0"/>
        <v>0</v>
      </c>
      <c r="H25" s="165">
        <f t="shared" si="3"/>
        <v>0.12289448520533644</v>
      </c>
      <c r="I25" s="172">
        <f t="shared" si="1"/>
        <v>0</v>
      </c>
      <c r="J25" s="172"/>
      <c r="K25" s="172">
        <f t="shared" si="5"/>
        <v>0</v>
      </c>
      <c r="M25"/>
      <c r="N25"/>
    </row>
    <row r="26" spans="1:14" s="11" customFormat="1" ht="12.75">
      <c r="A26" s="167">
        <f t="shared" si="4"/>
        <v>17</v>
      </c>
      <c r="B26" s="129"/>
      <c r="C26" s="130"/>
      <c r="D26" s="169">
        <f t="shared" si="2"/>
        <v>0</v>
      </c>
      <c r="E26" s="132"/>
      <c r="F26" s="130"/>
      <c r="G26" s="171">
        <f t="shared" si="0"/>
        <v>0</v>
      </c>
      <c r="H26" s="165">
        <f t="shared" si="3"/>
        <v>0.10686476974377082</v>
      </c>
      <c r="I26" s="172">
        <f t="shared" si="1"/>
        <v>0</v>
      </c>
      <c r="J26" s="172"/>
      <c r="K26" s="172">
        <f t="shared" si="5"/>
        <v>0</v>
      </c>
      <c r="M26"/>
      <c r="N26"/>
    </row>
    <row r="27" spans="1:14" s="11" customFormat="1" ht="12.75">
      <c r="A27" s="167">
        <f t="shared" si="4"/>
        <v>18</v>
      </c>
      <c r="B27" s="129"/>
      <c r="C27" s="130"/>
      <c r="D27" s="169">
        <f t="shared" si="2"/>
        <v>0</v>
      </c>
      <c r="E27" s="132"/>
      <c r="F27" s="130"/>
      <c r="G27" s="171">
        <f t="shared" si="0"/>
        <v>0</v>
      </c>
      <c r="H27" s="165">
        <f t="shared" si="3"/>
        <v>0.09292588673371377</v>
      </c>
      <c r="I27" s="172">
        <f t="shared" si="1"/>
        <v>0</v>
      </c>
      <c r="J27" s="172"/>
      <c r="K27" s="172">
        <f t="shared" si="5"/>
        <v>0</v>
      </c>
      <c r="M27"/>
      <c r="N27"/>
    </row>
    <row r="28" spans="1:14" s="11" customFormat="1" ht="12.75">
      <c r="A28" s="167">
        <f t="shared" si="4"/>
        <v>19</v>
      </c>
      <c r="B28" s="129"/>
      <c r="C28" s="130"/>
      <c r="D28" s="169">
        <f t="shared" si="2"/>
        <v>0</v>
      </c>
      <c r="E28" s="132"/>
      <c r="F28" s="130"/>
      <c r="G28" s="171">
        <f t="shared" si="0"/>
        <v>0</v>
      </c>
      <c r="H28" s="165">
        <f t="shared" si="3"/>
        <v>0.08080511889888155</v>
      </c>
      <c r="I28" s="172">
        <f t="shared" si="1"/>
        <v>0</v>
      </c>
      <c r="J28" s="172"/>
      <c r="K28" s="172">
        <f t="shared" si="5"/>
        <v>0</v>
      </c>
      <c r="M28"/>
      <c r="N28"/>
    </row>
    <row r="29" spans="1:14" s="11" customFormat="1" ht="12.75">
      <c r="A29" s="167">
        <f t="shared" si="4"/>
        <v>20</v>
      </c>
      <c r="B29" s="129"/>
      <c r="C29" s="130"/>
      <c r="D29" s="169">
        <f t="shared" si="2"/>
        <v>0</v>
      </c>
      <c r="E29" s="132"/>
      <c r="F29" s="130"/>
      <c r="G29" s="171">
        <f t="shared" si="0"/>
        <v>0</v>
      </c>
      <c r="H29" s="165">
        <f t="shared" si="3"/>
        <v>0.07026532078163614</v>
      </c>
      <c r="I29" s="172">
        <f t="shared" si="1"/>
        <v>0</v>
      </c>
      <c r="J29" s="172"/>
      <c r="K29" s="172">
        <f t="shared" si="5"/>
        <v>0</v>
      </c>
      <c r="M29"/>
      <c r="N29"/>
    </row>
    <row r="30" spans="1:14" s="11" customFormat="1" ht="12.75">
      <c r="A30" s="167">
        <f t="shared" si="4"/>
        <v>21</v>
      </c>
      <c r="B30" s="129"/>
      <c r="C30" s="130"/>
      <c r="D30" s="169">
        <f t="shared" si="2"/>
        <v>0</v>
      </c>
      <c r="E30" s="132"/>
      <c r="F30" s="130"/>
      <c r="G30" s="171">
        <f t="shared" si="0"/>
        <v>0</v>
      </c>
      <c r="H30" s="165">
        <f t="shared" si="3"/>
        <v>0.061100278940553164</v>
      </c>
      <c r="I30" s="172">
        <f t="shared" si="1"/>
        <v>0</v>
      </c>
      <c r="J30" s="172"/>
      <c r="K30" s="172">
        <f t="shared" si="5"/>
        <v>0</v>
      </c>
      <c r="M30"/>
      <c r="N30"/>
    </row>
    <row r="31" spans="1:14" s="11" customFormat="1" ht="12.75">
      <c r="A31" s="167">
        <f t="shared" si="4"/>
        <v>22</v>
      </c>
      <c r="B31" s="129"/>
      <c r="C31" s="130"/>
      <c r="D31" s="169">
        <f t="shared" si="2"/>
        <v>0</v>
      </c>
      <c r="E31" s="132"/>
      <c r="F31" s="130"/>
      <c r="G31" s="171">
        <f t="shared" si="0"/>
        <v>0</v>
      </c>
      <c r="H31" s="165">
        <f t="shared" si="3"/>
        <v>0.05313067733961145</v>
      </c>
      <c r="I31" s="172">
        <f t="shared" si="1"/>
        <v>0</v>
      </c>
      <c r="J31" s="172"/>
      <c r="K31" s="172">
        <f t="shared" si="5"/>
        <v>0</v>
      </c>
      <c r="M31"/>
      <c r="N31"/>
    </row>
    <row r="32" spans="1:14" s="11" customFormat="1" ht="12.75">
      <c r="A32" s="167">
        <f t="shared" si="4"/>
        <v>23</v>
      </c>
      <c r="B32" s="129"/>
      <c r="C32" s="130"/>
      <c r="D32" s="169">
        <f t="shared" si="2"/>
        <v>0</v>
      </c>
      <c r="E32" s="132"/>
      <c r="F32" s="130"/>
      <c r="G32" s="171">
        <f t="shared" si="0"/>
        <v>0</v>
      </c>
      <c r="H32" s="165">
        <f t="shared" si="3"/>
        <v>0.04620058899096648</v>
      </c>
      <c r="I32" s="172">
        <f t="shared" si="1"/>
        <v>0</v>
      </c>
      <c r="J32" s="172"/>
      <c r="K32" s="172">
        <f t="shared" si="5"/>
        <v>0</v>
      </c>
      <c r="M32"/>
      <c r="N32"/>
    </row>
    <row r="33" spans="1:14" s="11" customFormat="1" ht="12.75">
      <c r="A33" s="167">
        <f t="shared" si="4"/>
        <v>24</v>
      </c>
      <c r="B33" s="129"/>
      <c r="C33" s="130"/>
      <c r="D33" s="169">
        <f t="shared" si="2"/>
        <v>0</v>
      </c>
      <c r="E33" s="132"/>
      <c r="F33" s="130"/>
      <c r="G33" s="171">
        <f t="shared" si="0"/>
        <v>0</v>
      </c>
      <c r="H33" s="165">
        <f t="shared" si="3"/>
        <v>0.040174425209536076</v>
      </c>
      <c r="I33" s="172">
        <f t="shared" si="1"/>
        <v>0</v>
      </c>
      <c r="J33" s="172"/>
      <c r="K33" s="172">
        <f t="shared" si="5"/>
        <v>0</v>
      </c>
      <c r="M33"/>
      <c r="N33"/>
    </row>
    <row r="34" spans="1:14" s="11" customFormat="1" ht="13.5" thickBot="1">
      <c r="A34" s="174">
        <v>25</v>
      </c>
      <c r="B34" s="137"/>
      <c r="C34" s="138"/>
      <c r="D34" s="177">
        <f t="shared" si="2"/>
        <v>0</v>
      </c>
      <c r="E34" s="140"/>
      <c r="F34" s="138"/>
      <c r="G34" s="179">
        <f t="shared" si="0"/>
        <v>0</v>
      </c>
      <c r="H34" s="165">
        <f t="shared" si="3"/>
        <v>0.03493428279090094</v>
      </c>
      <c r="I34" s="180">
        <f t="shared" si="1"/>
        <v>0</v>
      </c>
      <c r="J34" s="180"/>
      <c r="K34" s="180">
        <f t="shared" si="5"/>
        <v>0</v>
      </c>
      <c r="M34"/>
      <c r="N34"/>
    </row>
    <row r="35" spans="1:14" s="11" customFormat="1" ht="13.5" thickBot="1">
      <c r="A35" s="39" t="s">
        <v>10</v>
      </c>
      <c r="B35" s="113">
        <f aca="true" t="shared" si="6" ref="B35:G35">SUM(B10:B34)</f>
        <v>0</v>
      </c>
      <c r="C35" s="114">
        <f t="shared" si="6"/>
        <v>0</v>
      </c>
      <c r="D35" s="115">
        <f t="shared" si="6"/>
        <v>0</v>
      </c>
      <c r="E35" s="116">
        <f t="shared" si="6"/>
        <v>0</v>
      </c>
      <c r="F35" s="114">
        <f t="shared" si="6"/>
        <v>0</v>
      </c>
      <c r="G35" s="117">
        <f t="shared" si="6"/>
        <v>0</v>
      </c>
      <c r="H35" s="118"/>
      <c r="I35" s="118">
        <f>SUM(I10:I34)</f>
        <v>0</v>
      </c>
      <c r="J35" s="118"/>
      <c r="K35" s="118">
        <f>SUM(K10:K34)</f>
        <v>0</v>
      </c>
      <c r="M35"/>
      <c r="N35"/>
    </row>
    <row r="36" spans="1:14" s="11" customFormat="1" ht="13.5" thickBot="1">
      <c r="A36"/>
      <c r="B36" s="2"/>
      <c r="C36" s="2"/>
      <c r="D36" s="2"/>
      <c r="E36" s="2"/>
      <c r="F36" s="2"/>
      <c r="G36" s="2"/>
      <c r="H36" s="10"/>
      <c r="I36" s="15"/>
      <c r="J36" s="16"/>
      <c r="K36" s="15"/>
      <c r="M36"/>
      <c r="N36"/>
    </row>
    <row r="37" spans="1:14" s="11" customFormat="1" ht="13.5" thickBot="1">
      <c r="A37"/>
      <c r="B37" s="2"/>
      <c r="C37" s="2"/>
      <c r="D37" s="2"/>
      <c r="E37" s="2"/>
      <c r="F37" s="2"/>
      <c r="G37" s="2"/>
      <c r="H37" s="10"/>
      <c r="I37" s="15"/>
      <c r="J37" s="15"/>
      <c r="K37" s="13" t="s">
        <v>5</v>
      </c>
      <c r="M37"/>
      <c r="N37"/>
    </row>
    <row r="38" spans="1:14" s="11" customFormat="1" ht="13.5" thickBot="1">
      <c r="A38"/>
      <c r="B38" s="2"/>
      <c r="C38" s="2"/>
      <c r="D38" s="2"/>
      <c r="E38" s="2"/>
      <c r="F38" s="2"/>
      <c r="G38" s="1"/>
      <c r="H38" s="10"/>
      <c r="I38" s="15"/>
      <c r="J38" s="15"/>
      <c r="K38" s="38">
        <f>K35-I35</f>
        <v>0</v>
      </c>
      <c r="M38"/>
      <c r="N38"/>
    </row>
    <row r="39" spans="1:14" s="11" customFormat="1" ht="12.75">
      <c r="A39"/>
      <c r="B39" s="2"/>
      <c r="C39" s="2"/>
      <c r="D39" s="2"/>
      <c r="E39" s="2"/>
      <c r="F39" s="2"/>
      <c r="G39" s="1"/>
      <c r="H39" s="10"/>
      <c r="I39" s="15"/>
      <c r="J39" s="15"/>
      <c r="K39" s="15"/>
      <c r="M39"/>
      <c r="N39"/>
    </row>
    <row r="40" spans="1:14" s="11" customFormat="1" ht="12.75">
      <c r="A40"/>
      <c r="B40" s="2"/>
      <c r="C40" s="2"/>
      <c r="D40" s="2"/>
      <c r="E40" s="2"/>
      <c r="F40" s="2"/>
      <c r="G40" s="1"/>
      <c r="H40" s="10"/>
      <c r="I40" s="15"/>
      <c r="J40" s="15"/>
      <c r="K40" s="15"/>
      <c r="M40"/>
      <c r="N40"/>
    </row>
    <row r="41" spans="1:14" s="11" customFormat="1" ht="12.75">
      <c r="A41"/>
      <c r="B41" s="2"/>
      <c r="C41" s="2"/>
      <c r="D41" s="2"/>
      <c r="E41" s="2"/>
      <c r="F41" s="2"/>
      <c r="G41" s="2"/>
      <c r="H41" s="10"/>
      <c r="I41" s="15"/>
      <c r="J41" s="15"/>
      <c r="K41" s="15"/>
      <c r="M41"/>
      <c r="N41"/>
    </row>
    <row r="42" spans="1:14" s="11" customFormat="1" ht="12.75">
      <c r="A42"/>
      <c r="B42" s="2"/>
      <c r="C42" s="2"/>
      <c r="D42" s="2"/>
      <c r="E42" s="2"/>
      <c r="F42" s="2"/>
      <c r="G42" s="2"/>
      <c r="H42" s="10"/>
      <c r="I42" s="15"/>
      <c r="J42" s="15"/>
      <c r="K42" s="15"/>
      <c r="M42"/>
      <c r="N42"/>
    </row>
  </sheetData>
  <sheetProtection/>
  <mergeCells count="2">
    <mergeCell ref="B8:D8"/>
    <mergeCell ref="E8:G8"/>
  </mergeCells>
  <printOptions/>
  <pageMargins left="0.7" right="0.7" top="0.75" bottom="0.75" header="0.3" footer="0.3"/>
  <pageSetup firstPageNumber="13" useFirstPageNumber="1" horizontalDpi="600" verticalDpi="600" orientation="landscape" paperSize="9" scale="61" r:id="rId1"/>
  <headerFoot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7.00390625" style="0" customWidth="1"/>
    <col min="3" max="3" width="14.8515625" style="0" customWidth="1"/>
    <col min="4" max="4" width="15.421875" style="0" customWidth="1"/>
  </cols>
  <sheetData>
    <row r="1" spans="1:4" ht="13.5" thickBot="1">
      <c r="A1" s="72" t="s">
        <v>30</v>
      </c>
      <c r="B1" s="41"/>
      <c r="C1" s="41"/>
      <c r="D1" s="41"/>
    </row>
    <row r="2" spans="1:4" ht="12.75">
      <c r="A2" s="18"/>
      <c r="B2" s="20"/>
      <c r="C2" s="19"/>
      <c r="D2" s="21"/>
    </row>
    <row r="3" spans="1:4" ht="12.75">
      <c r="A3" s="24"/>
      <c r="B3" s="214" t="s">
        <v>13</v>
      </c>
      <c r="C3" s="215"/>
      <c r="D3" s="216"/>
    </row>
    <row r="4" spans="1:4" ht="13.5" thickBot="1">
      <c r="A4" s="40" t="s">
        <v>15</v>
      </c>
      <c r="B4" s="32" t="s">
        <v>11</v>
      </c>
      <c r="C4" s="30" t="s">
        <v>12</v>
      </c>
      <c r="D4" s="33" t="s">
        <v>10</v>
      </c>
    </row>
    <row r="5" spans="1:4" ht="12.75">
      <c r="A5" s="3">
        <v>1</v>
      </c>
      <c r="B5" s="58">
        <v>0</v>
      </c>
      <c r="C5" s="43">
        <v>0</v>
      </c>
      <c r="D5" s="44">
        <v>0</v>
      </c>
    </row>
    <row r="6" spans="1:4" ht="12.75">
      <c r="A6" s="4">
        <v>2</v>
      </c>
      <c r="B6" s="59">
        <v>0</v>
      </c>
      <c r="C6" s="45">
        <v>0</v>
      </c>
      <c r="D6" s="46">
        <v>0</v>
      </c>
    </row>
    <row r="7" spans="1:4" ht="12.75">
      <c r="A7" s="4">
        <v>3</v>
      </c>
      <c r="B7" s="59">
        <v>0</v>
      </c>
      <c r="C7" s="45">
        <v>0</v>
      </c>
      <c r="D7" s="46">
        <v>0</v>
      </c>
    </row>
    <row r="8" spans="1:4" ht="12.75">
      <c r="A8" s="4">
        <v>4</v>
      </c>
      <c r="B8" s="59">
        <v>0</v>
      </c>
      <c r="C8" s="45">
        <v>0</v>
      </c>
      <c r="D8" s="46">
        <v>0</v>
      </c>
    </row>
    <row r="9" spans="1:4" ht="12.75">
      <c r="A9" s="4">
        <v>5</v>
      </c>
      <c r="B9" s="59">
        <v>0</v>
      </c>
      <c r="C9" s="45">
        <v>0</v>
      </c>
      <c r="D9" s="46">
        <v>0</v>
      </c>
    </row>
    <row r="10" spans="1:4" ht="12.75">
      <c r="A10" s="4">
        <v>6</v>
      </c>
      <c r="B10" s="59">
        <v>380000</v>
      </c>
      <c r="C10" s="45">
        <v>180000</v>
      </c>
      <c r="D10" s="46">
        <v>560000</v>
      </c>
    </row>
    <row r="11" spans="1:4" ht="12.75">
      <c r="A11" s="4">
        <f aca="true" t="shared" si="0" ref="A11:A29">+A10+1</f>
        <v>7</v>
      </c>
      <c r="B11" s="59">
        <v>390000</v>
      </c>
      <c r="C11" s="45">
        <v>190000</v>
      </c>
      <c r="D11" s="46">
        <v>580000</v>
      </c>
    </row>
    <row r="12" spans="1:4" ht="12.75">
      <c r="A12" s="4">
        <f t="shared" si="0"/>
        <v>8</v>
      </c>
      <c r="B12" s="59">
        <v>400000</v>
      </c>
      <c r="C12" s="45">
        <v>200000</v>
      </c>
      <c r="D12" s="46">
        <v>600000</v>
      </c>
    </row>
    <row r="13" spans="1:4" ht="12.75">
      <c r="A13" s="4">
        <f t="shared" si="0"/>
        <v>9</v>
      </c>
      <c r="B13" s="59">
        <v>410000</v>
      </c>
      <c r="C13" s="45">
        <v>210000</v>
      </c>
      <c r="D13" s="46">
        <v>620000</v>
      </c>
    </row>
    <row r="14" spans="1:4" ht="12.75">
      <c r="A14" s="4">
        <f t="shared" si="0"/>
        <v>10</v>
      </c>
      <c r="B14" s="59">
        <v>420000</v>
      </c>
      <c r="C14" s="45">
        <v>220000</v>
      </c>
      <c r="D14" s="46">
        <v>640000</v>
      </c>
    </row>
    <row r="15" spans="1:4" ht="12.75">
      <c r="A15" s="4">
        <f t="shared" si="0"/>
        <v>11</v>
      </c>
      <c r="B15" s="59">
        <v>430000</v>
      </c>
      <c r="C15" s="45">
        <v>230000</v>
      </c>
      <c r="D15" s="46">
        <v>660000</v>
      </c>
    </row>
    <row r="16" spans="1:4" ht="12.75">
      <c r="A16" s="4">
        <f t="shared" si="0"/>
        <v>12</v>
      </c>
      <c r="B16" s="59">
        <v>440000</v>
      </c>
      <c r="C16" s="45">
        <v>240000</v>
      </c>
      <c r="D16" s="46">
        <v>680000</v>
      </c>
    </row>
    <row r="17" spans="1:4" ht="12.75">
      <c r="A17" s="4">
        <f t="shared" si="0"/>
        <v>13</v>
      </c>
      <c r="B17" s="59">
        <v>450000</v>
      </c>
      <c r="C17" s="45">
        <v>250000</v>
      </c>
      <c r="D17" s="46">
        <v>700000</v>
      </c>
    </row>
    <row r="18" spans="1:4" ht="12.75">
      <c r="A18" s="4">
        <f t="shared" si="0"/>
        <v>14</v>
      </c>
      <c r="B18" s="59">
        <v>460000</v>
      </c>
      <c r="C18" s="45">
        <v>260000</v>
      </c>
      <c r="D18" s="46">
        <v>720000</v>
      </c>
    </row>
    <row r="19" spans="1:4" ht="12.75">
      <c r="A19" s="4">
        <f t="shared" si="0"/>
        <v>15</v>
      </c>
      <c r="B19" s="59">
        <v>470000</v>
      </c>
      <c r="C19" s="45">
        <v>270000</v>
      </c>
      <c r="D19" s="46">
        <v>740000</v>
      </c>
    </row>
    <row r="20" spans="1:4" ht="12.75">
      <c r="A20" s="4">
        <f t="shared" si="0"/>
        <v>16</v>
      </c>
      <c r="B20" s="59">
        <v>480000</v>
      </c>
      <c r="C20" s="45">
        <v>280000</v>
      </c>
      <c r="D20" s="46">
        <v>760000</v>
      </c>
    </row>
    <row r="21" spans="1:4" ht="12.75">
      <c r="A21" s="4">
        <f t="shared" si="0"/>
        <v>17</v>
      </c>
      <c r="B21" s="59">
        <v>490000</v>
      </c>
      <c r="C21" s="45">
        <v>290000</v>
      </c>
      <c r="D21" s="46">
        <v>780000</v>
      </c>
    </row>
    <row r="22" spans="1:4" ht="12.75">
      <c r="A22" s="4">
        <f t="shared" si="0"/>
        <v>18</v>
      </c>
      <c r="B22" s="59">
        <v>490000</v>
      </c>
      <c r="C22" s="45">
        <v>290000</v>
      </c>
      <c r="D22" s="46">
        <v>780000</v>
      </c>
    </row>
    <row r="23" spans="1:4" ht="12.75">
      <c r="A23" s="4">
        <f t="shared" si="0"/>
        <v>19</v>
      </c>
      <c r="B23" s="59">
        <v>490000</v>
      </c>
      <c r="C23" s="45">
        <v>290000</v>
      </c>
      <c r="D23" s="46">
        <v>780000</v>
      </c>
    </row>
    <row r="24" spans="1:4" ht="12.75">
      <c r="A24" s="4">
        <f t="shared" si="0"/>
        <v>20</v>
      </c>
      <c r="B24" s="59">
        <v>490000</v>
      </c>
      <c r="C24" s="45">
        <v>290000</v>
      </c>
      <c r="D24" s="46">
        <v>780000</v>
      </c>
    </row>
    <row r="25" spans="1:4" ht="12.75">
      <c r="A25" s="4">
        <f t="shared" si="0"/>
        <v>21</v>
      </c>
      <c r="B25" s="59">
        <v>490000</v>
      </c>
      <c r="C25" s="45">
        <v>290000</v>
      </c>
      <c r="D25" s="46">
        <v>780000</v>
      </c>
    </row>
    <row r="26" spans="1:4" ht="12.75">
      <c r="A26" s="4">
        <f t="shared" si="0"/>
        <v>22</v>
      </c>
      <c r="B26" s="59">
        <v>490000</v>
      </c>
      <c r="C26" s="45">
        <v>290000</v>
      </c>
      <c r="D26" s="46">
        <v>780000</v>
      </c>
    </row>
    <row r="27" spans="1:4" ht="12.75">
      <c r="A27" s="4">
        <f t="shared" si="0"/>
        <v>23</v>
      </c>
      <c r="B27" s="59">
        <v>490000</v>
      </c>
      <c r="C27" s="45">
        <v>290000</v>
      </c>
      <c r="D27" s="46">
        <v>780000</v>
      </c>
    </row>
    <row r="28" spans="1:4" ht="12.75">
      <c r="A28" s="4">
        <f t="shared" si="0"/>
        <v>24</v>
      </c>
      <c r="B28" s="59">
        <v>490000</v>
      </c>
      <c r="C28" s="45">
        <v>290000</v>
      </c>
      <c r="D28" s="46">
        <v>780000</v>
      </c>
    </row>
    <row r="29" spans="1:4" ht="13.5" thickBot="1">
      <c r="A29" s="5">
        <f t="shared" si="0"/>
        <v>25</v>
      </c>
      <c r="B29" s="60">
        <v>490000</v>
      </c>
      <c r="C29" s="50">
        <v>290000</v>
      </c>
      <c r="D29" s="51">
        <v>780000</v>
      </c>
    </row>
    <row r="30" spans="1:4" ht="13.5" thickBot="1">
      <c r="A30" s="39" t="s">
        <v>10</v>
      </c>
      <c r="B30" s="8">
        <v>9140000</v>
      </c>
      <c r="C30" s="7">
        <v>5140000</v>
      </c>
      <c r="D30" s="9">
        <v>14280000</v>
      </c>
    </row>
    <row r="31" spans="2:4" ht="12.75">
      <c r="B31" s="41"/>
      <c r="C31" s="41"/>
      <c r="D31" s="41"/>
    </row>
    <row r="32" spans="2:4" ht="12.75">
      <c r="B32" s="41"/>
      <c r="C32" s="41"/>
      <c r="D32" s="41"/>
    </row>
    <row r="33" spans="2:4" ht="12.75">
      <c r="B33" s="41"/>
      <c r="C33" s="41"/>
      <c r="D33" s="1"/>
    </row>
    <row r="34" spans="2:4" ht="12.75">
      <c r="B34" s="41"/>
      <c r="C34" s="41"/>
      <c r="D34" s="1"/>
    </row>
    <row r="35" spans="2:4" ht="12.75">
      <c r="B35" s="41"/>
      <c r="C35" s="41"/>
      <c r="D35" s="1"/>
    </row>
    <row r="36" spans="2:4" ht="12.75">
      <c r="B36" s="41"/>
      <c r="C36" s="41"/>
      <c r="D36" s="41"/>
    </row>
    <row r="37" spans="2:4" ht="12.75">
      <c r="B37" s="41"/>
      <c r="C37" s="41"/>
      <c r="D37" s="41"/>
    </row>
  </sheetData>
  <sheetProtection/>
  <mergeCells count="1">
    <mergeCell ref="B3:D3"/>
  </mergeCells>
  <printOptions/>
  <pageMargins left="0.7" right="0.7" top="0.75" bottom="0.75" header="0.3" footer="0.3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140625" style="0" bestFit="1" customWidth="1"/>
    <col min="4" max="4" width="17.28125" style="0" customWidth="1"/>
    <col min="5" max="5" width="0" style="15" hidden="1" customWidth="1"/>
  </cols>
  <sheetData>
    <row r="1" spans="1:5" ht="13.5" thickBot="1">
      <c r="A1" s="72" t="s">
        <v>31</v>
      </c>
      <c r="B1" s="41"/>
      <c r="C1" s="41"/>
      <c r="D1" s="17"/>
      <c r="E1" s="42"/>
    </row>
    <row r="2" spans="1:5" ht="12.75">
      <c r="A2" s="18"/>
      <c r="B2" s="19"/>
      <c r="C2" s="19"/>
      <c r="D2" s="21"/>
      <c r="E2" s="23"/>
    </row>
    <row r="3" spans="1:5" ht="12.75">
      <c r="A3" s="24"/>
      <c r="B3" s="214" t="s">
        <v>14</v>
      </c>
      <c r="C3" s="217"/>
      <c r="D3" s="216"/>
      <c r="E3" s="27"/>
    </row>
    <row r="4" spans="1:5" ht="13.5" thickBot="1">
      <c r="A4" s="40" t="s">
        <v>15</v>
      </c>
      <c r="B4" s="29" t="s">
        <v>8</v>
      </c>
      <c r="C4" s="30" t="s">
        <v>9</v>
      </c>
      <c r="D4" s="33" t="s">
        <v>10</v>
      </c>
      <c r="E4" s="36" t="s">
        <v>1</v>
      </c>
    </row>
    <row r="5" spans="1:5" ht="12.75">
      <c r="A5" s="3">
        <v>1</v>
      </c>
      <c r="B5" s="54">
        <v>50000</v>
      </c>
      <c r="C5" s="43"/>
      <c r="D5" s="55">
        <v>50000</v>
      </c>
      <c r="E5" s="14"/>
    </row>
    <row r="6" spans="1:5" ht="12.75">
      <c r="A6" s="4">
        <v>2</v>
      </c>
      <c r="B6" s="54">
        <v>140000</v>
      </c>
      <c r="C6" s="45"/>
      <c r="D6" s="56">
        <v>140000</v>
      </c>
      <c r="E6" s="47">
        <v>-59202</v>
      </c>
    </row>
    <row r="7" spans="1:5" ht="12.75">
      <c r="A7" s="4">
        <v>3</v>
      </c>
      <c r="B7" s="54">
        <v>132000</v>
      </c>
      <c r="C7" s="45"/>
      <c r="D7" s="56">
        <v>132000</v>
      </c>
      <c r="E7" s="47">
        <v>-236808</v>
      </c>
    </row>
    <row r="8" spans="1:5" ht="12.75">
      <c r="A8" s="4">
        <v>4</v>
      </c>
      <c r="B8" s="54">
        <v>183333.33333333334</v>
      </c>
      <c r="C8" s="45"/>
      <c r="D8" s="56">
        <v>183333.33333333334</v>
      </c>
      <c r="E8" s="47">
        <v>-355212</v>
      </c>
    </row>
    <row r="9" spans="1:5" ht="12.75">
      <c r="A9" s="4">
        <v>5</v>
      </c>
      <c r="B9" s="54">
        <v>183333.33333333334</v>
      </c>
      <c r="C9" s="45"/>
      <c r="D9" s="56">
        <v>183333.33333333334</v>
      </c>
      <c r="E9" s="47">
        <v>-355212</v>
      </c>
    </row>
    <row r="10" spans="1:5" ht="12.75">
      <c r="A10" s="4">
        <v>6</v>
      </c>
      <c r="B10" s="57">
        <v>249333.33333333326</v>
      </c>
      <c r="C10" s="45"/>
      <c r="D10" s="56">
        <v>249333.33333333326</v>
      </c>
      <c r="E10" s="47"/>
    </row>
    <row r="11" spans="1:5" ht="12.75">
      <c r="A11" s="4">
        <f aca="true" t="shared" si="0" ref="A11:A29">+A10+1</f>
        <v>7</v>
      </c>
      <c r="B11" s="48"/>
      <c r="C11" s="45">
        <v>2000</v>
      </c>
      <c r="D11" s="46">
        <v>2000</v>
      </c>
      <c r="E11" s="47"/>
    </row>
    <row r="12" spans="1:5" ht="12.75">
      <c r="A12" s="4">
        <f t="shared" si="0"/>
        <v>8</v>
      </c>
      <c r="B12" s="48"/>
      <c r="C12" s="45">
        <v>2000</v>
      </c>
      <c r="D12" s="46">
        <v>2000</v>
      </c>
      <c r="E12" s="47"/>
    </row>
    <row r="13" spans="1:5" ht="12.75">
      <c r="A13" s="4">
        <f t="shared" si="0"/>
        <v>9</v>
      </c>
      <c r="B13" s="48"/>
      <c r="C13" s="45">
        <v>2000</v>
      </c>
      <c r="D13" s="46">
        <v>2000</v>
      </c>
      <c r="E13" s="47"/>
    </row>
    <row r="14" spans="1:5" ht="12.75">
      <c r="A14" s="4">
        <f t="shared" si="0"/>
        <v>10</v>
      </c>
      <c r="B14" s="48"/>
      <c r="C14" s="45">
        <v>2000</v>
      </c>
      <c r="D14" s="46">
        <v>2000</v>
      </c>
      <c r="E14" s="47"/>
    </row>
    <row r="15" spans="1:5" ht="12.75">
      <c r="A15" s="4">
        <f t="shared" si="0"/>
        <v>11</v>
      </c>
      <c r="B15" s="48"/>
      <c r="C15" s="45">
        <v>2000</v>
      </c>
      <c r="D15" s="46">
        <v>2000</v>
      </c>
      <c r="E15" s="47"/>
    </row>
    <row r="16" spans="1:5" ht="12.75">
      <c r="A16" s="4">
        <f t="shared" si="0"/>
        <v>12</v>
      </c>
      <c r="B16" s="48"/>
      <c r="C16" s="45">
        <v>2000</v>
      </c>
      <c r="D16" s="46">
        <v>2000</v>
      </c>
      <c r="E16" s="47"/>
    </row>
    <row r="17" spans="1:5" ht="12.75">
      <c r="A17" s="4">
        <f t="shared" si="0"/>
        <v>13</v>
      </c>
      <c r="B17" s="48"/>
      <c r="C17" s="45">
        <v>2000</v>
      </c>
      <c r="D17" s="46">
        <v>2000</v>
      </c>
      <c r="E17" s="47"/>
    </row>
    <row r="18" spans="1:5" ht="12.75">
      <c r="A18" s="4">
        <f t="shared" si="0"/>
        <v>14</v>
      </c>
      <c r="B18" s="48"/>
      <c r="C18" s="45">
        <v>2000</v>
      </c>
      <c r="D18" s="46">
        <v>2000</v>
      </c>
      <c r="E18" s="47"/>
    </row>
    <row r="19" spans="1:5" ht="12.75">
      <c r="A19" s="4">
        <f t="shared" si="0"/>
        <v>15</v>
      </c>
      <c r="B19" s="48"/>
      <c r="C19" s="45">
        <v>2000</v>
      </c>
      <c r="D19" s="46">
        <v>2000</v>
      </c>
      <c r="E19" s="47"/>
    </row>
    <row r="20" spans="1:5" ht="12.75">
      <c r="A20" s="4">
        <f t="shared" si="0"/>
        <v>16</v>
      </c>
      <c r="B20" s="48"/>
      <c r="C20" s="45">
        <v>2000</v>
      </c>
      <c r="D20" s="46">
        <v>2000</v>
      </c>
      <c r="E20" s="47"/>
    </row>
    <row r="21" spans="1:5" ht="12.75">
      <c r="A21" s="4">
        <f t="shared" si="0"/>
        <v>17</v>
      </c>
      <c r="B21" s="48"/>
      <c r="C21" s="45">
        <v>2000</v>
      </c>
      <c r="D21" s="46">
        <v>2000</v>
      </c>
      <c r="E21" s="47"/>
    </row>
    <row r="22" spans="1:5" ht="12.75">
      <c r="A22" s="4">
        <f t="shared" si="0"/>
        <v>18</v>
      </c>
      <c r="B22" s="48"/>
      <c r="C22" s="45">
        <v>2000</v>
      </c>
      <c r="D22" s="46">
        <v>2000</v>
      </c>
      <c r="E22" s="47"/>
    </row>
    <row r="23" spans="1:5" ht="12.75">
      <c r="A23" s="4">
        <f t="shared" si="0"/>
        <v>19</v>
      </c>
      <c r="B23" s="48"/>
      <c r="C23" s="45">
        <v>2000</v>
      </c>
      <c r="D23" s="46">
        <v>2000</v>
      </c>
      <c r="E23" s="47"/>
    </row>
    <row r="24" spans="1:5" ht="12.75">
      <c r="A24" s="4">
        <f t="shared" si="0"/>
        <v>20</v>
      </c>
      <c r="B24" s="48"/>
      <c r="C24" s="45">
        <v>2000</v>
      </c>
      <c r="D24" s="46">
        <v>2000</v>
      </c>
      <c r="E24" s="47"/>
    </row>
    <row r="25" spans="1:5" ht="12.75">
      <c r="A25" s="4">
        <f t="shared" si="0"/>
        <v>21</v>
      </c>
      <c r="B25" s="48"/>
      <c r="C25" s="45">
        <v>300000</v>
      </c>
      <c r="D25" s="46">
        <v>300000</v>
      </c>
      <c r="E25" s="47"/>
    </row>
    <row r="26" spans="1:5" ht="12.75">
      <c r="A26" s="4">
        <f t="shared" si="0"/>
        <v>22</v>
      </c>
      <c r="B26" s="48"/>
      <c r="C26" s="45">
        <v>2000</v>
      </c>
      <c r="D26" s="46">
        <v>2000</v>
      </c>
      <c r="E26" s="47"/>
    </row>
    <row r="27" spans="1:5" ht="12.75">
      <c r="A27" s="4">
        <f t="shared" si="0"/>
        <v>23</v>
      </c>
      <c r="B27" s="48"/>
      <c r="C27" s="45">
        <v>2000</v>
      </c>
      <c r="D27" s="46">
        <v>2000</v>
      </c>
      <c r="E27" s="47"/>
    </row>
    <row r="28" spans="1:5" ht="12.75">
      <c r="A28" s="4">
        <f t="shared" si="0"/>
        <v>24</v>
      </c>
      <c r="B28" s="48"/>
      <c r="C28" s="45">
        <v>2000</v>
      </c>
      <c r="D28" s="46">
        <v>2000</v>
      </c>
      <c r="E28" s="47"/>
    </row>
    <row r="29" spans="1:5" ht="13.5" thickBot="1">
      <c r="A29" s="5">
        <f t="shared" si="0"/>
        <v>25</v>
      </c>
      <c r="B29" s="49"/>
      <c r="C29" s="50">
        <v>2000</v>
      </c>
      <c r="D29" s="51">
        <v>2000</v>
      </c>
      <c r="E29" s="52"/>
    </row>
    <row r="30" spans="1:5" ht="13.5" thickBot="1">
      <c r="A30" s="5">
        <f>+A29+1</f>
        <v>26</v>
      </c>
      <c r="B30" s="49"/>
      <c r="C30" s="50">
        <v>2000</v>
      </c>
      <c r="D30" s="51">
        <v>2000</v>
      </c>
      <c r="E30" s="53"/>
    </row>
    <row r="31" spans="1:5" ht="13.5" thickBot="1">
      <c r="A31" s="39" t="s">
        <v>10</v>
      </c>
      <c r="B31" s="6">
        <v>938000</v>
      </c>
      <c r="C31" s="7">
        <v>336000</v>
      </c>
      <c r="D31" s="9">
        <v>1274000</v>
      </c>
      <c r="E31" s="42"/>
    </row>
    <row r="32" spans="2:4" ht="12.75">
      <c r="B32" s="41"/>
      <c r="C32" s="41"/>
      <c r="D32" s="41"/>
    </row>
    <row r="33" spans="2:4" ht="12.75">
      <c r="B33" s="41"/>
      <c r="C33" s="41"/>
      <c r="D33" s="41"/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36" spans="2:4" ht="12.75">
      <c r="B36" s="41"/>
      <c r="C36" s="41"/>
      <c r="D36" s="41"/>
    </row>
    <row r="37" spans="2:4" ht="12.75">
      <c r="B37" s="41"/>
      <c r="C37" s="41"/>
      <c r="D37" s="41"/>
    </row>
  </sheetData>
  <sheetProtection/>
  <mergeCells count="1">
    <mergeCell ref="B3:D3"/>
  </mergeCells>
  <printOptions/>
  <pageMargins left="0.7" right="0.7" top="0.75" bottom="0.75" header="0.3" footer="0.3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140625" style="0" bestFit="1" customWidth="1"/>
    <col min="4" max="4" width="17.28125" style="0" customWidth="1"/>
    <col min="5" max="5" width="0" style="15" hidden="1" customWidth="1"/>
  </cols>
  <sheetData>
    <row r="1" spans="1:5" ht="13.5" thickBot="1">
      <c r="A1" s="72" t="s">
        <v>33</v>
      </c>
      <c r="B1" s="41"/>
      <c r="C1" s="41"/>
      <c r="D1" s="17"/>
      <c r="E1" s="42"/>
    </row>
    <row r="2" spans="1:5" ht="12.75">
      <c r="A2" s="18"/>
      <c r="B2" s="19"/>
      <c r="C2" s="19"/>
      <c r="D2" s="21"/>
      <c r="E2" s="23"/>
    </row>
    <row r="3" spans="1:5" ht="12.75">
      <c r="A3" s="24"/>
      <c r="B3" s="214" t="s">
        <v>14</v>
      </c>
      <c r="C3" s="217"/>
      <c r="D3" s="216"/>
      <c r="E3" s="27"/>
    </row>
    <row r="4" spans="1:5" ht="13.5" thickBot="1">
      <c r="A4" s="40" t="s">
        <v>15</v>
      </c>
      <c r="B4" s="29" t="s">
        <v>8</v>
      </c>
      <c r="C4" s="30" t="s">
        <v>9</v>
      </c>
      <c r="D4" s="33" t="s">
        <v>10</v>
      </c>
      <c r="E4" s="36" t="s">
        <v>1</v>
      </c>
    </row>
    <row r="5" spans="1:5" ht="12.75">
      <c r="A5" s="3">
        <v>1</v>
      </c>
      <c r="B5" s="54">
        <v>50000</v>
      </c>
      <c r="C5" s="43"/>
      <c r="D5" s="55">
        <v>50000</v>
      </c>
      <c r="E5" s="14"/>
    </row>
    <row r="6" spans="1:5" ht="12.75">
      <c r="A6" s="4">
        <v>2</v>
      </c>
      <c r="B6" s="54">
        <v>140000</v>
      </c>
      <c r="C6" s="45"/>
      <c r="D6" s="56">
        <v>140000</v>
      </c>
      <c r="E6" s="47">
        <v>-59202</v>
      </c>
    </row>
    <row r="7" spans="1:5" ht="12.75">
      <c r="A7" s="4">
        <v>3</v>
      </c>
      <c r="B7" s="155">
        <v>198000.00000000003</v>
      </c>
      <c r="C7" s="146"/>
      <c r="D7" s="156">
        <v>198000.00000000003</v>
      </c>
      <c r="E7" s="47">
        <v>-236808</v>
      </c>
    </row>
    <row r="8" spans="1:5" ht="12.75">
      <c r="A8" s="4">
        <v>4</v>
      </c>
      <c r="B8" s="155">
        <v>275000</v>
      </c>
      <c r="C8" s="146"/>
      <c r="D8" s="156">
        <v>275000</v>
      </c>
      <c r="E8" s="47">
        <v>-355212</v>
      </c>
    </row>
    <row r="9" spans="1:5" ht="12.75">
      <c r="A9" s="4">
        <v>5</v>
      </c>
      <c r="B9" s="155">
        <v>275000</v>
      </c>
      <c r="C9" s="146"/>
      <c r="D9" s="156">
        <v>275000</v>
      </c>
      <c r="E9" s="47">
        <v>-355212</v>
      </c>
    </row>
    <row r="10" spans="1:5" ht="12.75">
      <c r="A10" s="4">
        <v>6</v>
      </c>
      <c r="B10" s="148"/>
      <c r="C10" s="146">
        <v>2000</v>
      </c>
      <c r="D10" s="147">
        <v>2000</v>
      </c>
      <c r="E10" s="47"/>
    </row>
    <row r="11" spans="1:5" ht="12.75">
      <c r="A11" s="4">
        <f aca="true" t="shared" si="0" ref="A11:A29">+A10+1</f>
        <v>7</v>
      </c>
      <c r="B11" s="148"/>
      <c r="C11" s="146">
        <v>2000</v>
      </c>
      <c r="D11" s="147">
        <v>2000</v>
      </c>
      <c r="E11" s="47"/>
    </row>
    <row r="12" spans="1:5" ht="12.75">
      <c r="A12" s="4">
        <f t="shared" si="0"/>
        <v>8</v>
      </c>
      <c r="B12" s="148"/>
      <c r="C12" s="146">
        <v>2000</v>
      </c>
      <c r="D12" s="147">
        <v>2000</v>
      </c>
      <c r="E12" s="47"/>
    </row>
    <row r="13" spans="1:5" ht="12.75">
      <c r="A13" s="4">
        <f t="shared" si="0"/>
        <v>9</v>
      </c>
      <c r="B13" s="148"/>
      <c r="C13" s="146">
        <v>2000</v>
      </c>
      <c r="D13" s="147">
        <v>2000</v>
      </c>
      <c r="E13" s="47"/>
    </row>
    <row r="14" spans="1:5" ht="12.75">
      <c r="A14" s="4">
        <f t="shared" si="0"/>
        <v>10</v>
      </c>
      <c r="B14" s="148"/>
      <c r="C14" s="146">
        <v>2000</v>
      </c>
      <c r="D14" s="147">
        <v>2000</v>
      </c>
      <c r="E14" s="47"/>
    </row>
    <row r="15" spans="1:5" ht="12.75">
      <c r="A15" s="4">
        <f t="shared" si="0"/>
        <v>11</v>
      </c>
      <c r="B15" s="148"/>
      <c r="C15" s="146">
        <v>2000</v>
      </c>
      <c r="D15" s="147">
        <v>2000</v>
      </c>
      <c r="E15" s="47"/>
    </row>
    <row r="16" spans="1:5" ht="12.75">
      <c r="A16" s="4">
        <f t="shared" si="0"/>
        <v>12</v>
      </c>
      <c r="B16" s="148"/>
      <c r="C16" s="146">
        <v>2000</v>
      </c>
      <c r="D16" s="147">
        <v>2000</v>
      </c>
      <c r="E16" s="47"/>
    </row>
    <row r="17" spans="1:5" ht="12.75">
      <c r="A17" s="4">
        <f t="shared" si="0"/>
        <v>13</v>
      </c>
      <c r="B17" s="148"/>
      <c r="C17" s="146">
        <v>2000</v>
      </c>
      <c r="D17" s="147">
        <v>2000</v>
      </c>
      <c r="E17" s="47"/>
    </row>
    <row r="18" spans="1:5" ht="12.75">
      <c r="A18" s="4">
        <f t="shared" si="0"/>
        <v>14</v>
      </c>
      <c r="B18" s="148"/>
      <c r="C18" s="146">
        <v>2000</v>
      </c>
      <c r="D18" s="147">
        <v>2000</v>
      </c>
      <c r="E18" s="47"/>
    </row>
    <row r="19" spans="1:5" ht="12.75">
      <c r="A19" s="4">
        <f t="shared" si="0"/>
        <v>15</v>
      </c>
      <c r="B19" s="148"/>
      <c r="C19" s="146">
        <v>2000</v>
      </c>
      <c r="D19" s="147">
        <v>2000</v>
      </c>
      <c r="E19" s="47"/>
    </row>
    <row r="20" spans="1:5" ht="12.75">
      <c r="A20" s="4">
        <f t="shared" si="0"/>
        <v>16</v>
      </c>
      <c r="B20" s="148"/>
      <c r="C20" s="146">
        <v>2000</v>
      </c>
      <c r="D20" s="147">
        <v>2000</v>
      </c>
      <c r="E20" s="47"/>
    </row>
    <row r="21" spans="1:5" ht="12.75">
      <c r="A21" s="4">
        <f t="shared" si="0"/>
        <v>17</v>
      </c>
      <c r="B21" s="148"/>
      <c r="C21" s="146">
        <v>2000</v>
      </c>
      <c r="D21" s="147">
        <v>2000</v>
      </c>
      <c r="E21" s="47"/>
    </row>
    <row r="22" spans="1:5" ht="12.75">
      <c r="A22" s="4">
        <f t="shared" si="0"/>
        <v>18</v>
      </c>
      <c r="B22" s="148"/>
      <c r="C22" s="146">
        <v>2000</v>
      </c>
      <c r="D22" s="147">
        <v>2000</v>
      </c>
      <c r="E22" s="47"/>
    </row>
    <row r="23" spans="1:5" ht="12.75">
      <c r="A23" s="4">
        <f t="shared" si="0"/>
        <v>19</v>
      </c>
      <c r="B23" s="148"/>
      <c r="C23" s="146">
        <v>2000</v>
      </c>
      <c r="D23" s="147">
        <v>2000</v>
      </c>
      <c r="E23" s="47"/>
    </row>
    <row r="24" spans="1:5" ht="12.75">
      <c r="A24" s="4">
        <f t="shared" si="0"/>
        <v>20</v>
      </c>
      <c r="B24" s="148"/>
      <c r="C24" s="146">
        <v>2000</v>
      </c>
      <c r="D24" s="147">
        <v>2000</v>
      </c>
      <c r="E24" s="47"/>
    </row>
    <row r="25" spans="1:5" ht="12.75">
      <c r="A25" s="4">
        <f t="shared" si="0"/>
        <v>21</v>
      </c>
      <c r="B25" s="148"/>
      <c r="C25" s="146">
        <v>300000</v>
      </c>
      <c r="D25" s="147">
        <v>300000</v>
      </c>
      <c r="E25" s="47"/>
    </row>
    <row r="26" spans="1:5" ht="12.75">
      <c r="A26" s="4">
        <f t="shared" si="0"/>
        <v>22</v>
      </c>
      <c r="B26" s="148"/>
      <c r="C26" s="146">
        <v>2000</v>
      </c>
      <c r="D26" s="147">
        <v>2000</v>
      </c>
      <c r="E26" s="47"/>
    </row>
    <row r="27" spans="1:5" ht="12.75">
      <c r="A27" s="4">
        <f t="shared" si="0"/>
        <v>23</v>
      </c>
      <c r="B27" s="148"/>
      <c r="C27" s="146">
        <v>2000</v>
      </c>
      <c r="D27" s="147">
        <v>2000</v>
      </c>
      <c r="E27" s="47"/>
    </row>
    <row r="28" spans="1:5" ht="12.75">
      <c r="A28" s="4">
        <f t="shared" si="0"/>
        <v>24</v>
      </c>
      <c r="B28" s="148"/>
      <c r="C28" s="146">
        <v>2000</v>
      </c>
      <c r="D28" s="147">
        <v>2000</v>
      </c>
      <c r="E28" s="47"/>
    </row>
    <row r="29" spans="1:5" ht="13.5" thickBot="1">
      <c r="A29" s="5">
        <f t="shared" si="0"/>
        <v>25</v>
      </c>
      <c r="B29" s="149"/>
      <c r="C29" s="150">
        <v>2000</v>
      </c>
      <c r="D29" s="151">
        <v>2000</v>
      </c>
      <c r="E29" s="52"/>
    </row>
    <row r="30" spans="1:5" ht="13.5" thickBot="1">
      <c r="A30" s="39" t="s">
        <v>10</v>
      </c>
      <c r="B30" s="6">
        <v>870000</v>
      </c>
      <c r="C30" s="7">
        <v>338000</v>
      </c>
      <c r="D30" s="9">
        <v>1208000</v>
      </c>
      <c r="E30" s="53"/>
    </row>
    <row r="31" spans="2:5" ht="12.75">
      <c r="B31" s="41"/>
      <c r="C31" s="41"/>
      <c r="D31" s="41"/>
      <c r="E31" s="42"/>
    </row>
    <row r="32" spans="2:4" ht="12.75">
      <c r="B32" s="41"/>
      <c r="C32" s="41"/>
      <c r="D32" s="41"/>
    </row>
    <row r="33" spans="2:4" ht="12.75">
      <c r="B33" s="41"/>
      <c r="C33" s="41"/>
      <c r="D33" s="41"/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36" spans="2:4" ht="12.75">
      <c r="B36" s="41"/>
      <c r="C36" s="41"/>
      <c r="D36" s="41"/>
    </row>
    <row r="37" spans="2:4" ht="12.75">
      <c r="B37" s="41"/>
      <c r="C37" s="41"/>
      <c r="D37" s="41"/>
    </row>
  </sheetData>
  <sheetProtection/>
  <mergeCells count="1">
    <mergeCell ref="B3:D3"/>
  </mergeCells>
  <printOptions/>
  <pageMargins left="0.7" right="0.7" top="0.75" bottom="0.75" header="0.3" footer="0.3"/>
  <pageSetup firstPageNumber="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140625" style="0" bestFit="1" customWidth="1"/>
    <col min="4" max="4" width="17.28125" style="0" customWidth="1"/>
    <col min="5" max="5" width="0" style="15" hidden="1" customWidth="1"/>
  </cols>
  <sheetData>
    <row r="1" spans="1:5" ht="13.5" thickBot="1">
      <c r="A1" s="72" t="s">
        <v>34</v>
      </c>
      <c r="B1" s="41"/>
      <c r="C1" s="41"/>
      <c r="D1" s="17"/>
      <c r="E1" s="42"/>
    </row>
    <row r="2" spans="1:5" ht="12.75">
      <c r="A2" s="18"/>
      <c r="B2" s="19"/>
      <c r="C2" s="19"/>
      <c r="D2" s="21"/>
      <c r="E2" s="23"/>
    </row>
    <row r="3" spans="1:5" ht="12.75">
      <c r="A3" s="24"/>
      <c r="B3" s="214" t="s">
        <v>14</v>
      </c>
      <c r="C3" s="217"/>
      <c r="D3" s="216"/>
      <c r="E3" s="27"/>
    </row>
    <row r="4" spans="1:5" ht="13.5" thickBot="1">
      <c r="A4" s="40" t="s">
        <v>15</v>
      </c>
      <c r="B4" s="29" t="s">
        <v>8</v>
      </c>
      <c r="C4" s="30" t="s">
        <v>9</v>
      </c>
      <c r="D4" s="33" t="s">
        <v>10</v>
      </c>
      <c r="E4" s="36" t="s">
        <v>1</v>
      </c>
    </row>
    <row r="5" spans="1:5" ht="12.75">
      <c r="A5" s="3">
        <v>1</v>
      </c>
      <c r="B5" s="54">
        <v>50000</v>
      </c>
      <c r="C5" s="43"/>
      <c r="D5" s="55">
        <v>50000</v>
      </c>
      <c r="E5" s="14"/>
    </row>
    <row r="6" spans="1:5" ht="12.75">
      <c r="A6" s="4">
        <v>2</v>
      </c>
      <c r="B6" s="54">
        <v>140000</v>
      </c>
      <c r="C6" s="45"/>
      <c r="D6" s="56">
        <v>140000</v>
      </c>
      <c r="E6" s="47">
        <v>-59202</v>
      </c>
    </row>
    <row r="7" spans="1:5" ht="12.75">
      <c r="A7" s="4">
        <v>3</v>
      </c>
      <c r="B7" s="143">
        <v>180000</v>
      </c>
      <c r="C7" s="146"/>
      <c r="D7" s="147">
        <v>180000</v>
      </c>
      <c r="E7" s="47">
        <v>-236808</v>
      </c>
    </row>
    <row r="8" spans="1:5" ht="12.75">
      <c r="A8" s="4">
        <v>4</v>
      </c>
      <c r="B8" s="143">
        <v>250000</v>
      </c>
      <c r="C8" s="146"/>
      <c r="D8" s="147">
        <v>250000</v>
      </c>
      <c r="E8" s="47">
        <v>-355212</v>
      </c>
    </row>
    <row r="9" spans="1:5" ht="12.75">
      <c r="A9" s="4">
        <v>5</v>
      </c>
      <c r="B9" s="143">
        <v>250000</v>
      </c>
      <c r="C9" s="146"/>
      <c r="D9" s="147">
        <v>250000</v>
      </c>
      <c r="E9" s="47">
        <v>-355212</v>
      </c>
    </row>
    <row r="10" spans="1:5" ht="12.75">
      <c r="A10" s="4">
        <v>6</v>
      </c>
      <c r="B10" s="148"/>
      <c r="C10" s="146">
        <v>2000</v>
      </c>
      <c r="D10" s="147">
        <v>2000</v>
      </c>
      <c r="E10" s="47"/>
    </row>
    <row r="11" spans="1:5" ht="12.75">
      <c r="A11" s="4">
        <f aca="true" t="shared" si="0" ref="A11:A29">+A10+1</f>
        <v>7</v>
      </c>
      <c r="B11" s="148"/>
      <c r="C11" s="146">
        <v>2000</v>
      </c>
      <c r="D11" s="147">
        <v>2000</v>
      </c>
      <c r="E11" s="47"/>
    </row>
    <row r="12" spans="1:5" ht="12.75">
      <c r="A12" s="4">
        <f t="shared" si="0"/>
        <v>8</v>
      </c>
      <c r="B12" s="148"/>
      <c r="C12" s="146">
        <v>2000</v>
      </c>
      <c r="D12" s="147">
        <v>2000</v>
      </c>
      <c r="E12" s="47"/>
    </row>
    <row r="13" spans="1:5" ht="12.75">
      <c r="A13" s="4">
        <f t="shared" si="0"/>
        <v>9</v>
      </c>
      <c r="B13" s="148"/>
      <c r="C13" s="146">
        <v>2000</v>
      </c>
      <c r="D13" s="147">
        <v>2000</v>
      </c>
      <c r="E13" s="47"/>
    </row>
    <row r="14" spans="1:5" ht="12.75">
      <c r="A14" s="4">
        <f t="shared" si="0"/>
        <v>10</v>
      </c>
      <c r="B14" s="148"/>
      <c r="C14" s="146">
        <v>2000</v>
      </c>
      <c r="D14" s="147">
        <v>2000</v>
      </c>
      <c r="E14" s="47"/>
    </row>
    <row r="15" spans="1:5" ht="12.75">
      <c r="A15" s="4">
        <f t="shared" si="0"/>
        <v>11</v>
      </c>
      <c r="B15" s="148"/>
      <c r="C15" s="146">
        <v>2000</v>
      </c>
      <c r="D15" s="147">
        <v>2000</v>
      </c>
      <c r="E15" s="47"/>
    </row>
    <row r="16" spans="1:5" ht="12.75">
      <c r="A16" s="4">
        <f t="shared" si="0"/>
        <v>12</v>
      </c>
      <c r="B16" s="148"/>
      <c r="C16" s="146">
        <v>2000</v>
      </c>
      <c r="D16" s="147">
        <v>2000</v>
      </c>
      <c r="E16" s="47"/>
    </row>
    <row r="17" spans="1:5" ht="12.75">
      <c r="A17" s="4">
        <f t="shared" si="0"/>
        <v>13</v>
      </c>
      <c r="B17" s="148"/>
      <c r="C17" s="146">
        <v>2000</v>
      </c>
      <c r="D17" s="147">
        <v>2000</v>
      </c>
      <c r="E17" s="47"/>
    </row>
    <row r="18" spans="1:5" ht="12.75">
      <c r="A18" s="4">
        <f t="shared" si="0"/>
        <v>14</v>
      </c>
      <c r="B18" s="148"/>
      <c r="C18" s="146">
        <v>2000</v>
      </c>
      <c r="D18" s="147">
        <v>2000</v>
      </c>
      <c r="E18" s="47"/>
    </row>
    <row r="19" spans="1:5" ht="12.75">
      <c r="A19" s="4">
        <f t="shared" si="0"/>
        <v>15</v>
      </c>
      <c r="B19" s="148"/>
      <c r="C19" s="146">
        <v>2000</v>
      </c>
      <c r="D19" s="147">
        <v>2000</v>
      </c>
      <c r="E19" s="47"/>
    </row>
    <row r="20" spans="1:5" ht="12.75">
      <c r="A20" s="4">
        <f t="shared" si="0"/>
        <v>16</v>
      </c>
      <c r="B20" s="148"/>
      <c r="C20" s="146">
        <v>2000</v>
      </c>
      <c r="D20" s="147">
        <v>2000</v>
      </c>
      <c r="E20" s="47"/>
    </row>
    <row r="21" spans="1:5" ht="12.75">
      <c r="A21" s="4">
        <f t="shared" si="0"/>
        <v>17</v>
      </c>
      <c r="B21" s="148"/>
      <c r="C21" s="146">
        <v>2000</v>
      </c>
      <c r="D21" s="147">
        <v>2000</v>
      </c>
      <c r="E21" s="47"/>
    </row>
    <row r="22" spans="1:5" ht="12.75">
      <c r="A22" s="4">
        <f t="shared" si="0"/>
        <v>18</v>
      </c>
      <c r="B22" s="148"/>
      <c r="C22" s="146">
        <v>2000</v>
      </c>
      <c r="D22" s="147">
        <v>2000</v>
      </c>
      <c r="E22" s="47"/>
    </row>
    <row r="23" spans="1:5" ht="12.75">
      <c r="A23" s="4">
        <f t="shared" si="0"/>
        <v>19</v>
      </c>
      <c r="B23" s="148"/>
      <c r="C23" s="146">
        <v>2000</v>
      </c>
      <c r="D23" s="147">
        <v>2000</v>
      </c>
      <c r="E23" s="47"/>
    </row>
    <row r="24" spans="1:5" ht="12.75">
      <c r="A24" s="4">
        <f t="shared" si="0"/>
        <v>20</v>
      </c>
      <c r="B24" s="148"/>
      <c r="C24" s="146">
        <v>2000</v>
      </c>
      <c r="D24" s="147">
        <v>2000</v>
      </c>
      <c r="E24" s="47"/>
    </row>
    <row r="25" spans="1:5" ht="12.75">
      <c r="A25" s="4">
        <f t="shared" si="0"/>
        <v>21</v>
      </c>
      <c r="B25" s="148"/>
      <c r="C25" s="146">
        <v>300000</v>
      </c>
      <c r="D25" s="147">
        <v>300000</v>
      </c>
      <c r="E25" s="47"/>
    </row>
    <row r="26" spans="1:5" ht="12.75">
      <c r="A26" s="4">
        <f t="shared" si="0"/>
        <v>22</v>
      </c>
      <c r="B26" s="148"/>
      <c r="C26" s="146">
        <v>2000</v>
      </c>
      <c r="D26" s="147">
        <v>2000</v>
      </c>
      <c r="E26" s="47"/>
    </row>
    <row r="27" spans="1:5" ht="12.75">
      <c r="A27" s="4">
        <f t="shared" si="0"/>
        <v>23</v>
      </c>
      <c r="B27" s="148"/>
      <c r="C27" s="146">
        <v>2000</v>
      </c>
      <c r="D27" s="147">
        <v>2000</v>
      </c>
      <c r="E27" s="47"/>
    </row>
    <row r="28" spans="1:5" ht="12.75">
      <c r="A28" s="4">
        <f t="shared" si="0"/>
        <v>24</v>
      </c>
      <c r="B28" s="148"/>
      <c r="C28" s="146">
        <v>2000</v>
      </c>
      <c r="D28" s="147">
        <v>2000</v>
      </c>
      <c r="E28" s="47"/>
    </row>
    <row r="29" spans="1:5" ht="13.5" thickBot="1">
      <c r="A29" s="5">
        <f t="shared" si="0"/>
        <v>25</v>
      </c>
      <c r="B29" s="149"/>
      <c r="C29" s="150">
        <v>2000</v>
      </c>
      <c r="D29" s="151">
        <v>2000</v>
      </c>
      <c r="E29" s="52"/>
    </row>
    <row r="30" spans="1:5" ht="13.5" thickBot="1">
      <c r="A30" s="39" t="s">
        <v>10</v>
      </c>
      <c r="B30" s="6">
        <v>870000</v>
      </c>
      <c r="C30" s="7">
        <v>338000</v>
      </c>
      <c r="D30" s="9">
        <v>1208000</v>
      </c>
      <c r="E30" s="53"/>
    </row>
    <row r="31" spans="2:5" ht="12.75">
      <c r="B31" s="41"/>
      <c r="C31" s="41"/>
      <c r="D31" s="41"/>
      <c r="E31" s="42"/>
    </row>
    <row r="32" spans="2:4" ht="12.75">
      <c r="B32" s="41"/>
      <c r="C32" s="41"/>
      <c r="D32" s="41"/>
    </row>
    <row r="33" spans="2:4" ht="12.75">
      <c r="B33" s="41"/>
      <c r="C33" s="41"/>
      <c r="D33" s="41"/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36" spans="2:4" ht="12.75">
      <c r="B36" s="41"/>
      <c r="C36" s="41"/>
      <c r="D36" s="41"/>
    </row>
    <row r="37" spans="2:4" ht="12.75">
      <c r="B37" s="41"/>
      <c r="C37" s="41"/>
      <c r="D37" s="41"/>
    </row>
  </sheetData>
  <sheetProtection/>
  <mergeCells count="1">
    <mergeCell ref="B3:D3"/>
  </mergeCells>
  <printOptions/>
  <pageMargins left="0.7" right="0.7" top="0.75" bottom="0.75" header="0.3" footer="0.3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140625" style="0" bestFit="1" customWidth="1"/>
    <col min="4" max="4" width="17.28125" style="0" customWidth="1"/>
    <col min="5" max="5" width="0" style="15" hidden="1" customWidth="1"/>
  </cols>
  <sheetData>
    <row r="1" spans="1:5" ht="13.5" thickBot="1">
      <c r="A1" s="72" t="s">
        <v>35</v>
      </c>
      <c r="B1" s="41"/>
      <c r="C1" s="41"/>
      <c r="D1" s="17"/>
      <c r="E1" s="42"/>
    </row>
    <row r="2" spans="1:5" ht="12.75">
      <c r="A2" s="18"/>
      <c r="B2" s="19"/>
      <c r="C2" s="19"/>
      <c r="D2" s="21"/>
      <c r="E2" s="23"/>
    </row>
    <row r="3" spans="1:5" ht="12.75">
      <c r="A3" s="24"/>
      <c r="B3" s="214" t="s">
        <v>14</v>
      </c>
      <c r="C3" s="217"/>
      <c r="D3" s="216"/>
      <c r="E3" s="27"/>
    </row>
    <row r="4" spans="1:5" ht="13.5" thickBot="1">
      <c r="A4" s="40" t="s">
        <v>15</v>
      </c>
      <c r="B4" s="29" t="s">
        <v>8</v>
      </c>
      <c r="C4" s="30" t="s">
        <v>9</v>
      </c>
      <c r="D4" s="33" t="s">
        <v>10</v>
      </c>
      <c r="E4" s="36" t="s">
        <v>1</v>
      </c>
    </row>
    <row r="5" spans="1:5" ht="12.75">
      <c r="A5" s="3">
        <v>1</v>
      </c>
      <c r="B5" s="143">
        <v>45000</v>
      </c>
      <c r="C5" s="144"/>
      <c r="D5" s="145">
        <v>45000</v>
      </c>
      <c r="E5" s="14"/>
    </row>
    <row r="6" spans="1:5" ht="12.75">
      <c r="A6" s="4">
        <v>2</v>
      </c>
      <c r="B6" s="143">
        <v>130000</v>
      </c>
      <c r="C6" s="146"/>
      <c r="D6" s="147">
        <v>130000</v>
      </c>
      <c r="E6" s="47">
        <v>-59202</v>
      </c>
    </row>
    <row r="7" spans="1:5" ht="12.75">
      <c r="A7" s="4">
        <v>3</v>
      </c>
      <c r="B7" s="143">
        <v>180000</v>
      </c>
      <c r="C7" s="146"/>
      <c r="D7" s="147">
        <v>180000</v>
      </c>
      <c r="E7" s="47">
        <v>-236808</v>
      </c>
    </row>
    <row r="8" spans="1:5" ht="12.75">
      <c r="A8" s="4">
        <v>4</v>
      </c>
      <c r="B8" s="143">
        <v>250000</v>
      </c>
      <c r="C8" s="146"/>
      <c r="D8" s="147">
        <v>250000</v>
      </c>
      <c r="E8" s="47">
        <v>-355212</v>
      </c>
    </row>
    <row r="9" spans="1:5" ht="12.75">
      <c r="A9" s="4">
        <v>5</v>
      </c>
      <c r="B9" s="143">
        <v>250000</v>
      </c>
      <c r="C9" s="146"/>
      <c r="D9" s="147">
        <v>250000</v>
      </c>
      <c r="E9" s="47">
        <v>-355212</v>
      </c>
    </row>
    <row r="10" spans="1:5" ht="12.75">
      <c r="A10" s="4">
        <v>6</v>
      </c>
      <c r="B10" s="148"/>
      <c r="C10" s="146">
        <v>2000</v>
      </c>
      <c r="D10" s="147">
        <v>2000</v>
      </c>
      <c r="E10" s="47"/>
    </row>
    <row r="11" spans="1:5" ht="12.75">
      <c r="A11" s="4">
        <f aca="true" t="shared" si="0" ref="A11:A29">+A10+1</f>
        <v>7</v>
      </c>
      <c r="B11" s="148"/>
      <c r="C11" s="146">
        <v>2000</v>
      </c>
      <c r="D11" s="147">
        <v>2000</v>
      </c>
      <c r="E11" s="47"/>
    </row>
    <row r="12" spans="1:5" ht="12.75">
      <c r="A12" s="4">
        <f t="shared" si="0"/>
        <v>8</v>
      </c>
      <c r="B12" s="148"/>
      <c r="C12" s="146">
        <v>2000</v>
      </c>
      <c r="D12" s="147">
        <v>2000</v>
      </c>
      <c r="E12" s="47"/>
    </row>
    <row r="13" spans="1:5" ht="12.75">
      <c r="A13" s="4">
        <f t="shared" si="0"/>
        <v>9</v>
      </c>
      <c r="B13" s="148"/>
      <c r="C13" s="146">
        <v>2000</v>
      </c>
      <c r="D13" s="147">
        <v>2000</v>
      </c>
      <c r="E13" s="47"/>
    </row>
    <row r="14" spans="1:5" ht="12.75">
      <c r="A14" s="4">
        <f t="shared" si="0"/>
        <v>10</v>
      </c>
      <c r="B14" s="148"/>
      <c r="C14" s="146">
        <v>2000</v>
      </c>
      <c r="D14" s="147">
        <v>2000</v>
      </c>
      <c r="E14" s="47"/>
    </row>
    <row r="15" spans="1:5" ht="12.75">
      <c r="A15" s="4">
        <f t="shared" si="0"/>
        <v>11</v>
      </c>
      <c r="B15" s="148"/>
      <c r="C15" s="146">
        <v>2000</v>
      </c>
      <c r="D15" s="147">
        <v>2000</v>
      </c>
      <c r="E15" s="47"/>
    </row>
    <row r="16" spans="1:5" ht="12.75">
      <c r="A16" s="4">
        <f t="shared" si="0"/>
        <v>12</v>
      </c>
      <c r="B16" s="148"/>
      <c r="C16" s="146">
        <v>2000</v>
      </c>
      <c r="D16" s="147">
        <v>2000</v>
      </c>
      <c r="E16" s="47"/>
    </row>
    <row r="17" spans="1:5" ht="12.75">
      <c r="A17" s="4">
        <f t="shared" si="0"/>
        <v>13</v>
      </c>
      <c r="B17" s="148"/>
      <c r="C17" s="146">
        <v>2000</v>
      </c>
      <c r="D17" s="147">
        <v>2000</v>
      </c>
      <c r="E17" s="47"/>
    </row>
    <row r="18" spans="1:5" ht="12.75">
      <c r="A18" s="4">
        <f t="shared" si="0"/>
        <v>14</v>
      </c>
      <c r="B18" s="148"/>
      <c r="C18" s="146">
        <v>2000</v>
      </c>
      <c r="D18" s="147">
        <v>2000</v>
      </c>
      <c r="E18" s="47"/>
    </row>
    <row r="19" spans="1:5" ht="12.75">
      <c r="A19" s="4">
        <f t="shared" si="0"/>
        <v>15</v>
      </c>
      <c r="B19" s="148"/>
      <c r="C19" s="146">
        <v>2000</v>
      </c>
      <c r="D19" s="147">
        <v>2000</v>
      </c>
      <c r="E19" s="47"/>
    </row>
    <row r="20" spans="1:5" ht="12.75">
      <c r="A20" s="4">
        <f t="shared" si="0"/>
        <v>16</v>
      </c>
      <c r="B20" s="148"/>
      <c r="C20" s="146">
        <v>2000</v>
      </c>
      <c r="D20" s="147">
        <v>2000</v>
      </c>
      <c r="E20" s="47"/>
    </row>
    <row r="21" spans="1:5" ht="12.75">
      <c r="A21" s="4">
        <f t="shared" si="0"/>
        <v>17</v>
      </c>
      <c r="B21" s="148"/>
      <c r="C21" s="146">
        <v>2000</v>
      </c>
      <c r="D21" s="147">
        <v>2000</v>
      </c>
      <c r="E21" s="47"/>
    </row>
    <row r="22" spans="1:5" ht="12.75">
      <c r="A22" s="4">
        <f t="shared" si="0"/>
        <v>18</v>
      </c>
      <c r="B22" s="148"/>
      <c r="C22" s="146">
        <v>2000</v>
      </c>
      <c r="D22" s="147">
        <v>2000</v>
      </c>
      <c r="E22" s="47"/>
    </row>
    <row r="23" spans="1:5" ht="12.75">
      <c r="A23" s="4">
        <f t="shared" si="0"/>
        <v>19</v>
      </c>
      <c r="B23" s="148"/>
      <c r="C23" s="146">
        <v>2000</v>
      </c>
      <c r="D23" s="147">
        <v>2000</v>
      </c>
      <c r="E23" s="47"/>
    </row>
    <row r="24" spans="1:5" ht="12.75">
      <c r="A24" s="4">
        <f t="shared" si="0"/>
        <v>20</v>
      </c>
      <c r="B24" s="148"/>
      <c r="C24" s="146">
        <v>2000</v>
      </c>
      <c r="D24" s="147">
        <v>2000</v>
      </c>
      <c r="E24" s="47"/>
    </row>
    <row r="25" spans="1:5" ht="12.75">
      <c r="A25" s="4">
        <f t="shared" si="0"/>
        <v>21</v>
      </c>
      <c r="B25" s="148"/>
      <c r="C25" s="146">
        <v>300000</v>
      </c>
      <c r="D25" s="147">
        <v>300000</v>
      </c>
      <c r="E25" s="47"/>
    </row>
    <row r="26" spans="1:5" ht="12.75">
      <c r="A26" s="4">
        <f t="shared" si="0"/>
        <v>22</v>
      </c>
      <c r="B26" s="148"/>
      <c r="C26" s="146">
        <v>2000</v>
      </c>
      <c r="D26" s="147">
        <v>2000</v>
      </c>
      <c r="E26" s="47"/>
    </row>
    <row r="27" spans="1:5" ht="12.75">
      <c r="A27" s="4">
        <f t="shared" si="0"/>
        <v>23</v>
      </c>
      <c r="B27" s="148"/>
      <c r="C27" s="146">
        <v>2000</v>
      </c>
      <c r="D27" s="147">
        <v>2000</v>
      </c>
      <c r="E27" s="47"/>
    </row>
    <row r="28" spans="1:5" ht="12.75">
      <c r="A28" s="4">
        <f t="shared" si="0"/>
        <v>24</v>
      </c>
      <c r="B28" s="148"/>
      <c r="C28" s="146">
        <v>2000</v>
      </c>
      <c r="D28" s="147">
        <v>2000</v>
      </c>
      <c r="E28" s="47"/>
    </row>
    <row r="29" spans="1:5" ht="13.5" thickBot="1">
      <c r="A29" s="5">
        <f t="shared" si="0"/>
        <v>25</v>
      </c>
      <c r="B29" s="149"/>
      <c r="C29" s="150">
        <v>2000</v>
      </c>
      <c r="D29" s="151">
        <v>2000</v>
      </c>
      <c r="E29" s="52"/>
    </row>
    <row r="30" spans="1:5" ht="13.5" thickBot="1">
      <c r="A30" s="39" t="s">
        <v>10</v>
      </c>
      <c r="B30" s="152">
        <f>SUM(B5:B29)</f>
        <v>855000</v>
      </c>
      <c r="C30" s="153">
        <f>SUM(C5:C29)</f>
        <v>338000</v>
      </c>
      <c r="D30" s="154">
        <f>SUM(D5:D29)</f>
        <v>1193000</v>
      </c>
      <c r="E30" s="53"/>
    </row>
    <row r="31" spans="2:5" ht="12.75">
      <c r="B31" s="41"/>
      <c r="C31" s="41"/>
      <c r="D31" s="41"/>
      <c r="E31" s="42"/>
    </row>
    <row r="32" spans="2:4" ht="12.75">
      <c r="B32" s="41"/>
      <c r="C32" s="41"/>
      <c r="D32" s="41"/>
    </row>
    <row r="33" spans="2:4" ht="12.75">
      <c r="B33" s="41"/>
      <c r="C33" s="41"/>
      <c r="D33" s="41"/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36" spans="2:4" ht="12.75">
      <c r="B36" s="41"/>
      <c r="C36" s="41"/>
      <c r="D36" s="41"/>
    </row>
    <row r="37" spans="2:4" ht="12.75">
      <c r="B37" s="41"/>
      <c r="C37" s="41"/>
      <c r="D37" s="41"/>
    </row>
  </sheetData>
  <sheetProtection/>
  <mergeCells count="1">
    <mergeCell ref="B3:D3"/>
  </mergeCells>
  <printOptions/>
  <pageMargins left="0.7" right="0.7" top="0.75" bottom="0.75" header="0.3" footer="0.3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28125" style="0" bestFit="1" customWidth="1"/>
    <col min="4" max="4" width="17.00390625" style="0" customWidth="1"/>
    <col min="5" max="5" width="19.00390625" style="0" customWidth="1"/>
    <col min="6" max="6" width="12.00390625" style="0" bestFit="1" customWidth="1"/>
    <col min="7" max="7" width="14.00390625" style="0" bestFit="1" customWidth="1"/>
    <col min="8" max="8" width="12.421875" style="10" customWidth="1"/>
    <col min="9" max="9" width="16.8515625" style="15" customWidth="1"/>
    <col min="10" max="10" width="0" style="15" hidden="1" customWidth="1"/>
    <col min="11" max="11" width="16.7109375" style="15" customWidth="1"/>
    <col min="12" max="12" width="15.140625" style="11" bestFit="1" customWidth="1"/>
  </cols>
  <sheetData>
    <row r="1" spans="1:10" ht="13.5" thickBot="1">
      <c r="A1" s="72" t="s">
        <v>36</v>
      </c>
      <c r="B1" s="2"/>
      <c r="C1" s="2"/>
      <c r="D1" s="2"/>
      <c r="E1" s="2"/>
      <c r="F1" s="2"/>
      <c r="G1" s="2"/>
      <c r="J1" s="16"/>
    </row>
    <row r="2" spans="1:12" ht="12.75">
      <c r="A2" s="18"/>
      <c r="B2" s="19"/>
      <c r="C2" s="19"/>
      <c r="D2" s="19"/>
      <c r="E2" s="20"/>
      <c r="F2" s="19"/>
      <c r="G2" s="21"/>
      <c r="H2" s="22"/>
      <c r="I2" s="23"/>
      <c r="J2" s="23"/>
      <c r="K2" s="23"/>
      <c r="L2" s="17"/>
    </row>
    <row r="3" spans="1:11" ht="12.75">
      <c r="A3" s="24"/>
      <c r="B3" s="214" t="s">
        <v>6</v>
      </c>
      <c r="C3" s="217"/>
      <c r="D3" s="218"/>
      <c r="E3" s="214" t="s">
        <v>7</v>
      </c>
      <c r="F3" s="215"/>
      <c r="G3" s="216"/>
      <c r="H3" s="25" t="s">
        <v>2</v>
      </c>
      <c r="I3" s="26" t="s">
        <v>3</v>
      </c>
      <c r="J3" s="27"/>
      <c r="K3" s="26" t="s">
        <v>4</v>
      </c>
    </row>
    <row r="4" spans="1:11" ht="13.5" thickBot="1">
      <c r="A4" s="28" t="s">
        <v>0</v>
      </c>
      <c r="B4" s="29" t="s">
        <v>8</v>
      </c>
      <c r="C4" s="30" t="s">
        <v>9</v>
      </c>
      <c r="D4" s="31" t="s">
        <v>10</v>
      </c>
      <c r="E4" s="32" t="s">
        <v>11</v>
      </c>
      <c r="F4" s="30" t="s">
        <v>12</v>
      </c>
      <c r="G4" s="33" t="s">
        <v>10</v>
      </c>
      <c r="H4" s="34"/>
      <c r="I4" s="35"/>
      <c r="J4" s="36" t="s">
        <v>1</v>
      </c>
      <c r="K4" s="37"/>
    </row>
    <row r="5" spans="1:12" ht="12.75">
      <c r="A5" s="120">
        <v>1</v>
      </c>
      <c r="B5" s="121">
        <v>0</v>
      </c>
      <c r="C5" s="122"/>
      <c r="D5" s="123">
        <v>0</v>
      </c>
      <c r="E5" s="124"/>
      <c r="F5" s="122"/>
      <c r="G5" s="125">
        <v>0</v>
      </c>
      <c r="H5" s="126">
        <v>1</v>
      </c>
      <c r="I5" s="127">
        <v>0</v>
      </c>
      <c r="J5" s="127"/>
      <c r="K5" s="127">
        <v>0</v>
      </c>
      <c r="L5" s="12"/>
    </row>
    <row r="6" spans="1:12" ht="12.75">
      <c r="A6" s="3">
        <v>2</v>
      </c>
      <c r="B6" s="101">
        <v>49500.00000000001</v>
      </c>
      <c r="C6" s="102"/>
      <c r="D6" s="103">
        <v>49500.00000000001</v>
      </c>
      <c r="E6" s="104"/>
      <c r="F6" s="102"/>
      <c r="G6" s="105">
        <v>0</v>
      </c>
      <c r="H6" s="119">
        <v>0.8695652173913044</v>
      </c>
      <c r="I6" s="107">
        <v>43043.478260869575</v>
      </c>
      <c r="J6" s="107"/>
      <c r="K6" s="107">
        <v>0</v>
      </c>
      <c r="L6" s="12"/>
    </row>
    <row r="7" spans="1:11" ht="12.75">
      <c r="A7" s="4">
        <v>3</v>
      </c>
      <c r="B7" s="101">
        <v>143000</v>
      </c>
      <c r="C7" s="108"/>
      <c r="D7" s="109">
        <v>143000</v>
      </c>
      <c r="E7" s="110"/>
      <c r="F7" s="108"/>
      <c r="G7" s="111">
        <v>0</v>
      </c>
      <c r="H7" s="119">
        <v>0.7561436672967865</v>
      </c>
      <c r="I7" s="106">
        <v>108128.54442344047</v>
      </c>
      <c r="J7" s="106">
        <v>-59202</v>
      </c>
      <c r="K7" s="106">
        <v>0</v>
      </c>
    </row>
    <row r="8" spans="1:11" ht="12.75">
      <c r="A8" s="4">
        <v>4</v>
      </c>
      <c r="B8" s="101">
        <v>198000.00000000003</v>
      </c>
      <c r="C8" s="108"/>
      <c r="D8" s="109">
        <v>198000.00000000003</v>
      </c>
      <c r="E8" s="110"/>
      <c r="F8" s="108"/>
      <c r="G8" s="111">
        <v>0</v>
      </c>
      <c r="H8" s="119">
        <v>0.6575162324319883</v>
      </c>
      <c r="I8" s="106">
        <v>130188.2140215337</v>
      </c>
      <c r="J8" s="106">
        <v>-236808</v>
      </c>
      <c r="K8" s="106">
        <v>0</v>
      </c>
    </row>
    <row r="9" spans="1:11" ht="12.75">
      <c r="A9" s="4">
        <v>5</v>
      </c>
      <c r="B9" s="101">
        <v>275000</v>
      </c>
      <c r="C9" s="108"/>
      <c r="D9" s="109">
        <v>275000</v>
      </c>
      <c r="E9" s="110"/>
      <c r="F9" s="108"/>
      <c r="G9" s="111">
        <v>0</v>
      </c>
      <c r="H9" s="119">
        <v>0.5717532455930333</v>
      </c>
      <c r="I9" s="106">
        <v>157232.14253808415</v>
      </c>
      <c r="J9" s="106">
        <v>-355212</v>
      </c>
      <c r="K9" s="106">
        <v>0</v>
      </c>
    </row>
    <row r="10" spans="1:11" ht="12.75">
      <c r="A10" s="4">
        <v>6</v>
      </c>
      <c r="B10" s="101">
        <v>275000</v>
      </c>
      <c r="C10" s="108">
        <v>2200</v>
      </c>
      <c r="D10" s="109">
        <v>277200</v>
      </c>
      <c r="E10" s="110"/>
      <c r="F10" s="108"/>
      <c r="G10" s="111">
        <v>0</v>
      </c>
      <c r="H10" s="119">
        <v>0.4971767352982899</v>
      </c>
      <c r="I10" s="106">
        <v>137817.39102468596</v>
      </c>
      <c r="J10" s="106">
        <v>-355212</v>
      </c>
      <c r="K10" s="106">
        <v>0</v>
      </c>
    </row>
    <row r="11" spans="1:11" ht="12.75">
      <c r="A11" s="128">
        <v>7</v>
      </c>
      <c r="B11" s="129"/>
      <c r="C11" s="130">
        <v>2200</v>
      </c>
      <c r="D11" s="131">
        <v>2200</v>
      </c>
      <c r="E11" s="132">
        <v>380000</v>
      </c>
      <c r="F11" s="130">
        <v>180000</v>
      </c>
      <c r="G11" s="133">
        <v>560000</v>
      </c>
      <c r="H11" s="134">
        <v>0.43232759591155645</v>
      </c>
      <c r="I11" s="135">
        <v>951.1207110054241</v>
      </c>
      <c r="J11" s="135"/>
      <c r="K11" s="135">
        <v>242103.4537104716</v>
      </c>
    </row>
    <row r="12" spans="1:11" ht="12.75">
      <c r="A12" s="4">
        <v>8</v>
      </c>
      <c r="B12" s="112"/>
      <c r="C12" s="108">
        <v>2200</v>
      </c>
      <c r="D12" s="109">
        <v>2200</v>
      </c>
      <c r="E12" s="110">
        <v>390000</v>
      </c>
      <c r="F12" s="108">
        <v>190000</v>
      </c>
      <c r="G12" s="111">
        <v>580000</v>
      </c>
      <c r="H12" s="119">
        <v>0.3759370399230926</v>
      </c>
      <c r="I12" s="106">
        <v>827.0614878308037</v>
      </c>
      <c r="J12" s="106"/>
      <c r="K12" s="106">
        <v>218043.48315539368</v>
      </c>
    </row>
    <row r="13" spans="1:11" ht="12.75">
      <c r="A13" s="4">
        <v>9</v>
      </c>
      <c r="B13" s="112"/>
      <c r="C13" s="108">
        <v>2200</v>
      </c>
      <c r="D13" s="109">
        <v>2200</v>
      </c>
      <c r="E13" s="110">
        <v>400000</v>
      </c>
      <c r="F13" s="108">
        <v>200000</v>
      </c>
      <c r="G13" s="111">
        <v>600000</v>
      </c>
      <c r="H13" s="119">
        <v>0.3269017738461675</v>
      </c>
      <c r="I13" s="106">
        <v>719.1839024615684</v>
      </c>
      <c r="J13" s="106"/>
      <c r="K13" s="106">
        <v>196141.0643077005</v>
      </c>
    </row>
    <row r="14" spans="1:11" ht="12.75">
      <c r="A14" s="4">
        <v>10</v>
      </c>
      <c r="B14" s="112"/>
      <c r="C14" s="108">
        <v>2200</v>
      </c>
      <c r="D14" s="109">
        <v>2200</v>
      </c>
      <c r="E14" s="110">
        <v>410000</v>
      </c>
      <c r="F14" s="108">
        <v>210000</v>
      </c>
      <c r="G14" s="111">
        <v>620000</v>
      </c>
      <c r="H14" s="119">
        <v>0.28426241204014563</v>
      </c>
      <c r="I14" s="106">
        <v>625.3773064883204</v>
      </c>
      <c r="J14" s="106"/>
      <c r="K14" s="106">
        <v>176242.69546489028</v>
      </c>
    </row>
    <row r="15" spans="1:11" ht="12.75">
      <c r="A15" s="4">
        <v>11</v>
      </c>
      <c r="B15" s="112"/>
      <c r="C15" s="108">
        <v>2200</v>
      </c>
      <c r="D15" s="109">
        <v>2200</v>
      </c>
      <c r="E15" s="110">
        <v>420000</v>
      </c>
      <c r="F15" s="108">
        <v>220000</v>
      </c>
      <c r="G15" s="111">
        <v>640000</v>
      </c>
      <c r="H15" s="119">
        <v>0.24718470612186577</v>
      </c>
      <c r="I15" s="106">
        <v>543.8063534681047</v>
      </c>
      <c r="J15" s="106"/>
      <c r="K15" s="106">
        <v>158198.2119179941</v>
      </c>
    </row>
    <row r="16" spans="1:11" ht="12.75">
      <c r="A16" s="4">
        <v>12</v>
      </c>
      <c r="B16" s="112"/>
      <c r="C16" s="108">
        <v>2200</v>
      </c>
      <c r="D16" s="109">
        <v>2200</v>
      </c>
      <c r="E16" s="110">
        <v>430000</v>
      </c>
      <c r="F16" s="108">
        <v>230000</v>
      </c>
      <c r="G16" s="111">
        <v>660000</v>
      </c>
      <c r="H16" s="119">
        <v>0.2149432227146659</v>
      </c>
      <c r="I16" s="106">
        <v>472.87508997226496</v>
      </c>
      <c r="J16" s="106"/>
      <c r="K16" s="106">
        <v>141862.5269916795</v>
      </c>
    </row>
    <row r="17" spans="1:11" ht="12.75">
      <c r="A17" s="4">
        <v>13</v>
      </c>
      <c r="B17" s="112"/>
      <c r="C17" s="108">
        <v>2200</v>
      </c>
      <c r="D17" s="109">
        <v>2200</v>
      </c>
      <c r="E17" s="110">
        <v>440000</v>
      </c>
      <c r="F17" s="108">
        <v>240000</v>
      </c>
      <c r="G17" s="111">
        <v>680000</v>
      </c>
      <c r="H17" s="119">
        <v>0.186907150186666</v>
      </c>
      <c r="I17" s="106">
        <v>411.19573041066525</v>
      </c>
      <c r="J17" s="106"/>
      <c r="K17" s="106">
        <v>127096.86212693289</v>
      </c>
    </row>
    <row r="18" spans="1:11" ht="12.75">
      <c r="A18" s="4">
        <v>14</v>
      </c>
      <c r="B18" s="112"/>
      <c r="C18" s="108">
        <v>2200</v>
      </c>
      <c r="D18" s="109">
        <v>2200</v>
      </c>
      <c r="E18" s="110">
        <v>450000</v>
      </c>
      <c r="F18" s="108">
        <v>250000</v>
      </c>
      <c r="G18" s="111">
        <v>700000</v>
      </c>
      <c r="H18" s="119">
        <v>0.16252795668405742</v>
      </c>
      <c r="I18" s="106">
        <v>357.56150470492634</v>
      </c>
      <c r="J18" s="106"/>
      <c r="K18" s="106">
        <v>113769.5696788402</v>
      </c>
    </row>
    <row r="19" spans="1:11" ht="12.75">
      <c r="A19" s="4">
        <v>15</v>
      </c>
      <c r="B19" s="112"/>
      <c r="C19" s="108">
        <v>2200</v>
      </c>
      <c r="D19" s="109">
        <v>2200</v>
      </c>
      <c r="E19" s="110">
        <v>460000</v>
      </c>
      <c r="F19" s="108">
        <v>260000</v>
      </c>
      <c r="G19" s="111">
        <v>720000</v>
      </c>
      <c r="H19" s="119">
        <v>0.1413286579861369</v>
      </c>
      <c r="I19" s="106">
        <v>310.92304756950114</v>
      </c>
      <c r="J19" s="106"/>
      <c r="K19" s="106">
        <v>101756.63375001856</v>
      </c>
    </row>
    <row r="20" spans="1:11" ht="12.75">
      <c r="A20" s="4">
        <v>16</v>
      </c>
      <c r="B20" s="112"/>
      <c r="C20" s="108">
        <v>2200</v>
      </c>
      <c r="D20" s="109">
        <v>2200</v>
      </c>
      <c r="E20" s="110">
        <v>470000</v>
      </c>
      <c r="F20" s="108">
        <v>270000</v>
      </c>
      <c r="G20" s="111">
        <v>740000</v>
      </c>
      <c r="H20" s="119">
        <v>0.12289448520533644</v>
      </c>
      <c r="I20" s="106">
        <v>270.36786745174015</v>
      </c>
      <c r="J20" s="106"/>
      <c r="K20" s="106">
        <v>90941.91905194896</v>
      </c>
    </row>
    <row r="21" spans="1:11" ht="12.75">
      <c r="A21" s="4">
        <v>17</v>
      </c>
      <c r="B21" s="112"/>
      <c r="C21" s="108">
        <v>2200</v>
      </c>
      <c r="D21" s="109">
        <v>2200</v>
      </c>
      <c r="E21" s="110">
        <v>480000</v>
      </c>
      <c r="F21" s="108">
        <v>280000</v>
      </c>
      <c r="G21" s="111">
        <v>760000</v>
      </c>
      <c r="H21" s="119">
        <v>0.10686476974377082</v>
      </c>
      <c r="I21" s="106">
        <v>235.10249343629582</v>
      </c>
      <c r="J21" s="106"/>
      <c r="K21" s="106">
        <v>81217.22500526582</v>
      </c>
    </row>
    <row r="22" spans="1:11" ht="12.75">
      <c r="A22" s="4">
        <v>18</v>
      </c>
      <c r="B22" s="112"/>
      <c r="C22" s="108">
        <v>2200</v>
      </c>
      <c r="D22" s="109">
        <v>2200</v>
      </c>
      <c r="E22" s="110">
        <v>490000</v>
      </c>
      <c r="F22" s="108">
        <v>290000</v>
      </c>
      <c r="G22" s="111">
        <v>780000</v>
      </c>
      <c r="H22" s="119">
        <v>0.09292588673371377</v>
      </c>
      <c r="I22" s="106">
        <v>204.4369508141703</v>
      </c>
      <c r="J22" s="106"/>
      <c r="K22" s="106">
        <v>72482.19165229674</v>
      </c>
    </row>
    <row r="23" spans="1:11" ht="12.75">
      <c r="A23" s="4">
        <v>19</v>
      </c>
      <c r="B23" s="112"/>
      <c r="C23" s="108">
        <v>2200</v>
      </c>
      <c r="D23" s="109">
        <v>2200</v>
      </c>
      <c r="E23" s="110">
        <v>490000</v>
      </c>
      <c r="F23" s="108">
        <v>290000</v>
      </c>
      <c r="G23" s="111">
        <v>780000</v>
      </c>
      <c r="H23" s="119">
        <v>0.08080511889888155</v>
      </c>
      <c r="I23" s="106">
        <v>177.7712615775394</v>
      </c>
      <c r="J23" s="106"/>
      <c r="K23" s="106">
        <v>63027.99274112761</v>
      </c>
    </row>
    <row r="24" spans="1:11" ht="12.75">
      <c r="A24" s="4">
        <v>20</v>
      </c>
      <c r="B24" s="112"/>
      <c r="C24" s="108">
        <v>2200</v>
      </c>
      <c r="D24" s="109">
        <v>2200</v>
      </c>
      <c r="E24" s="110">
        <v>490000</v>
      </c>
      <c r="F24" s="108">
        <v>290000</v>
      </c>
      <c r="G24" s="111">
        <v>780000</v>
      </c>
      <c r="H24" s="119">
        <v>0.07026532078163614</v>
      </c>
      <c r="I24" s="106">
        <v>154.5837057195995</v>
      </c>
      <c r="J24" s="106"/>
      <c r="K24" s="106">
        <v>54806.950209676186</v>
      </c>
    </row>
    <row r="25" spans="1:11" ht="12.75">
      <c r="A25" s="4">
        <v>21</v>
      </c>
      <c r="B25" s="112"/>
      <c r="C25" s="108">
        <v>2200</v>
      </c>
      <c r="D25" s="109">
        <v>2200</v>
      </c>
      <c r="E25" s="110">
        <v>490000</v>
      </c>
      <c r="F25" s="108">
        <v>290000</v>
      </c>
      <c r="G25" s="111">
        <v>780000</v>
      </c>
      <c r="H25" s="119">
        <v>0.061100278940553164</v>
      </c>
      <c r="I25" s="106">
        <v>134.42061366921695</v>
      </c>
      <c r="J25" s="106"/>
      <c r="K25" s="106">
        <v>47658.21757363147</v>
      </c>
    </row>
    <row r="26" spans="1:11" ht="12.75">
      <c r="A26" s="4">
        <v>22</v>
      </c>
      <c r="B26" s="112"/>
      <c r="C26" s="108">
        <v>330000</v>
      </c>
      <c r="D26" s="109">
        <v>330000</v>
      </c>
      <c r="E26" s="110">
        <v>490000</v>
      </c>
      <c r="F26" s="108">
        <v>290000</v>
      </c>
      <c r="G26" s="111">
        <v>780000</v>
      </c>
      <c r="H26" s="119">
        <v>0.05313067733961145</v>
      </c>
      <c r="I26" s="106">
        <v>17533.12352207178</v>
      </c>
      <c r="J26" s="106"/>
      <c r="K26" s="106">
        <v>41441.92832489693</v>
      </c>
    </row>
    <row r="27" spans="1:11" ht="12.75">
      <c r="A27" s="4">
        <v>23</v>
      </c>
      <c r="B27" s="112"/>
      <c r="C27" s="108">
        <v>2200</v>
      </c>
      <c r="D27" s="109">
        <v>2200</v>
      </c>
      <c r="E27" s="110">
        <v>490000</v>
      </c>
      <c r="F27" s="108">
        <v>290000</v>
      </c>
      <c r="G27" s="111">
        <v>780000</v>
      </c>
      <c r="H27" s="119">
        <v>0.04620058899096648</v>
      </c>
      <c r="I27" s="106">
        <v>101.64129578012626</v>
      </c>
      <c r="J27" s="106"/>
      <c r="K27" s="106">
        <v>36036.45941295386</v>
      </c>
    </row>
    <row r="28" spans="1:11" ht="12.75">
      <c r="A28" s="4">
        <v>24</v>
      </c>
      <c r="B28" s="112"/>
      <c r="C28" s="108">
        <v>2200</v>
      </c>
      <c r="D28" s="109">
        <v>2200</v>
      </c>
      <c r="E28" s="110">
        <v>490000</v>
      </c>
      <c r="F28" s="108">
        <v>290000</v>
      </c>
      <c r="G28" s="111">
        <v>780000</v>
      </c>
      <c r="H28" s="119">
        <v>0.040174425209536076</v>
      </c>
      <c r="I28" s="106">
        <v>88.38373546097937</v>
      </c>
      <c r="J28" s="106"/>
      <c r="K28" s="106">
        <v>31336.05166343814</v>
      </c>
    </row>
    <row r="29" spans="1:11" ht="12.75">
      <c r="A29" s="4">
        <v>25</v>
      </c>
      <c r="B29" s="112"/>
      <c r="C29" s="108">
        <v>2200</v>
      </c>
      <c r="D29" s="109">
        <v>2200</v>
      </c>
      <c r="E29" s="110">
        <v>490000</v>
      </c>
      <c r="F29" s="108">
        <v>290000</v>
      </c>
      <c r="G29" s="111">
        <v>780000</v>
      </c>
      <c r="H29" s="119">
        <v>0.03493428279090094</v>
      </c>
      <c r="I29" s="106">
        <v>76.85542213998207</v>
      </c>
      <c r="J29" s="106"/>
      <c r="K29" s="106">
        <v>27248.740576902732</v>
      </c>
    </row>
    <row r="30" spans="1:11" ht="13.5" thickBot="1">
      <c r="A30" s="136">
        <v>26</v>
      </c>
      <c r="B30" s="137"/>
      <c r="C30" s="138">
        <v>2200</v>
      </c>
      <c r="D30" s="139">
        <v>2200</v>
      </c>
      <c r="E30" s="140">
        <v>490000</v>
      </c>
      <c r="F30" s="138">
        <v>290000</v>
      </c>
      <c r="G30" s="141">
        <v>780000</v>
      </c>
      <c r="H30" s="134">
        <v>0.03037763720947908</v>
      </c>
      <c r="I30" s="142">
        <v>66.83080186085397</v>
      </c>
      <c r="J30" s="142"/>
      <c r="K30" s="142">
        <v>23694.55702339368</v>
      </c>
    </row>
    <row r="31" spans="1:11" ht="13.5" thickBot="1">
      <c r="A31" s="39" t="s">
        <v>10</v>
      </c>
      <c r="B31" s="113">
        <v>940500</v>
      </c>
      <c r="C31" s="114">
        <v>374000</v>
      </c>
      <c r="D31" s="115">
        <v>1314500</v>
      </c>
      <c r="E31" s="116">
        <v>9140000</v>
      </c>
      <c r="F31" s="114">
        <v>5140000</v>
      </c>
      <c r="G31" s="117">
        <v>14280000</v>
      </c>
      <c r="H31" s="118"/>
      <c r="I31" s="118">
        <v>600672.3930725075</v>
      </c>
      <c r="J31" s="118"/>
      <c r="K31" s="118">
        <v>2045106.7343394535</v>
      </c>
    </row>
    <row r="32" spans="2:10" ht="13.5" thickBot="1">
      <c r="B32" s="2"/>
      <c r="C32" s="2"/>
      <c r="D32" s="2"/>
      <c r="E32" s="2"/>
      <c r="F32" s="2"/>
      <c r="G32" s="2"/>
      <c r="J32" s="16"/>
    </row>
    <row r="33" spans="2:11" ht="13.5" thickBot="1">
      <c r="B33" s="2"/>
      <c r="C33" s="2"/>
      <c r="D33" s="2"/>
      <c r="E33" s="2"/>
      <c r="F33" s="2"/>
      <c r="G33" s="2"/>
      <c r="K33" s="13" t="s">
        <v>5</v>
      </c>
    </row>
    <row r="34" spans="2:11" ht="13.5" thickBot="1">
      <c r="B34" s="2"/>
      <c r="C34" s="2"/>
      <c r="D34" s="2"/>
      <c r="E34" s="2"/>
      <c r="F34" s="2"/>
      <c r="G34" s="1"/>
      <c r="K34" s="38">
        <v>1444434.341266946</v>
      </c>
    </row>
    <row r="35" spans="2:7" ht="12.75">
      <c r="B35" s="2"/>
      <c r="C35" s="2"/>
      <c r="D35" s="2"/>
      <c r="E35" s="2"/>
      <c r="F35" s="2"/>
      <c r="G35" s="1"/>
    </row>
    <row r="36" spans="2:7" ht="12.75">
      <c r="B36" s="2"/>
      <c r="C36" s="2"/>
      <c r="D36" s="2"/>
      <c r="E36" s="2"/>
      <c r="F36" s="2"/>
      <c r="G36" s="1"/>
    </row>
    <row r="37" spans="2:7" ht="12.75">
      <c r="B37" s="2"/>
      <c r="C37" s="2"/>
      <c r="D37" s="2"/>
      <c r="E37" s="2"/>
      <c r="F37" s="2"/>
      <c r="G37" s="2"/>
    </row>
    <row r="38" spans="2:7" ht="12.75">
      <c r="B38" s="2"/>
      <c r="C38" s="2"/>
      <c r="D38" s="2"/>
      <c r="E38" s="2"/>
      <c r="F38" s="2"/>
      <c r="G38" s="2"/>
    </row>
  </sheetData>
  <sheetProtection/>
  <mergeCells count="2">
    <mergeCell ref="B3:D3"/>
    <mergeCell ref="E3:G3"/>
  </mergeCells>
  <printOptions/>
  <pageMargins left="0.7" right="0.7" top="0.75" bottom="0.75" header="0.3" footer="0.3"/>
  <pageSetup firstPageNumber="7" useFirstPageNumber="1" horizontalDpi="600" verticalDpi="600" orientation="landscape" paperSize="9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75" zoomScalePageLayoutView="0" workbookViewId="0" topLeftCell="A1">
      <selection activeCell="I23" sqref="I23"/>
    </sheetView>
  </sheetViews>
  <sheetFormatPr defaultColWidth="9.140625" defaultRowHeight="12.75"/>
  <cols>
    <col min="1" max="1" width="12.7109375" style="0" bestFit="1" customWidth="1"/>
    <col min="2" max="2" width="15.00390625" style="0" customWidth="1"/>
    <col min="3" max="3" width="15.140625" style="0" bestFit="1" customWidth="1"/>
    <col min="4" max="4" width="17.00390625" style="0" customWidth="1"/>
    <col min="5" max="5" width="19.00390625" style="0" customWidth="1"/>
    <col min="6" max="6" width="11.421875" style="0" bestFit="1" customWidth="1"/>
    <col min="7" max="7" width="13.8515625" style="0" bestFit="1" customWidth="1"/>
    <col min="8" max="8" width="12.421875" style="10" customWidth="1"/>
    <col min="9" max="9" width="16.8515625" style="15" customWidth="1"/>
    <col min="10" max="10" width="0" style="15" hidden="1" customWidth="1"/>
    <col min="11" max="11" width="16.7109375" style="15" customWidth="1"/>
    <col min="12" max="12" width="15.140625" style="11" bestFit="1" customWidth="1"/>
  </cols>
  <sheetData>
    <row r="1" spans="1:10" ht="13.5" thickBot="1">
      <c r="A1" s="72" t="s">
        <v>37</v>
      </c>
      <c r="B1" s="2"/>
      <c r="C1" s="2"/>
      <c r="D1" s="2"/>
      <c r="E1" s="2"/>
      <c r="F1" s="2"/>
      <c r="G1" s="2"/>
      <c r="J1" s="16"/>
    </row>
    <row r="2" spans="1:12" ht="12.75">
      <c r="A2" s="18"/>
      <c r="B2" s="19"/>
      <c r="C2" s="19"/>
      <c r="D2" s="19"/>
      <c r="E2" s="20"/>
      <c r="F2" s="19"/>
      <c r="G2" s="21"/>
      <c r="H2" s="22"/>
      <c r="I2" s="23"/>
      <c r="J2" s="23"/>
      <c r="K2" s="23"/>
      <c r="L2" s="17"/>
    </row>
    <row r="3" spans="1:11" ht="12.75">
      <c r="A3" s="24"/>
      <c r="B3" s="214" t="s">
        <v>6</v>
      </c>
      <c r="C3" s="217"/>
      <c r="D3" s="218"/>
      <c r="E3" s="214" t="s">
        <v>7</v>
      </c>
      <c r="F3" s="215"/>
      <c r="G3" s="216"/>
      <c r="H3" s="25" t="s">
        <v>2</v>
      </c>
      <c r="I3" s="26" t="s">
        <v>3</v>
      </c>
      <c r="J3" s="27"/>
      <c r="K3" s="26" t="s">
        <v>4</v>
      </c>
    </row>
    <row r="4" spans="1:11" ht="13.5" thickBot="1">
      <c r="A4" s="28" t="s">
        <v>0</v>
      </c>
      <c r="B4" s="29" t="s">
        <v>8</v>
      </c>
      <c r="C4" s="30" t="s">
        <v>9</v>
      </c>
      <c r="D4" s="31" t="s">
        <v>10</v>
      </c>
      <c r="E4" s="32" t="s">
        <v>11</v>
      </c>
      <c r="F4" s="30" t="s">
        <v>12</v>
      </c>
      <c r="G4" s="33" t="s">
        <v>10</v>
      </c>
      <c r="H4" s="34"/>
      <c r="I4" s="35"/>
      <c r="J4" s="36" t="s">
        <v>1</v>
      </c>
      <c r="K4" s="37"/>
    </row>
    <row r="5" spans="1:12" ht="12.75">
      <c r="A5" s="3">
        <v>1</v>
      </c>
      <c r="B5" s="81">
        <v>45000</v>
      </c>
      <c r="C5" s="82"/>
      <c r="D5" s="83">
        <v>45000</v>
      </c>
      <c r="E5" s="75">
        <v>0</v>
      </c>
      <c r="F5" s="76">
        <v>0</v>
      </c>
      <c r="G5" s="77">
        <v>0</v>
      </c>
      <c r="H5" s="84">
        <v>1</v>
      </c>
      <c r="I5" s="85">
        <v>45000</v>
      </c>
      <c r="J5" s="85"/>
      <c r="K5" s="99">
        <v>0</v>
      </c>
      <c r="L5" s="12"/>
    </row>
    <row r="6" spans="1:11" ht="12.75">
      <c r="A6" s="4">
        <v>2</v>
      </c>
      <c r="B6" s="81">
        <v>130000</v>
      </c>
      <c r="C6" s="86"/>
      <c r="D6" s="87">
        <v>130000</v>
      </c>
      <c r="E6" s="78">
        <v>0</v>
      </c>
      <c r="F6" s="79">
        <v>0</v>
      </c>
      <c r="G6" s="80">
        <v>0</v>
      </c>
      <c r="H6" s="88">
        <v>0.8695652173913044</v>
      </c>
      <c r="I6" s="89">
        <v>113043.47826086958</v>
      </c>
      <c r="J6" s="89">
        <v>-59202</v>
      </c>
      <c r="K6" s="100">
        <v>0</v>
      </c>
    </row>
    <row r="7" spans="1:11" ht="12.75">
      <c r="A7" s="4">
        <v>3</v>
      </c>
      <c r="B7" s="81">
        <v>180000</v>
      </c>
      <c r="C7" s="86"/>
      <c r="D7" s="87">
        <v>180000</v>
      </c>
      <c r="E7" s="78">
        <v>0</v>
      </c>
      <c r="F7" s="79">
        <v>0</v>
      </c>
      <c r="G7" s="80">
        <v>0</v>
      </c>
      <c r="H7" s="88">
        <v>0.7561436672967865</v>
      </c>
      <c r="I7" s="89">
        <v>136105.86011342157</v>
      </c>
      <c r="J7" s="89">
        <v>-236808</v>
      </c>
      <c r="K7" s="100">
        <v>0</v>
      </c>
    </row>
    <row r="8" spans="1:11" ht="12.75">
      <c r="A8" s="4">
        <v>4</v>
      </c>
      <c r="B8" s="81">
        <v>250000</v>
      </c>
      <c r="C8" s="86"/>
      <c r="D8" s="87">
        <v>250000</v>
      </c>
      <c r="E8" s="78">
        <v>0</v>
      </c>
      <c r="F8" s="79">
        <v>0</v>
      </c>
      <c r="G8" s="80">
        <v>0</v>
      </c>
      <c r="H8" s="88">
        <v>0.6575162324319883</v>
      </c>
      <c r="I8" s="89">
        <v>164379.0581079971</v>
      </c>
      <c r="J8" s="89">
        <v>-355212</v>
      </c>
      <c r="K8" s="100">
        <v>0</v>
      </c>
    </row>
    <row r="9" spans="1:11" ht="12.75">
      <c r="A9" s="4">
        <v>5</v>
      </c>
      <c r="B9" s="81">
        <v>250000</v>
      </c>
      <c r="C9" s="86"/>
      <c r="D9" s="87">
        <v>250000</v>
      </c>
      <c r="E9" s="78">
        <v>0</v>
      </c>
      <c r="F9" s="79">
        <v>0</v>
      </c>
      <c r="G9" s="80">
        <v>0</v>
      </c>
      <c r="H9" s="88">
        <v>0.5717532455930333</v>
      </c>
      <c r="I9" s="89">
        <v>142938.31139825832</v>
      </c>
      <c r="J9" s="89">
        <v>-355212</v>
      </c>
      <c r="K9" s="100">
        <v>0</v>
      </c>
    </row>
    <row r="10" spans="1:11" ht="12.75">
      <c r="A10" s="4">
        <v>6</v>
      </c>
      <c r="B10" s="90"/>
      <c r="C10" s="86">
        <v>2000</v>
      </c>
      <c r="D10" s="87">
        <v>2000</v>
      </c>
      <c r="E10" s="91">
        <v>380000</v>
      </c>
      <c r="F10" s="86">
        <v>180000</v>
      </c>
      <c r="G10" s="92">
        <v>560000</v>
      </c>
      <c r="H10" s="88">
        <v>0.4971767352982899</v>
      </c>
      <c r="I10" s="89">
        <v>994.3534705965798</v>
      </c>
      <c r="J10" s="89"/>
      <c r="K10" s="89">
        <v>278418.97176704236</v>
      </c>
    </row>
    <row r="11" spans="1:11" ht="12.75">
      <c r="A11" s="4">
        <v>7</v>
      </c>
      <c r="B11" s="90"/>
      <c r="C11" s="86">
        <v>2000</v>
      </c>
      <c r="D11" s="87">
        <v>2000</v>
      </c>
      <c r="E11" s="91">
        <v>390000</v>
      </c>
      <c r="F11" s="86">
        <v>190000</v>
      </c>
      <c r="G11" s="92">
        <v>580000</v>
      </c>
      <c r="H11" s="88">
        <v>0.43232759591155645</v>
      </c>
      <c r="I11" s="89">
        <v>864.6551918231129</v>
      </c>
      <c r="J11" s="89"/>
      <c r="K11" s="89">
        <v>250750.00562870275</v>
      </c>
    </row>
    <row r="12" spans="1:11" ht="12.75">
      <c r="A12" s="4">
        <v>8</v>
      </c>
      <c r="B12" s="90"/>
      <c r="C12" s="86">
        <v>2000</v>
      </c>
      <c r="D12" s="87">
        <v>2000</v>
      </c>
      <c r="E12" s="91">
        <v>400000</v>
      </c>
      <c r="F12" s="86">
        <v>200000</v>
      </c>
      <c r="G12" s="92">
        <v>600000</v>
      </c>
      <c r="H12" s="88">
        <v>0.3759370399230926</v>
      </c>
      <c r="I12" s="89">
        <v>751.8740798461852</v>
      </c>
      <c r="J12" s="89"/>
      <c r="K12" s="89">
        <v>225562.22395385554</v>
      </c>
    </row>
    <row r="13" spans="1:11" ht="12.75">
      <c r="A13" s="4">
        <v>9</v>
      </c>
      <c r="B13" s="90"/>
      <c r="C13" s="86">
        <v>2000</v>
      </c>
      <c r="D13" s="87">
        <v>2000</v>
      </c>
      <c r="E13" s="91">
        <v>410000</v>
      </c>
      <c r="F13" s="86">
        <v>210000</v>
      </c>
      <c r="G13" s="92">
        <v>620000</v>
      </c>
      <c r="H13" s="88">
        <v>0.3269017738461675</v>
      </c>
      <c r="I13" s="89">
        <v>653.803547692335</v>
      </c>
      <c r="J13" s="89"/>
      <c r="K13" s="89">
        <v>202679.09978462383</v>
      </c>
    </row>
    <row r="14" spans="1:11" ht="12.75">
      <c r="A14" s="4">
        <v>10</v>
      </c>
      <c r="B14" s="90"/>
      <c r="C14" s="86">
        <v>2000</v>
      </c>
      <c r="D14" s="87">
        <v>2000</v>
      </c>
      <c r="E14" s="91">
        <v>420000</v>
      </c>
      <c r="F14" s="86">
        <v>220000</v>
      </c>
      <c r="G14" s="92">
        <v>640000</v>
      </c>
      <c r="H14" s="88">
        <v>0.28426241204014563</v>
      </c>
      <c r="I14" s="89">
        <v>568.5248240802913</v>
      </c>
      <c r="J14" s="89"/>
      <c r="K14" s="89">
        <v>181927.9437056932</v>
      </c>
    </row>
    <row r="15" spans="1:11" ht="12.75">
      <c r="A15" s="4">
        <v>11</v>
      </c>
      <c r="B15" s="90"/>
      <c r="C15" s="86">
        <v>2000</v>
      </c>
      <c r="D15" s="87">
        <v>2000</v>
      </c>
      <c r="E15" s="91">
        <v>430000</v>
      </c>
      <c r="F15" s="86">
        <v>230000</v>
      </c>
      <c r="G15" s="92">
        <v>660000</v>
      </c>
      <c r="H15" s="88">
        <v>0.24718470612186577</v>
      </c>
      <c r="I15" s="89">
        <v>494.3694122437315</v>
      </c>
      <c r="J15" s="89"/>
      <c r="K15" s="89">
        <v>163141.9060404314</v>
      </c>
    </row>
    <row r="16" spans="1:11" ht="12.75">
      <c r="A16" s="4">
        <v>12</v>
      </c>
      <c r="B16" s="90"/>
      <c r="C16" s="86">
        <v>2000</v>
      </c>
      <c r="D16" s="87">
        <v>2000</v>
      </c>
      <c r="E16" s="91">
        <v>440000</v>
      </c>
      <c r="F16" s="86">
        <v>240000</v>
      </c>
      <c r="G16" s="92">
        <v>680000</v>
      </c>
      <c r="H16" s="88">
        <v>0.2149432227146659</v>
      </c>
      <c r="I16" s="89">
        <v>429.8864454293318</v>
      </c>
      <c r="J16" s="89"/>
      <c r="K16" s="89">
        <v>146161.3914459728</v>
      </c>
    </row>
    <row r="17" spans="1:11" ht="12.75">
      <c r="A17" s="4">
        <v>13</v>
      </c>
      <c r="B17" s="90"/>
      <c r="C17" s="86">
        <v>2000</v>
      </c>
      <c r="D17" s="87">
        <v>2000</v>
      </c>
      <c r="E17" s="91">
        <v>450000</v>
      </c>
      <c r="F17" s="86">
        <v>250000</v>
      </c>
      <c r="G17" s="92">
        <v>700000</v>
      </c>
      <c r="H17" s="88">
        <v>0.186907150186666</v>
      </c>
      <c r="I17" s="89">
        <v>373.814300373332</v>
      </c>
      <c r="J17" s="89"/>
      <c r="K17" s="89">
        <v>130835.0051306662</v>
      </c>
    </row>
    <row r="18" spans="1:11" ht="12.75">
      <c r="A18" s="4">
        <v>14</v>
      </c>
      <c r="B18" s="90"/>
      <c r="C18" s="86">
        <v>2000</v>
      </c>
      <c r="D18" s="87">
        <v>2000</v>
      </c>
      <c r="E18" s="91">
        <v>460000</v>
      </c>
      <c r="F18" s="86">
        <v>260000</v>
      </c>
      <c r="G18" s="92">
        <v>720000</v>
      </c>
      <c r="H18" s="88">
        <v>0.16252795668405742</v>
      </c>
      <c r="I18" s="89">
        <v>325.05591336811483</v>
      </c>
      <c r="J18" s="89"/>
      <c r="K18" s="89">
        <v>117020.12881252135</v>
      </c>
    </row>
    <row r="19" spans="1:11" ht="12.75">
      <c r="A19" s="4">
        <v>15</v>
      </c>
      <c r="B19" s="90"/>
      <c r="C19" s="86">
        <v>2000</v>
      </c>
      <c r="D19" s="87">
        <v>2000</v>
      </c>
      <c r="E19" s="91">
        <v>470000</v>
      </c>
      <c r="F19" s="86">
        <v>270000</v>
      </c>
      <c r="G19" s="92">
        <v>740000</v>
      </c>
      <c r="H19" s="88">
        <v>0.1413286579861369</v>
      </c>
      <c r="I19" s="89">
        <v>282.6573159722738</v>
      </c>
      <c r="J19" s="89"/>
      <c r="K19" s="89">
        <v>104583.2069097413</v>
      </c>
    </row>
    <row r="20" spans="1:11" ht="12.75">
      <c r="A20" s="4">
        <v>16</v>
      </c>
      <c r="B20" s="90"/>
      <c r="C20" s="86">
        <v>2000</v>
      </c>
      <c r="D20" s="87">
        <v>2000</v>
      </c>
      <c r="E20" s="91">
        <v>480000</v>
      </c>
      <c r="F20" s="86">
        <v>280000</v>
      </c>
      <c r="G20" s="92">
        <v>760000</v>
      </c>
      <c r="H20" s="88">
        <v>0.12289448520533644</v>
      </c>
      <c r="I20" s="89">
        <v>245.78897041067287</v>
      </c>
      <c r="J20" s="89"/>
      <c r="K20" s="89">
        <v>93399.80875605569</v>
      </c>
    </row>
    <row r="21" spans="1:11" ht="12.75">
      <c r="A21" s="4">
        <v>17</v>
      </c>
      <c r="B21" s="90"/>
      <c r="C21" s="86">
        <v>2000</v>
      </c>
      <c r="D21" s="87">
        <v>2000</v>
      </c>
      <c r="E21" s="91">
        <v>490000</v>
      </c>
      <c r="F21" s="86">
        <v>290000</v>
      </c>
      <c r="G21" s="92">
        <v>780000</v>
      </c>
      <c r="H21" s="88">
        <v>0.10686476974377082</v>
      </c>
      <c r="I21" s="89">
        <v>213.72953948754164</v>
      </c>
      <c r="J21" s="89"/>
      <c r="K21" s="89">
        <v>83354.52040014123</v>
      </c>
    </row>
    <row r="22" spans="1:11" ht="12.75">
      <c r="A22" s="4">
        <v>18</v>
      </c>
      <c r="B22" s="90"/>
      <c r="C22" s="86">
        <v>2000</v>
      </c>
      <c r="D22" s="87">
        <v>2000</v>
      </c>
      <c r="E22" s="91">
        <v>490000</v>
      </c>
      <c r="F22" s="86">
        <v>290000</v>
      </c>
      <c r="G22" s="92">
        <v>780000</v>
      </c>
      <c r="H22" s="88">
        <v>0.09292588673371377</v>
      </c>
      <c r="I22" s="89">
        <v>185.85177346742753</v>
      </c>
      <c r="J22" s="89"/>
      <c r="K22" s="89">
        <v>72482.19165229674</v>
      </c>
    </row>
    <row r="23" spans="1:11" ht="12.75">
      <c r="A23" s="4">
        <v>19</v>
      </c>
      <c r="B23" s="90"/>
      <c r="C23" s="86">
        <v>2000</v>
      </c>
      <c r="D23" s="87">
        <v>2000</v>
      </c>
      <c r="E23" s="91">
        <v>490000</v>
      </c>
      <c r="F23" s="86">
        <v>290000</v>
      </c>
      <c r="G23" s="92">
        <v>780000</v>
      </c>
      <c r="H23" s="88">
        <v>0.08080511889888155</v>
      </c>
      <c r="I23" s="89">
        <v>161.6102377977631</v>
      </c>
      <c r="J23" s="89"/>
      <c r="K23" s="89">
        <v>63027.99274112761</v>
      </c>
    </row>
    <row r="24" spans="1:11" ht="12.75">
      <c r="A24" s="4">
        <v>20</v>
      </c>
      <c r="B24" s="90"/>
      <c r="C24" s="86">
        <v>2000</v>
      </c>
      <c r="D24" s="87">
        <v>2000</v>
      </c>
      <c r="E24" s="91">
        <v>490000</v>
      </c>
      <c r="F24" s="86">
        <v>290000</v>
      </c>
      <c r="G24" s="92">
        <v>780000</v>
      </c>
      <c r="H24" s="88">
        <v>0.07026532078163614</v>
      </c>
      <c r="I24" s="89">
        <v>140.53064156327227</v>
      </c>
      <c r="J24" s="89"/>
      <c r="K24" s="89">
        <v>54806.950209676186</v>
      </c>
    </row>
    <row r="25" spans="1:11" ht="12.75">
      <c r="A25" s="4">
        <v>21</v>
      </c>
      <c r="B25" s="90"/>
      <c r="C25" s="86">
        <v>300000</v>
      </c>
      <c r="D25" s="87">
        <v>300000</v>
      </c>
      <c r="E25" s="91">
        <v>490000</v>
      </c>
      <c r="F25" s="86">
        <v>290000</v>
      </c>
      <c r="G25" s="92">
        <v>780000</v>
      </c>
      <c r="H25" s="88">
        <v>0.061100278940553164</v>
      </c>
      <c r="I25" s="89">
        <v>18330.08368216595</v>
      </c>
      <c r="J25" s="89"/>
      <c r="K25" s="89">
        <v>47658.21757363147</v>
      </c>
    </row>
    <row r="26" spans="1:11" ht="12.75">
      <c r="A26" s="4">
        <v>22</v>
      </c>
      <c r="B26" s="90"/>
      <c r="C26" s="86">
        <v>2000</v>
      </c>
      <c r="D26" s="87">
        <v>2000</v>
      </c>
      <c r="E26" s="91">
        <v>490000</v>
      </c>
      <c r="F26" s="86">
        <v>290000</v>
      </c>
      <c r="G26" s="92">
        <v>780000</v>
      </c>
      <c r="H26" s="88">
        <v>0.05313067733961145</v>
      </c>
      <c r="I26" s="89">
        <v>106.2613546792229</v>
      </c>
      <c r="J26" s="89"/>
      <c r="K26" s="89">
        <v>41441.92832489693</v>
      </c>
    </row>
    <row r="27" spans="1:11" ht="12.75">
      <c r="A27" s="4">
        <v>23</v>
      </c>
      <c r="B27" s="90"/>
      <c r="C27" s="86">
        <v>2000</v>
      </c>
      <c r="D27" s="87">
        <v>2000</v>
      </c>
      <c r="E27" s="91">
        <v>490000</v>
      </c>
      <c r="F27" s="86">
        <v>290000</v>
      </c>
      <c r="G27" s="92">
        <v>780000</v>
      </c>
      <c r="H27" s="88">
        <v>0.04620058899096648</v>
      </c>
      <c r="I27" s="89">
        <v>92.40117798193296</v>
      </c>
      <c r="J27" s="89"/>
      <c r="K27" s="89">
        <v>36036.45941295386</v>
      </c>
    </row>
    <row r="28" spans="1:11" ht="12.75">
      <c r="A28" s="4">
        <v>24</v>
      </c>
      <c r="B28" s="90"/>
      <c r="C28" s="86">
        <v>2000</v>
      </c>
      <c r="D28" s="87">
        <v>2000</v>
      </c>
      <c r="E28" s="91">
        <v>490000</v>
      </c>
      <c r="F28" s="86">
        <v>290000</v>
      </c>
      <c r="G28" s="92">
        <v>780000</v>
      </c>
      <c r="H28" s="88">
        <v>0.040174425209536076</v>
      </c>
      <c r="I28" s="89">
        <v>80.34885041907215</v>
      </c>
      <c r="J28" s="89"/>
      <c r="K28" s="89">
        <v>31336.05166343814</v>
      </c>
    </row>
    <row r="29" spans="1:11" ht="13.5" thickBot="1">
      <c r="A29" s="5">
        <v>25</v>
      </c>
      <c r="B29" s="93"/>
      <c r="C29" s="94">
        <v>2000</v>
      </c>
      <c r="D29" s="95">
        <v>2000</v>
      </c>
      <c r="E29" s="96">
        <v>490000</v>
      </c>
      <c r="F29" s="94">
        <v>290000</v>
      </c>
      <c r="G29" s="97">
        <v>780000</v>
      </c>
      <c r="H29" s="88">
        <v>0.03493428279090094</v>
      </c>
      <c r="I29" s="98">
        <v>69.86856558180187</v>
      </c>
      <c r="J29" s="98"/>
      <c r="K29" s="98">
        <v>27248.740576902732</v>
      </c>
    </row>
    <row r="30" spans="1:11" ht="13.5" thickBot="1">
      <c r="A30" s="39" t="s">
        <v>10</v>
      </c>
      <c r="B30" s="67">
        <v>855000</v>
      </c>
      <c r="C30" s="68">
        <v>338000</v>
      </c>
      <c r="D30" s="69">
        <v>1193000</v>
      </c>
      <c r="E30" s="70">
        <v>9140000</v>
      </c>
      <c r="F30" s="68">
        <v>5140000</v>
      </c>
      <c r="G30" s="71">
        <v>14280000</v>
      </c>
      <c r="H30" s="66"/>
      <c r="I30" s="66">
        <v>626832.1771755265</v>
      </c>
      <c r="J30" s="66"/>
      <c r="K30" s="66">
        <v>2351872.7444903716</v>
      </c>
    </row>
    <row r="31" spans="2:10" ht="13.5" thickBot="1">
      <c r="B31" s="2"/>
      <c r="C31" s="2"/>
      <c r="D31" s="2"/>
      <c r="E31" s="2"/>
      <c r="F31" s="2"/>
      <c r="G31" s="2"/>
      <c r="J31" s="16"/>
    </row>
    <row r="32" spans="2:11" ht="13.5" thickBot="1">
      <c r="B32" s="2"/>
      <c r="C32" s="2"/>
      <c r="D32" s="2"/>
      <c r="E32" s="2"/>
      <c r="F32" s="2"/>
      <c r="G32" s="2"/>
      <c r="K32" s="13" t="s">
        <v>5</v>
      </c>
    </row>
    <row r="33" spans="2:11" ht="13.5" thickBot="1">
      <c r="B33" s="2"/>
      <c r="C33" s="2"/>
      <c r="D33" s="2"/>
      <c r="E33" s="2"/>
      <c r="F33" s="2"/>
      <c r="G33" s="1"/>
      <c r="K33" s="38">
        <v>1725040.567314845</v>
      </c>
    </row>
    <row r="34" spans="2:7" ht="12.75">
      <c r="B34" s="2"/>
      <c r="C34" s="2"/>
      <c r="D34" s="2"/>
      <c r="E34" s="2"/>
      <c r="F34" s="2"/>
      <c r="G34" s="1"/>
    </row>
    <row r="35" spans="2:7" ht="12.75">
      <c r="B35" s="2"/>
      <c r="C35" s="2"/>
      <c r="D35" s="2"/>
      <c r="E35" s="2"/>
      <c r="F35" s="2"/>
      <c r="G35" s="1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</sheetData>
  <sheetProtection/>
  <mergeCells count="2">
    <mergeCell ref="E3:G3"/>
    <mergeCell ref="B3:D3"/>
  </mergeCells>
  <printOptions/>
  <pageMargins left="0.7" right="0.7" top="0.75" bottom="0.75" header="0.3" footer="0.3"/>
  <pageSetup firstPageNumber="8" useFirstPageNumber="1" horizontalDpi="600" verticalDpi="600" orientation="landscape" paperSize="9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E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3.140625" style="0" customWidth="1"/>
    <col min="4" max="4" width="18.28125" style="0" customWidth="1"/>
    <col min="5" max="5" width="32.7109375" style="0" customWidth="1"/>
  </cols>
  <sheetData>
    <row r="3" ht="12.75">
      <c r="B3" s="72" t="s">
        <v>38</v>
      </c>
    </row>
    <row r="4" spans="2:5" ht="12.75">
      <c r="B4" s="211"/>
      <c r="C4" s="211" t="s">
        <v>5</v>
      </c>
      <c r="D4" s="211" t="s">
        <v>29</v>
      </c>
      <c r="E4" s="211" t="s">
        <v>28</v>
      </c>
    </row>
    <row r="5" spans="2:5" ht="12.75">
      <c r="B5" s="212" t="s">
        <v>24</v>
      </c>
      <c r="C5" s="208">
        <f>'自動計算表（遅延なし）'!K38</f>
        <v>0</v>
      </c>
      <c r="D5" s="209">
        <f>$C$5-C5</f>
        <v>0</v>
      </c>
      <c r="E5" s="210" t="e">
        <f>D5/$C$5</f>
        <v>#DIV/0!</v>
      </c>
    </row>
    <row r="6" spans="2:5" ht="12.75">
      <c r="B6" s="213" t="s">
        <v>25</v>
      </c>
      <c r="C6" s="208">
        <f>'自動計算表（1年遅延）'!K39</f>
        <v>0</v>
      </c>
      <c r="D6" s="209">
        <f>$C$5-C6</f>
        <v>0</v>
      </c>
      <c r="E6" s="210" t="e">
        <f>D6/$C$5</f>
        <v>#DIV/0!</v>
      </c>
    </row>
    <row r="7" spans="2:5" ht="12.75">
      <c r="B7" s="213" t="s">
        <v>26</v>
      </c>
      <c r="C7" s="208">
        <f>'自動計算表（2年遅延）'!K40</f>
        <v>0</v>
      </c>
      <c r="D7" s="209">
        <f>$C$5-C7</f>
        <v>0</v>
      </c>
      <c r="E7" s="210" t="e">
        <f>D7/$C$5</f>
        <v>#DIV/0!</v>
      </c>
    </row>
    <row r="8" spans="2:5" ht="12.75">
      <c r="B8" s="213" t="s">
        <v>27</v>
      </c>
      <c r="C8" s="208">
        <f>'自動計算表（3年遅延）'!K41</f>
        <v>0</v>
      </c>
      <c r="D8" s="209">
        <f>$C$5-C8</f>
        <v>0</v>
      </c>
      <c r="E8" s="210" t="e">
        <f>D8/$C$5</f>
        <v>#DIV/0!</v>
      </c>
    </row>
  </sheetData>
  <sheetProtection/>
  <printOptions/>
  <pageMargins left="0.7" right="0.7" top="0.75" bottom="0.75" header="0.3" footer="0.3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L. Chavez</dc:creator>
  <cp:keywords/>
  <dc:description/>
  <cp:lastModifiedBy>pcadmin</cp:lastModifiedBy>
  <cp:lastPrinted>2012-03-09T11:51:33Z</cp:lastPrinted>
  <dcterms:created xsi:type="dcterms:W3CDTF">2010-07-02T08:26:26Z</dcterms:created>
  <dcterms:modified xsi:type="dcterms:W3CDTF">2012-08-20T01:14:38Z</dcterms:modified>
  <cp:category/>
  <cp:version/>
  <cp:contentType/>
  <cp:contentStatus/>
</cp:coreProperties>
</file>