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jica365.sharepoint.com/sites/msteams_67ba6b/Shared Documents/【00. 課専用】/13_JICA基金活用事業/03_募集・審査・契約/2025年度（R7）/12 実施管理/決裁/"/>
    </mc:Choice>
  </mc:AlternateContent>
  <xr:revisionPtr revIDLastSave="37" documentId="13_ncr:1_{3C52A891-85A8-4FCF-8773-2B60780F254D}" xr6:coauthVersionLast="47" xr6:coauthVersionMax="47" xr10:uidLastSave="{477208AA-C10E-4482-84B1-818C8B2C651E}"/>
  <bookViews>
    <workbookView xWindow="-110" yWindow="-110" windowWidth="19420" windowHeight="10300" tabRatio="775" firstSheet="1" activeTab="1" xr2:uid="{B1711D8D-C7A5-4689-9423-C09BFF5809A3}"/>
  </bookViews>
  <sheets>
    <sheet name="★マスタ（最初にこちらを入力）" sheetId="17" r:id="rId1"/>
    <sheet name="表紙" sheetId="1" r:id="rId2"/>
    <sheet name="支出総括表" sheetId="2" r:id="rId3"/>
    <sheet name="1.旅費(1)現地渡航費（航空運賃）" sheetId="3" r:id="rId4"/>
    <sheet name="1.旅費(2)本邦渡航費（航空運賃） " sheetId="9" r:id="rId5"/>
    <sheet name="2.活動経費(1)傭人費" sheetId="37" r:id="rId6"/>
    <sheet name="2.活動経費(2)現地・日本国内旅費" sheetId="12" r:id="rId7"/>
    <sheet name="2.活動経費(3)セミナー・講習会・学校運営等関連費" sheetId="32" r:id="rId8"/>
    <sheet name="2.活動経費(4)遠隔活動費" sheetId="33" r:id="rId9"/>
    <sheet name="2.活動経費(5)施設・設備等関連費" sheetId="34" r:id="rId10"/>
    <sheet name="2.活動経費(6)物品・機材購入、輸送費" sheetId="35" r:id="rId11"/>
    <sheet name="3.その他経費" sheetId="36" r:id="rId12"/>
    <sheet name="チェックリスト" sheetId="25" r:id="rId13"/>
  </sheets>
  <externalReferences>
    <externalReference r:id="rId14"/>
    <externalReference r:id="rId15"/>
    <externalReference r:id="rId16"/>
    <externalReference r:id="rId17"/>
  </externalReferences>
  <definedNames>
    <definedName name="⑥内国旅費・交通費2" localSheetId="0">#REF!</definedName>
    <definedName name="⑥内国旅費・交通費2" localSheetId="5">#REF!</definedName>
    <definedName name="⑥内国旅費・交通費2" localSheetId="6">#REF!</definedName>
    <definedName name="⑥内国旅費・交通費2" localSheetId="7">#REF!</definedName>
    <definedName name="⑥内国旅費・交通費2" localSheetId="8">#REF!</definedName>
    <definedName name="⑥内国旅費・交通費2" localSheetId="9">#REF!</definedName>
    <definedName name="⑥内国旅費・交通費2" localSheetId="10">#REF!</definedName>
    <definedName name="⑥内国旅費・交通費2" localSheetId="11">#REF!</definedName>
    <definedName name="⑥内国旅費・交通費2" localSheetId="12">チェックリスト!#REF!</definedName>
    <definedName name="⑥内国旅費・交通費2">#REF!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10">#REF!</definedName>
    <definedName name="DATA" localSheetId="11">#REF!</definedName>
    <definedName name="DATA">#REF!</definedName>
    <definedName name="_xlnm.Print_Area" localSheetId="3">'1.旅費(1)現地渡航費（航空運賃）'!$A$1:$J$23</definedName>
    <definedName name="_xlnm.Print_Area" localSheetId="4">'1.旅費(2)本邦渡航費（航空運賃） '!$A$1:$I$21</definedName>
    <definedName name="_xlnm.Print_Area" localSheetId="5">'2.活動経費(1)傭人費'!$A$1:$J$74</definedName>
    <definedName name="_xlnm.Print_Area" localSheetId="6">'2.活動経費(2)現地・日本国内旅費'!$A$1:$J$72</definedName>
    <definedName name="_xlnm.Print_Area" localSheetId="7">'2.活動経費(3)セミナー・講習会・学校運営等関連費'!$A$1:$K$74</definedName>
    <definedName name="_xlnm.Print_Area" localSheetId="8">'2.活動経費(4)遠隔活動費'!$A$1:$J$74</definedName>
    <definedName name="_xlnm.Print_Area" localSheetId="9">'2.活動経費(5)施設・設備等関連費'!$A$1:$J$74</definedName>
    <definedName name="_xlnm.Print_Area" localSheetId="10">'2.活動経費(6)物品・機材購入、輸送費'!$A$1:$J$74</definedName>
    <definedName name="_xlnm.Print_Area" localSheetId="11">'3.その他経費'!$A$1:$J$74</definedName>
    <definedName name="_xlnm.Print_Area" localSheetId="2">支出総括表!$B$1:$H$38</definedName>
    <definedName name="_xlnm.Print_Area" localSheetId="1">表紙!$A$1:$AA$43</definedName>
    <definedName name="_xlnm.Print_Titles" localSheetId="3">'1.旅費(1)現地渡航費（航空運賃）'!$5:$8</definedName>
    <definedName name="_xlnm.Print_Titles" localSheetId="4">'1.旅費(2)本邦渡航費（航空運賃） '!$5:$7</definedName>
    <definedName name="_xlnm.Print_Titles" localSheetId="12">チェックリスト!$2:$2</definedName>
    <definedName name="rate" localSheetId="5">#REF!</definedName>
    <definedName name="rate" localSheetId="6">#REF!</definedName>
    <definedName name="rate" localSheetId="7">#REF!</definedName>
    <definedName name="rate" localSheetId="8">#REF!</definedName>
    <definedName name="rate" localSheetId="9">#REF!</definedName>
    <definedName name="rate" localSheetId="10">#REF!</definedName>
    <definedName name="rate" localSheetId="11">#REF!</definedName>
    <definedName name="rate" localSheetId="12">チェックリスト!#REF!</definedName>
    <definedName name="rate">#REF!</definedName>
    <definedName name="Z_3A56A55B_29E7_432C_9BA4_BDDBD65DE9C6_.wvu.PrintTitles" localSheetId="12" hidden="1">チェックリスト!$2:$2</definedName>
    <definedName name="Z_F83BA426_F38B_4CB2_A20E_022187331E50_.wvu.PrintArea" localSheetId="3" hidden="1">'1.旅費(1)現地渡航費（航空運賃）'!$A$1:$J$23</definedName>
    <definedName name="Z_F83BA426_F38B_4CB2_A20E_022187331E50_.wvu.PrintArea" localSheetId="4" hidden="1">'1.旅費(2)本邦渡航費（航空運賃） '!$A$1:$J$21</definedName>
    <definedName name="Z_F83BA426_F38B_4CB2_A20E_022187331E50_.wvu.PrintArea" localSheetId="5" hidden="1">'2.活動経費(1)傭人費'!$A$1:$G$74</definedName>
    <definedName name="Z_F83BA426_F38B_4CB2_A20E_022187331E50_.wvu.PrintArea" localSheetId="6" hidden="1">'2.活動経費(2)現地・日本国内旅費'!$A$1:$G$72</definedName>
    <definedName name="Z_F83BA426_F38B_4CB2_A20E_022187331E50_.wvu.PrintArea" localSheetId="7" hidden="1">'2.活動経費(3)セミナー・講習会・学校運営等関連費'!$A$1:$H$74</definedName>
    <definedName name="Z_F83BA426_F38B_4CB2_A20E_022187331E50_.wvu.PrintArea" localSheetId="8" hidden="1">'2.活動経費(4)遠隔活動費'!$A$1:$G$74</definedName>
    <definedName name="Z_F83BA426_F38B_4CB2_A20E_022187331E50_.wvu.PrintArea" localSheetId="9" hidden="1">'2.活動経費(5)施設・設備等関連費'!$A$1:$G$74</definedName>
    <definedName name="Z_F83BA426_F38B_4CB2_A20E_022187331E50_.wvu.PrintArea" localSheetId="10" hidden="1">'2.活動経費(6)物品・機材購入、輸送費'!$A$1:$G$74</definedName>
    <definedName name="Z_F83BA426_F38B_4CB2_A20E_022187331E50_.wvu.PrintArea" localSheetId="11" hidden="1">'3.その他経費'!$A$1:$G$74</definedName>
    <definedName name="Z_F83BA426_F38B_4CB2_A20E_022187331E50_.wvu.PrintArea" localSheetId="1" hidden="1">表紙!$A$1:$AA$41</definedName>
    <definedName name="Z_F83BA426_F38B_4CB2_A20E_022187331E50_.wvu.PrintTitles" localSheetId="3" hidden="1">'1.旅費(1)現地渡航費（航空運賃）'!$5:$8</definedName>
    <definedName name="Z_F83BA426_F38B_4CB2_A20E_022187331E50_.wvu.PrintTitles" localSheetId="4" hidden="1">'1.旅費(2)本邦渡航費（航空運賃） '!$5:$7</definedName>
    <definedName name="あ" localSheetId="5">[1]四半期支出状況報告書総括表!#REF!+100</definedName>
    <definedName name="あ" localSheetId="6">[1]四半期支出状況報告書総括表!#REF!+100</definedName>
    <definedName name="あ" localSheetId="7">[1]四半期支出状況報告書総括表!#REF!+100</definedName>
    <definedName name="あ" localSheetId="8">[1]四半期支出状況報告書総括表!#REF!+100</definedName>
    <definedName name="あ" localSheetId="9">[1]四半期支出状況報告書総括表!#REF!+100</definedName>
    <definedName name="あ" localSheetId="10">[1]四半期支出状況報告書総括表!#REF!+100</definedName>
    <definedName name="あ" localSheetId="11">[1]四半期支出状況報告書総括表!#REF!+100</definedName>
    <definedName name="あ" localSheetId="12">[1]四半期支出状況報告書総括表!#REF!+100</definedName>
    <definedName name="あ">[1]四半期支出状況報告書総括表!#REF!+100</definedName>
    <definedName name="く" localSheetId="0">#REF!</definedName>
    <definedName name="く" localSheetId="5">#REF!</definedName>
    <definedName name="く" localSheetId="6">#REF!</definedName>
    <definedName name="く" localSheetId="7">#REF!</definedName>
    <definedName name="く" localSheetId="8">#REF!</definedName>
    <definedName name="く" localSheetId="9">#REF!</definedName>
    <definedName name="く" localSheetId="10">#REF!</definedName>
    <definedName name="く" localSheetId="11">#REF!</definedName>
    <definedName name="く" localSheetId="12">チェックリスト!#REF!</definedName>
    <definedName name="く">#REF!</definedName>
    <definedName name="だ" localSheetId="5">#REF!</definedName>
    <definedName name="だ" localSheetId="6">#REF!</definedName>
    <definedName name="だ" localSheetId="7">#REF!</definedName>
    <definedName name="だ" localSheetId="8">#REF!</definedName>
    <definedName name="だ" localSheetId="9">#REF!</definedName>
    <definedName name="だ" localSheetId="10">#REF!</definedName>
    <definedName name="だ" localSheetId="11">#REF!</definedName>
    <definedName name="だ">#REF!</definedName>
    <definedName name="チェックリスト2024">#REF!</definedName>
    <definedName name="ドルレート" localSheetId="5">#REF!</definedName>
    <definedName name="ドルレート" localSheetId="6">#REF!</definedName>
    <definedName name="ドルレート" localSheetId="7">#REF!</definedName>
    <definedName name="ドルレート" localSheetId="8">#REF!</definedName>
    <definedName name="ドルレート" localSheetId="9">#REF!</definedName>
    <definedName name="ドルレート" localSheetId="10">#REF!</definedName>
    <definedName name="ドルレート" localSheetId="11">#REF!</definedName>
    <definedName name="ドルレート">#REF!</definedName>
    <definedName name="ドルレート２">#REF!</definedName>
    <definedName name="会議費" localSheetId="5">#REF!</definedName>
    <definedName name="会議費" localSheetId="6">#REF!</definedName>
    <definedName name="会議費" localSheetId="7">#REF!</definedName>
    <definedName name="会議費" localSheetId="8">#REF!</definedName>
    <definedName name="会議費" localSheetId="9">#REF!</definedName>
    <definedName name="会議費" localSheetId="10">#REF!</definedName>
    <definedName name="会議費" localSheetId="11">#REF!</definedName>
    <definedName name="会議費">#REF!</definedName>
    <definedName name="会議費合計" localSheetId="5">#REF!</definedName>
    <definedName name="会議費合計" localSheetId="6">#REF!</definedName>
    <definedName name="会議費合計" localSheetId="7">#REF!</definedName>
    <definedName name="会議費合計" localSheetId="8">#REF!</definedName>
    <definedName name="会議費合計" localSheetId="9">#REF!</definedName>
    <definedName name="会議費合計" localSheetId="10">#REF!</definedName>
    <definedName name="会議費合計" localSheetId="11">#REF!</definedName>
    <definedName name="会議費合計">#REF!</definedName>
    <definedName name="海外活動費" localSheetId="5">#REF!</definedName>
    <definedName name="海外活動費" localSheetId="6">#REF!</definedName>
    <definedName name="海外活動費" localSheetId="7">#REF!</definedName>
    <definedName name="海外活動費" localSheetId="8">#REF!</definedName>
    <definedName name="海外活動費" localSheetId="9">#REF!</definedName>
    <definedName name="海外活動費" localSheetId="10">#REF!</definedName>
    <definedName name="海外活動費" localSheetId="11">#REF!</definedName>
    <definedName name="海外活動費">#REF!</definedName>
    <definedName name="海外活動費２">#REF!</definedName>
    <definedName name="基盤整備費合計" localSheetId="5">#REF!</definedName>
    <definedName name="基盤整備費合計" localSheetId="6">#REF!</definedName>
    <definedName name="基盤整備費合計" localSheetId="7">#REF!</definedName>
    <definedName name="基盤整備費合計" localSheetId="8">#REF!</definedName>
    <definedName name="基盤整備費合計" localSheetId="9">#REF!</definedName>
    <definedName name="基盤整備費合計" localSheetId="10">#REF!</definedName>
    <definedName name="基盤整備費合計" localSheetId="11">#REF!</definedName>
    <definedName name="基盤整備費合計">#REF!</definedName>
    <definedName name="基本人件費" localSheetId="5">#REF!</definedName>
    <definedName name="基本人件費" localSheetId="6">#REF!</definedName>
    <definedName name="基本人件費" localSheetId="7">#REF!</definedName>
    <definedName name="基本人件費" localSheetId="8">#REF!</definedName>
    <definedName name="基本人件費" localSheetId="9">#REF!</definedName>
    <definedName name="基本人件費" localSheetId="10">#REF!</definedName>
    <definedName name="基本人件費" localSheetId="11">#REF!</definedName>
    <definedName name="基本人件費">#REF!</definedName>
    <definedName name="気合" localSheetId="5">#REF!</definedName>
    <definedName name="気合" localSheetId="6">#REF!</definedName>
    <definedName name="気合" localSheetId="7">#REF!</definedName>
    <definedName name="気合" localSheetId="8">#REF!</definedName>
    <definedName name="気合" localSheetId="9">#REF!</definedName>
    <definedName name="気合" localSheetId="10">#REF!</definedName>
    <definedName name="気合" localSheetId="11">#REF!</definedName>
    <definedName name="気合">#REF!</definedName>
    <definedName name="技術交換費合計" localSheetId="5">#REF!</definedName>
    <definedName name="技術交換費合計" localSheetId="6">#REF!</definedName>
    <definedName name="技術交換費合計" localSheetId="7">#REF!</definedName>
    <definedName name="技術交換費合計" localSheetId="8">#REF!</definedName>
    <definedName name="技術交換費合計" localSheetId="9">#REF!</definedName>
    <definedName name="技術交換費合計" localSheetId="10">#REF!</definedName>
    <definedName name="技術交換費合計" localSheetId="11">#REF!</definedName>
    <definedName name="技術交換費合計">#REF!</definedName>
    <definedName name="契約年度" localSheetId="5">#REF!</definedName>
    <definedName name="契約年度" localSheetId="6">#REF!</definedName>
    <definedName name="契約年度" localSheetId="7">#REF!</definedName>
    <definedName name="契約年度" localSheetId="8">#REF!</definedName>
    <definedName name="契約年度" localSheetId="9">#REF!</definedName>
    <definedName name="契約年度" localSheetId="10">#REF!</definedName>
    <definedName name="契約年度" localSheetId="11">#REF!</definedName>
    <definedName name="契約年度">#REF!</definedName>
    <definedName name="現地業務費合計" localSheetId="5">#REF!</definedName>
    <definedName name="現地業務費合計" localSheetId="6">#REF!</definedName>
    <definedName name="現地業務費合計" localSheetId="7">#REF!</definedName>
    <definedName name="現地業務費合計" localSheetId="8">#REF!</definedName>
    <definedName name="現地業務費合計" localSheetId="9">#REF!</definedName>
    <definedName name="現地業務費合計" localSheetId="10">#REF!</definedName>
    <definedName name="現地業務費合計" localSheetId="11">#REF!</definedName>
    <definedName name="現地業務費合計">#REF!</definedName>
    <definedName name="現地研修費合計" localSheetId="5">#REF!</definedName>
    <definedName name="現地研修費合計" localSheetId="6">#REF!</definedName>
    <definedName name="現地研修費合計" localSheetId="7">#REF!</definedName>
    <definedName name="現地研修費合計" localSheetId="8">#REF!</definedName>
    <definedName name="現地研修費合計" localSheetId="9">#REF!</definedName>
    <definedName name="現地研修費合計" localSheetId="10">#REF!</definedName>
    <definedName name="現地研修費合計" localSheetId="11">#REF!</definedName>
    <definedName name="現地研修費合計">#REF!</definedName>
    <definedName name="現地通貨レート" localSheetId="5">#REF!</definedName>
    <definedName name="現地通貨レート" localSheetId="6">#REF!</definedName>
    <definedName name="現地通貨レート" localSheetId="7">#REF!</definedName>
    <definedName name="現地通貨レート" localSheetId="8">#REF!</definedName>
    <definedName name="現地通貨レート" localSheetId="9">#REF!</definedName>
    <definedName name="現地通貨レート" localSheetId="10">#REF!</definedName>
    <definedName name="現地通貨レート" localSheetId="11">#REF!</definedName>
    <definedName name="現地通貨レート">#REF!</definedName>
    <definedName name="航空賃C" localSheetId="5">#REF!</definedName>
    <definedName name="航空賃C" localSheetId="6">#REF!</definedName>
    <definedName name="航空賃C" localSheetId="7">#REF!</definedName>
    <definedName name="航空賃C" localSheetId="8">#REF!</definedName>
    <definedName name="航空賃C" localSheetId="9">#REF!</definedName>
    <definedName name="航空賃C" localSheetId="10">#REF!</definedName>
    <definedName name="航空賃C" localSheetId="11">#REF!</definedName>
    <definedName name="航空賃C">#REF!</definedName>
    <definedName name="航空賃Y" localSheetId="5">#REF!</definedName>
    <definedName name="航空賃Y" localSheetId="6">#REF!</definedName>
    <definedName name="航空賃Y" localSheetId="7">#REF!</definedName>
    <definedName name="航空賃Y" localSheetId="8">#REF!</definedName>
    <definedName name="航空賃Y" localSheetId="9">#REF!</definedName>
    <definedName name="航空賃Y" localSheetId="10">#REF!</definedName>
    <definedName name="航空賃Y" localSheetId="11">#REF!</definedName>
    <definedName name="航空賃Y">#REF!</definedName>
    <definedName name="国内活動費" localSheetId="5">#REF!</definedName>
    <definedName name="国内活動費" localSheetId="6">#REF!</definedName>
    <definedName name="国内活動費" localSheetId="7">#REF!</definedName>
    <definedName name="国内活動費" localSheetId="8">#REF!</definedName>
    <definedName name="国内活動費" localSheetId="9">#REF!</definedName>
    <definedName name="国内活動費" localSheetId="10">#REF!</definedName>
    <definedName name="国内活動費" localSheetId="11">#REF!</definedName>
    <definedName name="国内活動費">#REF!</definedName>
    <definedName name="国内費" localSheetId="5">#REF!</definedName>
    <definedName name="国内費" localSheetId="6">#REF!</definedName>
    <definedName name="国内費" localSheetId="7">#REF!</definedName>
    <definedName name="国内費" localSheetId="8">#REF!</definedName>
    <definedName name="国内費" localSheetId="9">#REF!</definedName>
    <definedName name="国内費" localSheetId="10">#REF!</definedName>
    <definedName name="国内費" localSheetId="11">#REF!</definedName>
    <definedName name="国内費">#REF!</definedName>
    <definedName name="国内旅費" localSheetId="5">#REF!</definedName>
    <definedName name="国内旅費" localSheetId="6">#REF!</definedName>
    <definedName name="国内旅費" localSheetId="7">#REF!</definedName>
    <definedName name="国内旅費" localSheetId="8">#REF!</definedName>
    <definedName name="国内旅費" localSheetId="9">#REF!</definedName>
    <definedName name="国内旅費" localSheetId="10">#REF!</definedName>
    <definedName name="国内旅費" localSheetId="11">#REF!</definedName>
    <definedName name="国内旅費">#REF!</definedName>
    <definedName name="資機材費合計" localSheetId="5">#REF!</definedName>
    <definedName name="資機材費合計" localSheetId="6">#REF!</definedName>
    <definedName name="資機材費合計" localSheetId="7">#REF!</definedName>
    <definedName name="資機材費合計" localSheetId="8">#REF!</definedName>
    <definedName name="資機材費合計" localSheetId="9">#REF!</definedName>
    <definedName name="資機材費合計" localSheetId="10">#REF!</definedName>
    <definedName name="資機材費合計" localSheetId="11">#REF!</definedName>
    <definedName name="資機材費合計">#REF!</definedName>
    <definedName name="消費税" localSheetId="3">[2]四半期支出状況報告書総括表!$B$25+100</definedName>
    <definedName name="消費税" localSheetId="4">[2]四半期支出状況報告書総括表!$B$25+100</definedName>
    <definedName name="消費税" localSheetId="5">[1]四半期支出状況報告書総括表!#REF!+100</definedName>
    <definedName name="消費税" localSheetId="6">[1]四半期支出状況報告書総括表!#REF!+100</definedName>
    <definedName name="消費税" localSheetId="7">[1]四半期支出状況報告書総括表!#REF!+100</definedName>
    <definedName name="消費税" localSheetId="8">[1]四半期支出状況報告書総括表!#REF!+100</definedName>
    <definedName name="消費税" localSheetId="9">[1]四半期支出状況報告書総括表!#REF!+100</definedName>
    <definedName name="消費税" localSheetId="10">[1]四半期支出状況報告書総括表!#REF!+100</definedName>
    <definedName name="消費税" localSheetId="11">[1]四半期支出状況報告書総括表!#REF!+100</definedName>
    <definedName name="消費税" localSheetId="12">[1]四半期支出状況報告書総括表!#REF!+100</definedName>
    <definedName name="消費税">[1]四半期支出状況報告書総括表!#REF!+100</definedName>
    <definedName name="食費" localSheetId="0">#REF!</definedName>
    <definedName name="食費" localSheetId="5">#REF!</definedName>
    <definedName name="食費" localSheetId="6">#REF!</definedName>
    <definedName name="食費" localSheetId="7">#REF!</definedName>
    <definedName name="食費" localSheetId="8">#REF!</definedName>
    <definedName name="食費" localSheetId="9">#REF!</definedName>
    <definedName name="食費" localSheetId="10">#REF!</definedName>
    <definedName name="食費" localSheetId="11">#REF!</definedName>
    <definedName name="食費" localSheetId="12">チェックリスト!#REF!</definedName>
    <definedName name="食費">#REF!</definedName>
    <definedName name="積算総額" localSheetId="5">#REF!</definedName>
    <definedName name="積算総額" localSheetId="6">#REF!</definedName>
    <definedName name="積算総額" localSheetId="7">#REF!</definedName>
    <definedName name="積算総額" localSheetId="8">#REF!</definedName>
    <definedName name="積算総額" localSheetId="9">#REF!</definedName>
    <definedName name="積算総額" localSheetId="10">#REF!</definedName>
    <definedName name="積算総額" localSheetId="11">#REF!</definedName>
    <definedName name="積算総額">#REF!</definedName>
    <definedName name="設備・機材費" localSheetId="5">#REF!</definedName>
    <definedName name="設備・機材費" localSheetId="6">#REF!</definedName>
    <definedName name="設備・機材費" localSheetId="7">#REF!</definedName>
    <definedName name="設備・機材費" localSheetId="8">#REF!</definedName>
    <definedName name="設備・機材費" localSheetId="9">#REF!</definedName>
    <definedName name="設備・機材費" localSheetId="10">#REF!</definedName>
    <definedName name="設備・機材費" localSheetId="11">#REF!</definedName>
    <definedName name="設備・機材費">#REF!</definedName>
    <definedName name="地域" localSheetId="5">#REF!</definedName>
    <definedName name="地域" localSheetId="6">#REF!</definedName>
    <definedName name="地域" localSheetId="7">#REF!</definedName>
    <definedName name="地域" localSheetId="8">#REF!</definedName>
    <definedName name="地域" localSheetId="9">#REF!</definedName>
    <definedName name="地域" localSheetId="10">#REF!</definedName>
    <definedName name="地域" localSheetId="11">#REF!</definedName>
    <definedName name="地域">#REF!</definedName>
    <definedName name="調査旅費合計" localSheetId="5">'[3]別添4-5）派遣諸費精算明細'!#REF!</definedName>
    <definedName name="調査旅費合計" localSheetId="6">'[3]別添4-5）派遣諸費精算明細'!#REF!</definedName>
    <definedName name="調査旅費合計" localSheetId="7">'[3]別添4-5）派遣諸費精算明細'!#REF!</definedName>
    <definedName name="調査旅費合計" localSheetId="8">'[3]別添4-5）派遣諸費精算明細'!#REF!</definedName>
    <definedName name="調査旅費合計" localSheetId="9">'[3]別添4-5）派遣諸費精算明細'!#REF!</definedName>
    <definedName name="調査旅費合計" localSheetId="10">'[3]別添4-5）派遣諸費精算明細'!#REF!</definedName>
    <definedName name="調査旅費合計" localSheetId="11">'[3]別添4-5）派遣諸費精算明細'!#REF!</definedName>
    <definedName name="調査旅費合計" localSheetId="12">'[3]別添4-5）派遣諸費精算明細'!#REF!</definedName>
    <definedName name="調査旅費合計" localSheetId="1">'[4]別添4-5）派遣諸費精算明細'!#REF!</definedName>
    <definedName name="調査旅費合計">'[3]別添4-5）派遣諸費精算明細'!#REF!</definedName>
    <definedName name="直人費コンサル" localSheetId="5">#REF!</definedName>
    <definedName name="直人費コンサル" localSheetId="6">#REF!</definedName>
    <definedName name="直人費コンサル" localSheetId="7">#REF!</definedName>
    <definedName name="直人費コンサル" localSheetId="8">#REF!</definedName>
    <definedName name="直人費コンサル" localSheetId="9">#REF!</definedName>
    <definedName name="直人費コンサル" localSheetId="10">#REF!</definedName>
    <definedName name="直人費コンサル" localSheetId="11">#REF!</definedName>
    <definedName name="直人費コンサル" localSheetId="12">チェックリスト!#REF!</definedName>
    <definedName name="直人費コンサル">#REF!</definedName>
    <definedName name="直人費合計" localSheetId="5">#REF!</definedName>
    <definedName name="直人費合計" localSheetId="6">#REF!</definedName>
    <definedName name="直人費合計" localSheetId="7">#REF!</definedName>
    <definedName name="直人費合計" localSheetId="8">#REF!</definedName>
    <definedName name="直人費合計" localSheetId="9">#REF!</definedName>
    <definedName name="直人費合計" localSheetId="10">#REF!</definedName>
    <definedName name="直人費合計" localSheetId="11">#REF!</definedName>
    <definedName name="直人費合計">#REF!</definedName>
    <definedName name="直接経費" localSheetId="5">#REF!</definedName>
    <definedName name="直接経費" localSheetId="6">#REF!</definedName>
    <definedName name="直接経費" localSheetId="7">#REF!</definedName>
    <definedName name="直接経費" localSheetId="8">#REF!</definedName>
    <definedName name="直接経費" localSheetId="9">#REF!</definedName>
    <definedName name="直接経費" localSheetId="10">#REF!</definedName>
    <definedName name="直接経費" localSheetId="11">#REF!</definedName>
    <definedName name="直接経費">#REF!</definedName>
    <definedName name="直接費" localSheetId="5">#REF!</definedName>
    <definedName name="直接費" localSheetId="6">#REF!</definedName>
    <definedName name="直接費" localSheetId="7">#REF!</definedName>
    <definedName name="直接費" localSheetId="8">#REF!</definedName>
    <definedName name="直接費" localSheetId="9">#REF!</definedName>
    <definedName name="直接費" localSheetId="10">#REF!</definedName>
    <definedName name="直接費" localSheetId="11">#REF!</definedName>
    <definedName name="直接費">#REF!</definedName>
    <definedName name="通信費" localSheetId="5">#REF!</definedName>
    <definedName name="通信費" localSheetId="6">#REF!</definedName>
    <definedName name="通信費" localSheetId="7">#REF!</definedName>
    <definedName name="通信費" localSheetId="8">#REF!</definedName>
    <definedName name="通信費" localSheetId="9">#REF!</definedName>
    <definedName name="通信費" localSheetId="10">#REF!</definedName>
    <definedName name="通信費" localSheetId="11">#REF!</definedName>
    <definedName name="通信費">#REF!</definedName>
    <definedName name="通訳単価" localSheetId="5">#REF!</definedName>
    <definedName name="通訳単価" localSheetId="6">#REF!</definedName>
    <definedName name="通訳単価" localSheetId="7">#REF!</definedName>
    <definedName name="通訳単価" localSheetId="8">#REF!</definedName>
    <definedName name="通訳単価" localSheetId="9">#REF!</definedName>
    <definedName name="通訳単価" localSheetId="10">#REF!</definedName>
    <definedName name="通訳単価" localSheetId="11">#REF!</definedName>
    <definedName name="通訳単価">#REF!</definedName>
    <definedName name="報告書作成費合計" localSheetId="5">#REF!</definedName>
    <definedName name="報告書作成費合計" localSheetId="6">#REF!</definedName>
    <definedName name="報告書作成費合計" localSheetId="7">#REF!</definedName>
    <definedName name="報告書作成費合計" localSheetId="8">#REF!</definedName>
    <definedName name="報告書作成費合計" localSheetId="9">#REF!</definedName>
    <definedName name="報告書作成費合計" localSheetId="10">#REF!</definedName>
    <definedName name="報告書作成費合計" localSheetId="11">#REF!</definedName>
    <definedName name="報告書作成費合計">#REF!</definedName>
  </definedNames>
  <calcPr calcId="191028"/>
  <customWorkbookViews>
    <customWorkbookView name="Kawazu - 個人用ビュー" guid="{F83BA426-F38B-4CB2-A20E-022187331E50}" mergeInterval="0" personalView="1" xWindow="212" yWindow="52" windowWidth="1691" windowHeight="97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2" l="1"/>
  <c r="F59" i="2"/>
  <c r="F56" i="2"/>
  <c r="F55" i="2"/>
  <c r="F50" i="2"/>
  <c r="F49" i="2"/>
  <c r="F47" i="2"/>
  <c r="E146" i="32"/>
  <c r="E145" i="32"/>
  <c r="J1" i="36"/>
  <c r="J1" i="35"/>
  <c r="J1" i="34"/>
  <c r="J1" i="33"/>
  <c r="K1" i="32"/>
  <c r="J1" i="12"/>
  <c r="J1" i="37"/>
  <c r="H9" i="37" l="1"/>
  <c r="Q9" i="1" l="1"/>
  <c r="F142" i="35"/>
  <c r="J138" i="36"/>
  <c r="J137" i="36"/>
  <c r="J116" i="36"/>
  <c r="J115" i="36"/>
  <c r="J94" i="36"/>
  <c r="J93" i="36"/>
  <c r="J68" i="36"/>
  <c r="J67" i="36"/>
  <c r="J46" i="36"/>
  <c r="J45" i="36"/>
  <c r="J24" i="36"/>
  <c r="J23" i="36"/>
  <c r="J138" i="35"/>
  <c r="J137" i="35"/>
  <c r="J116" i="35"/>
  <c r="J115" i="35"/>
  <c r="J94" i="35"/>
  <c r="J93" i="35"/>
  <c r="J68" i="35"/>
  <c r="J67" i="35"/>
  <c r="J46" i="35"/>
  <c r="J45" i="35"/>
  <c r="J24" i="35"/>
  <c r="J23" i="35"/>
  <c r="J138" i="34"/>
  <c r="J137" i="34"/>
  <c r="J116" i="34"/>
  <c r="J115" i="34"/>
  <c r="J94" i="34"/>
  <c r="J93" i="34"/>
  <c r="J68" i="34"/>
  <c r="J67" i="34"/>
  <c r="J46" i="34"/>
  <c r="J45" i="34"/>
  <c r="J24" i="34"/>
  <c r="J23" i="34"/>
  <c r="J145" i="33"/>
  <c r="J144" i="33"/>
  <c r="J138" i="33"/>
  <c r="J137" i="33"/>
  <c r="J116" i="33"/>
  <c r="J115" i="33"/>
  <c r="J94" i="33"/>
  <c r="J93" i="33"/>
  <c r="J68" i="33"/>
  <c r="J67" i="33"/>
  <c r="J46" i="33"/>
  <c r="J45" i="33"/>
  <c r="J24" i="33"/>
  <c r="J23" i="33"/>
  <c r="K138" i="32"/>
  <c r="K137" i="32"/>
  <c r="K116" i="32"/>
  <c r="K115" i="32"/>
  <c r="K94" i="32"/>
  <c r="K93" i="32"/>
  <c r="K68" i="32"/>
  <c r="K67" i="32"/>
  <c r="K46" i="32"/>
  <c r="K45" i="32"/>
  <c r="K24" i="32"/>
  <c r="K23" i="32"/>
  <c r="J143" i="12"/>
  <c r="J142" i="12"/>
  <c r="J137" i="12"/>
  <c r="J136" i="12"/>
  <c r="J115" i="12"/>
  <c r="J114" i="12"/>
  <c r="J93" i="12"/>
  <c r="J92" i="12"/>
  <c r="J68" i="12"/>
  <c r="J67" i="12"/>
  <c r="J46" i="12"/>
  <c r="J45" i="12"/>
  <c r="J24" i="12"/>
  <c r="J23" i="12"/>
  <c r="J137" i="37"/>
  <c r="J138" i="37"/>
  <c r="J115" i="37"/>
  <c r="J116" i="37"/>
  <c r="J93" i="37"/>
  <c r="J94" i="37"/>
  <c r="J67" i="37"/>
  <c r="J68" i="37"/>
  <c r="J45" i="37"/>
  <c r="J46" i="37"/>
  <c r="J23" i="37"/>
  <c r="J24" i="37"/>
  <c r="J143" i="35"/>
  <c r="J142" i="35"/>
  <c r="J143" i="33"/>
  <c r="J142" i="33"/>
  <c r="F22" i="12"/>
  <c r="E25" i="2"/>
  <c r="F19" i="2"/>
  <c r="F20" i="2"/>
  <c r="F21" i="2"/>
  <c r="F22" i="2"/>
  <c r="F23" i="2"/>
  <c r="F24" i="2"/>
  <c r="G23" i="2"/>
  <c r="G21" i="2"/>
  <c r="J145" i="37" l="1"/>
  <c r="J144" i="37"/>
  <c r="H21" i="2"/>
  <c r="K145" i="32"/>
  <c r="K144" i="32"/>
  <c r="H23" i="2"/>
  <c r="J144" i="36"/>
  <c r="J145" i="36"/>
  <c r="J144" i="35"/>
  <c r="J145" i="35"/>
  <c r="J145" i="34"/>
  <c r="J144" i="34"/>
  <c r="F142" i="33"/>
  <c r="H139" i="36"/>
  <c r="F139" i="36"/>
  <c r="H138" i="36"/>
  <c r="F138" i="36"/>
  <c r="H137" i="36"/>
  <c r="F137" i="36"/>
  <c r="H136" i="36"/>
  <c r="F136" i="36"/>
  <c r="F133" i="36"/>
  <c r="E133" i="36"/>
  <c r="E134" i="36" s="1"/>
  <c r="D133" i="36"/>
  <c r="D134" i="36" s="1"/>
  <c r="I134" i="36" s="1"/>
  <c r="H132" i="36"/>
  <c r="H131" i="36"/>
  <c r="H130" i="36"/>
  <c r="H129" i="36"/>
  <c r="H128" i="36"/>
  <c r="H127" i="36"/>
  <c r="H126" i="36"/>
  <c r="H125" i="36"/>
  <c r="H124" i="36"/>
  <c r="H123" i="36"/>
  <c r="E122" i="36"/>
  <c r="H117" i="36"/>
  <c r="F117" i="36"/>
  <c r="H116" i="36"/>
  <c r="F116" i="36"/>
  <c r="H115" i="36"/>
  <c r="F115" i="36"/>
  <c r="H114" i="36"/>
  <c r="F114" i="36"/>
  <c r="D112" i="36"/>
  <c r="I112" i="36" s="1"/>
  <c r="F111" i="36"/>
  <c r="E111" i="36"/>
  <c r="E112" i="36" s="1"/>
  <c r="D111" i="36"/>
  <c r="H110" i="36"/>
  <c r="H109" i="36"/>
  <c r="H108" i="36"/>
  <c r="H107" i="36"/>
  <c r="H106" i="36"/>
  <c r="H105" i="36"/>
  <c r="H104" i="36"/>
  <c r="H103" i="36"/>
  <c r="H102" i="36"/>
  <c r="H101" i="36"/>
  <c r="E100" i="36"/>
  <c r="H95" i="36"/>
  <c r="F95" i="36"/>
  <c r="H94" i="36"/>
  <c r="F94" i="36"/>
  <c r="H93" i="36"/>
  <c r="F93" i="36"/>
  <c r="H92" i="36"/>
  <c r="F92" i="36"/>
  <c r="E90" i="36"/>
  <c r="D90" i="36"/>
  <c r="I90" i="36" s="1"/>
  <c r="F89" i="36"/>
  <c r="E89" i="36"/>
  <c r="D89" i="36"/>
  <c r="H88" i="36"/>
  <c r="H87" i="36"/>
  <c r="H86" i="36"/>
  <c r="H85" i="36"/>
  <c r="H84" i="36"/>
  <c r="H83" i="36"/>
  <c r="H82" i="36"/>
  <c r="H81" i="36"/>
  <c r="H80" i="36"/>
  <c r="H79" i="36"/>
  <c r="E78" i="36"/>
  <c r="H139" i="35"/>
  <c r="F139" i="35"/>
  <c r="H138" i="35"/>
  <c r="F138" i="35"/>
  <c r="H137" i="35"/>
  <c r="F137" i="35"/>
  <c r="H136" i="35"/>
  <c r="F136" i="35"/>
  <c r="F133" i="35"/>
  <c r="E133" i="35"/>
  <c r="E134" i="35" s="1"/>
  <c r="D133" i="35"/>
  <c r="D134" i="35" s="1"/>
  <c r="I134" i="35" s="1"/>
  <c r="H132" i="35"/>
  <c r="H131" i="35"/>
  <c r="H130" i="35"/>
  <c r="H129" i="35"/>
  <c r="H128" i="35"/>
  <c r="H127" i="35"/>
  <c r="H126" i="35"/>
  <c r="H125" i="35"/>
  <c r="H124" i="35"/>
  <c r="H123" i="35"/>
  <c r="E122" i="35"/>
  <c r="H117" i="35"/>
  <c r="F117" i="35"/>
  <c r="H116" i="35"/>
  <c r="F116" i="35"/>
  <c r="H115" i="35"/>
  <c r="F115" i="35"/>
  <c r="H114" i="35"/>
  <c r="F114" i="35"/>
  <c r="E112" i="35"/>
  <c r="D112" i="35"/>
  <c r="I112" i="35" s="1"/>
  <c r="F111" i="35"/>
  <c r="E111" i="35"/>
  <c r="D111" i="35"/>
  <c r="H110" i="35"/>
  <c r="H109" i="35"/>
  <c r="H108" i="35"/>
  <c r="H107" i="35"/>
  <c r="H106" i="35"/>
  <c r="H105" i="35"/>
  <c r="H104" i="35"/>
  <c r="H103" i="35"/>
  <c r="H102" i="35"/>
  <c r="H101" i="35"/>
  <c r="E100" i="35"/>
  <c r="H95" i="35"/>
  <c r="F95" i="35"/>
  <c r="H94" i="35"/>
  <c r="F94" i="35"/>
  <c r="H93" i="35"/>
  <c r="F93" i="35"/>
  <c r="H92" i="35"/>
  <c r="F92" i="35"/>
  <c r="E90" i="35"/>
  <c r="D90" i="35"/>
  <c r="I90" i="35" s="1"/>
  <c r="F89" i="35"/>
  <c r="E89" i="35"/>
  <c r="D89" i="35"/>
  <c r="H88" i="35"/>
  <c r="H87" i="35"/>
  <c r="H86" i="35"/>
  <c r="H85" i="35"/>
  <c r="H84" i="35"/>
  <c r="H83" i="35"/>
  <c r="H82" i="35"/>
  <c r="H81" i="35"/>
  <c r="H80" i="35"/>
  <c r="H79" i="35"/>
  <c r="E78" i="35"/>
  <c r="H139" i="34"/>
  <c r="F139" i="34"/>
  <c r="H138" i="34"/>
  <c r="F138" i="34"/>
  <c r="H137" i="34"/>
  <c r="F137" i="34"/>
  <c r="H136" i="34"/>
  <c r="F136" i="34"/>
  <c r="F133" i="34"/>
  <c r="E133" i="34"/>
  <c r="E134" i="34" s="1"/>
  <c r="D133" i="34"/>
  <c r="D134" i="34" s="1"/>
  <c r="H132" i="34"/>
  <c r="H131" i="34"/>
  <c r="H130" i="34"/>
  <c r="H129" i="34"/>
  <c r="H128" i="34"/>
  <c r="H127" i="34"/>
  <c r="H126" i="34"/>
  <c r="H125" i="34"/>
  <c r="H124" i="34"/>
  <c r="H123" i="34"/>
  <c r="E122" i="34"/>
  <c r="H117" i="34"/>
  <c r="F117" i="34"/>
  <c r="H116" i="34"/>
  <c r="F116" i="34"/>
  <c r="H115" i="34"/>
  <c r="F115" i="34"/>
  <c r="H114" i="34"/>
  <c r="F114" i="34"/>
  <c r="F111" i="34"/>
  <c r="E111" i="34"/>
  <c r="E112" i="34" s="1"/>
  <c r="D111" i="34"/>
  <c r="D112" i="34" s="1"/>
  <c r="H110" i="34"/>
  <c r="H109" i="34"/>
  <c r="H108" i="34"/>
  <c r="H107" i="34"/>
  <c r="H106" i="34"/>
  <c r="H105" i="34"/>
  <c r="H104" i="34"/>
  <c r="H103" i="34"/>
  <c r="H102" i="34"/>
  <c r="H101" i="34"/>
  <c r="E100" i="34"/>
  <c r="H95" i="34"/>
  <c r="F95" i="34"/>
  <c r="H94" i="34"/>
  <c r="F94" i="34"/>
  <c r="H93" i="34"/>
  <c r="F93" i="34"/>
  <c r="H92" i="34"/>
  <c r="F92" i="34"/>
  <c r="F89" i="34"/>
  <c r="E89" i="34"/>
  <c r="E90" i="34" s="1"/>
  <c r="D89" i="34"/>
  <c r="D90" i="34" s="1"/>
  <c r="H88" i="34"/>
  <c r="H87" i="34"/>
  <c r="H86" i="34"/>
  <c r="H85" i="34"/>
  <c r="H84" i="34"/>
  <c r="H83" i="34"/>
  <c r="H82" i="34"/>
  <c r="H81" i="34"/>
  <c r="H80" i="34"/>
  <c r="H79" i="34"/>
  <c r="E78" i="34"/>
  <c r="H139" i="33"/>
  <c r="F139" i="33"/>
  <c r="H138" i="33"/>
  <c r="F138" i="33"/>
  <c r="H137" i="33"/>
  <c r="F137" i="33"/>
  <c r="H136" i="33"/>
  <c r="F136" i="33"/>
  <c r="F133" i="33"/>
  <c r="E133" i="33"/>
  <c r="E134" i="33" s="1"/>
  <c r="D133" i="33"/>
  <c r="D134" i="33" s="1"/>
  <c r="I134" i="33" s="1"/>
  <c r="H132" i="33"/>
  <c r="H131" i="33"/>
  <c r="H130" i="33"/>
  <c r="H129" i="33"/>
  <c r="H128" i="33"/>
  <c r="H127" i="33"/>
  <c r="H126" i="33"/>
  <c r="H125" i="33"/>
  <c r="H124" i="33"/>
  <c r="H123" i="33"/>
  <c r="E122" i="33"/>
  <c r="H117" i="33"/>
  <c r="F117" i="33"/>
  <c r="H116" i="33"/>
  <c r="F116" i="33"/>
  <c r="H115" i="33"/>
  <c r="F115" i="33"/>
  <c r="H114" i="33"/>
  <c r="F114" i="33"/>
  <c r="E112" i="33"/>
  <c r="D112" i="33"/>
  <c r="I112" i="33" s="1"/>
  <c r="F111" i="33"/>
  <c r="E111" i="33"/>
  <c r="D111" i="33"/>
  <c r="H110" i="33"/>
  <c r="H109" i="33"/>
  <c r="H108" i="33"/>
  <c r="H107" i="33"/>
  <c r="H106" i="33"/>
  <c r="H105" i="33"/>
  <c r="H104" i="33"/>
  <c r="H103" i="33"/>
  <c r="H102" i="33"/>
  <c r="H101" i="33"/>
  <c r="E100" i="33"/>
  <c r="H95" i="33"/>
  <c r="F95" i="33"/>
  <c r="H94" i="33"/>
  <c r="F94" i="33"/>
  <c r="H93" i="33"/>
  <c r="F93" i="33"/>
  <c r="H92" i="33"/>
  <c r="F92" i="33"/>
  <c r="E90" i="33"/>
  <c r="D90" i="33"/>
  <c r="I90" i="33" s="1"/>
  <c r="F89" i="33"/>
  <c r="E89" i="33"/>
  <c r="D89" i="33"/>
  <c r="H88" i="33"/>
  <c r="H87" i="33"/>
  <c r="H86" i="33"/>
  <c r="H85" i="33"/>
  <c r="H84" i="33"/>
  <c r="H83" i="33"/>
  <c r="H82" i="33"/>
  <c r="H81" i="33"/>
  <c r="H80" i="33"/>
  <c r="H79" i="33"/>
  <c r="E78" i="33"/>
  <c r="I139" i="32"/>
  <c r="G139" i="32"/>
  <c r="I138" i="32"/>
  <c r="G138" i="32"/>
  <c r="G137" i="32"/>
  <c r="G136" i="32"/>
  <c r="F134" i="32"/>
  <c r="G133" i="32"/>
  <c r="F133" i="32"/>
  <c r="E133" i="32"/>
  <c r="E134" i="32" s="1"/>
  <c r="I132" i="32"/>
  <c r="I136" i="32" s="1"/>
  <c r="I131" i="32"/>
  <c r="I130" i="32"/>
  <c r="I129" i="32"/>
  <c r="I128" i="32"/>
  <c r="I127" i="32"/>
  <c r="I126" i="32"/>
  <c r="I125" i="32"/>
  <c r="I124" i="32"/>
  <c r="I123" i="32"/>
  <c r="F122" i="32"/>
  <c r="I117" i="32"/>
  <c r="G117" i="32"/>
  <c r="I116" i="32"/>
  <c r="G116" i="32"/>
  <c r="I115" i="32"/>
  <c r="G115" i="32"/>
  <c r="I114" i="32"/>
  <c r="G114" i="32"/>
  <c r="G111" i="32"/>
  <c r="F111" i="32"/>
  <c r="F112" i="32" s="1"/>
  <c r="E111" i="32"/>
  <c r="E112" i="32" s="1"/>
  <c r="I110" i="32"/>
  <c r="I109" i="32"/>
  <c r="I108" i="32"/>
  <c r="I107" i="32"/>
  <c r="I106" i="32"/>
  <c r="I105" i="32"/>
  <c r="I104" i="32"/>
  <c r="I103" i="32"/>
  <c r="I102" i="32"/>
  <c r="I101" i="32"/>
  <c r="F100" i="32"/>
  <c r="I95" i="32"/>
  <c r="G95" i="32"/>
  <c r="G94" i="32"/>
  <c r="I93" i="32"/>
  <c r="G93" i="32"/>
  <c r="I92" i="32"/>
  <c r="G92" i="32"/>
  <c r="G89" i="32"/>
  <c r="F89" i="32"/>
  <c r="F90" i="32" s="1"/>
  <c r="E89" i="32"/>
  <c r="E90" i="32" s="1"/>
  <c r="I88" i="32"/>
  <c r="I87" i="32"/>
  <c r="I86" i="32"/>
  <c r="I85" i="32"/>
  <c r="I94" i="32" s="1"/>
  <c r="I84" i="32"/>
  <c r="I83" i="32"/>
  <c r="I82" i="32"/>
  <c r="I81" i="32"/>
  <c r="I80" i="32"/>
  <c r="I79" i="32"/>
  <c r="F78" i="32"/>
  <c r="F139" i="37"/>
  <c r="F138" i="37"/>
  <c r="F137" i="37"/>
  <c r="F136" i="37"/>
  <c r="F133" i="37"/>
  <c r="E133" i="37"/>
  <c r="E134" i="37" s="1"/>
  <c r="D133" i="37"/>
  <c r="D134" i="37" s="1"/>
  <c r="H132" i="37"/>
  <c r="H131" i="37"/>
  <c r="H130" i="37"/>
  <c r="H129" i="37"/>
  <c r="H128" i="37"/>
  <c r="H137" i="37" s="1"/>
  <c r="H127" i="37"/>
  <c r="H126" i="37"/>
  <c r="H139" i="37" s="1"/>
  <c r="H125" i="37"/>
  <c r="H124" i="37"/>
  <c r="H123" i="37"/>
  <c r="E122" i="37"/>
  <c r="H117" i="37"/>
  <c r="F117" i="37"/>
  <c r="H116" i="37"/>
  <c r="F116" i="37"/>
  <c r="H115" i="37"/>
  <c r="F115" i="37"/>
  <c r="H114" i="37"/>
  <c r="F114" i="37"/>
  <c r="F111" i="37"/>
  <c r="E111" i="37"/>
  <c r="E112" i="37" s="1"/>
  <c r="D111" i="37"/>
  <c r="D112" i="37" s="1"/>
  <c r="H110" i="37"/>
  <c r="H109" i="37"/>
  <c r="H108" i="37"/>
  <c r="H107" i="37"/>
  <c r="H106" i="37"/>
  <c r="H105" i="37"/>
  <c r="H104" i="37"/>
  <c r="H103" i="37"/>
  <c r="H102" i="37"/>
  <c r="H101" i="37"/>
  <c r="E100" i="37"/>
  <c r="H95" i="37"/>
  <c r="F95" i="37"/>
  <c r="H94" i="37"/>
  <c r="F94" i="37"/>
  <c r="H93" i="37"/>
  <c r="F93" i="37"/>
  <c r="H92" i="37"/>
  <c r="F92" i="37"/>
  <c r="F89" i="37"/>
  <c r="E89" i="37"/>
  <c r="E90" i="37" s="1"/>
  <c r="D89" i="37"/>
  <c r="D90" i="37" s="1"/>
  <c r="H88" i="37"/>
  <c r="H87" i="37"/>
  <c r="H86" i="37"/>
  <c r="H85" i="37"/>
  <c r="H84" i="37"/>
  <c r="H83" i="37"/>
  <c r="H82" i="37"/>
  <c r="H81" i="37"/>
  <c r="H80" i="37"/>
  <c r="H79" i="37"/>
  <c r="E78" i="37"/>
  <c r="H138" i="12"/>
  <c r="F138" i="12"/>
  <c r="H137" i="12"/>
  <c r="F137" i="12"/>
  <c r="H136" i="12"/>
  <c r="F136" i="12"/>
  <c r="H135" i="12"/>
  <c r="F135" i="12"/>
  <c r="F132" i="12"/>
  <c r="E132" i="12"/>
  <c r="E133" i="12" s="1"/>
  <c r="D132" i="12"/>
  <c r="D133" i="12" s="1"/>
  <c r="H131" i="12"/>
  <c r="H130" i="12"/>
  <c r="H129" i="12"/>
  <c r="H128" i="12"/>
  <c r="H127" i="12"/>
  <c r="H126" i="12"/>
  <c r="H125" i="12"/>
  <c r="H124" i="12"/>
  <c r="H123" i="12"/>
  <c r="H122" i="12"/>
  <c r="E121" i="12"/>
  <c r="H116" i="12"/>
  <c r="F116" i="12"/>
  <c r="H115" i="12"/>
  <c r="F115" i="12"/>
  <c r="H114" i="12"/>
  <c r="F114" i="12"/>
  <c r="H113" i="12"/>
  <c r="F113" i="12"/>
  <c r="F110" i="12"/>
  <c r="E110" i="12"/>
  <c r="E111" i="12" s="1"/>
  <c r="D110" i="12"/>
  <c r="D111" i="12" s="1"/>
  <c r="H109" i="12"/>
  <c r="H108" i="12"/>
  <c r="H107" i="12"/>
  <c r="H106" i="12"/>
  <c r="H105" i="12"/>
  <c r="H104" i="12"/>
  <c r="H103" i="12"/>
  <c r="H102" i="12"/>
  <c r="H101" i="12"/>
  <c r="H100" i="12"/>
  <c r="E99" i="12"/>
  <c r="H94" i="12"/>
  <c r="F94" i="12"/>
  <c r="H93" i="12"/>
  <c r="F93" i="12"/>
  <c r="H92" i="12"/>
  <c r="F92" i="12"/>
  <c r="H91" i="12"/>
  <c r="F91" i="12"/>
  <c r="F88" i="12"/>
  <c r="E88" i="12"/>
  <c r="E89" i="12" s="1"/>
  <c r="D88" i="12"/>
  <c r="D89" i="12" s="1"/>
  <c r="H87" i="12"/>
  <c r="H86" i="12"/>
  <c r="H85" i="12"/>
  <c r="H84" i="12"/>
  <c r="H83" i="12"/>
  <c r="H82" i="12"/>
  <c r="H81" i="12"/>
  <c r="H80" i="12"/>
  <c r="H79" i="12"/>
  <c r="H78" i="12"/>
  <c r="E77" i="12"/>
  <c r="H69" i="37"/>
  <c r="F69" i="37"/>
  <c r="H68" i="37"/>
  <c r="F68" i="37"/>
  <c r="H67" i="37"/>
  <c r="F67" i="37"/>
  <c r="H66" i="37"/>
  <c r="F66" i="37"/>
  <c r="F63" i="37"/>
  <c r="E63" i="37"/>
  <c r="E64" i="37" s="1"/>
  <c r="D63" i="37"/>
  <c r="D64" i="37" s="1"/>
  <c r="H62" i="37"/>
  <c r="H61" i="37"/>
  <c r="H60" i="37"/>
  <c r="H59" i="37"/>
  <c r="H58" i="37"/>
  <c r="H57" i="37"/>
  <c r="H56" i="37"/>
  <c r="H55" i="37"/>
  <c r="H54" i="37"/>
  <c r="H53" i="37"/>
  <c r="E52" i="37"/>
  <c r="H47" i="37"/>
  <c r="F47" i="37"/>
  <c r="H46" i="37"/>
  <c r="F46" i="37"/>
  <c r="H45" i="37"/>
  <c r="F45" i="37"/>
  <c r="H44" i="37"/>
  <c r="F44" i="37"/>
  <c r="F41" i="37"/>
  <c r="E41" i="37"/>
  <c r="E42" i="37" s="1"/>
  <c r="D41" i="37"/>
  <c r="D42" i="37" s="1"/>
  <c r="H40" i="37"/>
  <c r="H39" i="37"/>
  <c r="H38" i="37"/>
  <c r="H37" i="37"/>
  <c r="H36" i="37"/>
  <c r="H35" i="37"/>
  <c r="H34" i="37"/>
  <c r="H33" i="37"/>
  <c r="H32" i="37"/>
  <c r="H31" i="37"/>
  <c r="E30" i="37"/>
  <c r="F25" i="37"/>
  <c r="H24" i="37"/>
  <c r="F24" i="37"/>
  <c r="H23" i="37"/>
  <c r="F23" i="37"/>
  <c r="H22" i="37"/>
  <c r="F22" i="37"/>
  <c r="F19" i="37"/>
  <c r="E19" i="37"/>
  <c r="E20" i="37" s="1"/>
  <c r="D19" i="37"/>
  <c r="D20" i="37" s="1"/>
  <c r="H18" i="37"/>
  <c r="H17" i="37"/>
  <c r="H16" i="37"/>
  <c r="H15" i="37"/>
  <c r="H14" i="37"/>
  <c r="H13" i="37"/>
  <c r="H12" i="37"/>
  <c r="H11" i="37"/>
  <c r="H10" i="37"/>
  <c r="H25" i="37"/>
  <c r="E8" i="37"/>
  <c r="B2" i="37"/>
  <c r="A2" i="37"/>
  <c r="B1" i="37"/>
  <c r="A1" i="37"/>
  <c r="H69" i="36"/>
  <c r="F69" i="36"/>
  <c r="H68" i="36"/>
  <c r="F68" i="36"/>
  <c r="H67" i="36"/>
  <c r="F67" i="36"/>
  <c r="H66" i="36"/>
  <c r="F66" i="36"/>
  <c r="F63" i="36"/>
  <c r="E63" i="36"/>
  <c r="E64" i="36" s="1"/>
  <c r="D63" i="36"/>
  <c r="D64" i="36" s="1"/>
  <c r="I64" i="36" s="1"/>
  <c r="H62" i="36"/>
  <c r="H61" i="36"/>
  <c r="H60" i="36"/>
  <c r="H59" i="36"/>
  <c r="H58" i="36"/>
  <c r="H57" i="36"/>
  <c r="H56" i="36"/>
  <c r="H55" i="36"/>
  <c r="H54" i="36"/>
  <c r="H53" i="36"/>
  <c r="E52" i="36"/>
  <c r="H47" i="36"/>
  <c r="F47" i="36"/>
  <c r="H46" i="36"/>
  <c r="F46" i="36"/>
  <c r="H45" i="36"/>
  <c r="F45" i="36"/>
  <c r="H44" i="36"/>
  <c r="F44" i="36"/>
  <c r="E42" i="36"/>
  <c r="F41" i="36"/>
  <c r="E41" i="36"/>
  <c r="D41" i="36"/>
  <c r="D42" i="36" s="1"/>
  <c r="I42" i="36" s="1"/>
  <c r="H40" i="36"/>
  <c r="H39" i="36"/>
  <c r="H38" i="36"/>
  <c r="H37" i="36"/>
  <c r="H36" i="36"/>
  <c r="H35" i="36"/>
  <c r="H34" i="36"/>
  <c r="H33" i="36"/>
  <c r="H32" i="36"/>
  <c r="H31" i="36"/>
  <c r="E30" i="36"/>
  <c r="H25" i="36"/>
  <c r="F25" i="36"/>
  <c r="H24" i="36"/>
  <c r="F24" i="36"/>
  <c r="F23" i="36"/>
  <c r="J143" i="36" s="1"/>
  <c r="H22" i="36"/>
  <c r="F22" i="36"/>
  <c r="D20" i="36"/>
  <c r="F19" i="36"/>
  <c r="E19" i="36"/>
  <c r="E20" i="36" s="1"/>
  <c r="D19" i="36"/>
  <c r="H18" i="36"/>
  <c r="H17" i="36"/>
  <c r="H16" i="36"/>
  <c r="H15" i="36"/>
  <c r="H14" i="36"/>
  <c r="H13" i="36"/>
  <c r="H12" i="36"/>
  <c r="H11" i="36"/>
  <c r="H10" i="36"/>
  <c r="H23" i="36" s="1"/>
  <c r="H9" i="36"/>
  <c r="E8" i="36"/>
  <c r="B2" i="36"/>
  <c r="A2" i="36"/>
  <c r="B1" i="36"/>
  <c r="A1" i="36"/>
  <c r="H69" i="35"/>
  <c r="F69" i="35"/>
  <c r="H68" i="35"/>
  <c r="F68" i="35"/>
  <c r="H67" i="35"/>
  <c r="F67" i="35"/>
  <c r="H66" i="35"/>
  <c r="F66" i="35"/>
  <c r="F63" i="35"/>
  <c r="E63" i="35"/>
  <c r="E64" i="35" s="1"/>
  <c r="D63" i="35"/>
  <c r="D64" i="35" s="1"/>
  <c r="H62" i="35"/>
  <c r="H61" i="35"/>
  <c r="H60" i="35"/>
  <c r="H59" i="35"/>
  <c r="H58" i="35"/>
  <c r="H57" i="35"/>
  <c r="H56" i="35"/>
  <c r="H55" i="35"/>
  <c r="H54" i="35"/>
  <c r="H53" i="35"/>
  <c r="E52" i="35"/>
  <c r="H47" i="35"/>
  <c r="F47" i="35"/>
  <c r="H46" i="35"/>
  <c r="F46" i="35"/>
  <c r="H45" i="35"/>
  <c r="F45" i="35"/>
  <c r="H44" i="35"/>
  <c r="F44" i="35"/>
  <c r="D42" i="35"/>
  <c r="F41" i="35"/>
  <c r="E41" i="35"/>
  <c r="E42" i="35" s="1"/>
  <c r="D41" i="35"/>
  <c r="H40" i="35"/>
  <c r="H39" i="35"/>
  <c r="H38" i="35"/>
  <c r="H37" i="35"/>
  <c r="H36" i="35"/>
  <c r="H35" i="35"/>
  <c r="H34" i="35"/>
  <c r="H33" i="35"/>
  <c r="H32" i="35"/>
  <c r="H31" i="35"/>
  <c r="E30" i="35"/>
  <c r="H25" i="35"/>
  <c r="F25" i="35"/>
  <c r="H24" i="35"/>
  <c r="F24" i="35"/>
  <c r="H23" i="35"/>
  <c r="F23" i="35"/>
  <c r="H22" i="35"/>
  <c r="F22" i="35"/>
  <c r="E20" i="35"/>
  <c r="D20" i="35"/>
  <c r="I20" i="35" s="1"/>
  <c r="F19" i="35"/>
  <c r="E19" i="35"/>
  <c r="D19" i="35"/>
  <c r="H18" i="35"/>
  <c r="H17" i="35"/>
  <c r="H16" i="35"/>
  <c r="H15" i="35"/>
  <c r="H14" i="35"/>
  <c r="H13" i="35"/>
  <c r="H12" i="35"/>
  <c r="H11" i="35"/>
  <c r="H10" i="35"/>
  <c r="H9" i="35"/>
  <c r="E8" i="35"/>
  <c r="B2" i="35"/>
  <c r="A2" i="35"/>
  <c r="B1" i="35"/>
  <c r="A1" i="35"/>
  <c r="H69" i="34"/>
  <c r="F69" i="34"/>
  <c r="H68" i="34"/>
  <c r="F68" i="34"/>
  <c r="H67" i="34"/>
  <c r="F67" i="34"/>
  <c r="H66" i="34"/>
  <c r="F66" i="34"/>
  <c r="F63" i="34"/>
  <c r="E63" i="34"/>
  <c r="E64" i="34" s="1"/>
  <c r="D63" i="34"/>
  <c r="D64" i="34" s="1"/>
  <c r="H62" i="34"/>
  <c r="H61" i="34"/>
  <c r="H60" i="34"/>
  <c r="H59" i="34"/>
  <c r="H58" i="34"/>
  <c r="H57" i="34"/>
  <c r="H56" i="34"/>
  <c r="H55" i="34"/>
  <c r="H54" i="34"/>
  <c r="H53" i="34"/>
  <c r="E52" i="34"/>
  <c r="H47" i="34"/>
  <c r="F47" i="34"/>
  <c r="H46" i="34"/>
  <c r="F46" i="34"/>
  <c r="H45" i="34"/>
  <c r="F45" i="34"/>
  <c r="H44" i="34"/>
  <c r="F44" i="34"/>
  <c r="D42" i="34"/>
  <c r="F41" i="34"/>
  <c r="E41" i="34"/>
  <c r="E42" i="34" s="1"/>
  <c r="D41" i="34"/>
  <c r="H40" i="34"/>
  <c r="H39" i="34"/>
  <c r="H38" i="34"/>
  <c r="H37" i="34"/>
  <c r="H36" i="34"/>
  <c r="H35" i="34"/>
  <c r="H34" i="34"/>
  <c r="H33" i="34"/>
  <c r="H32" i="34"/>
  <c r="H31" i="34"/>
  <c r="E30" i="34"/>
  <c r="H25" i="34"/>
  <c r="F25" i="34"/>
  <c r="H24" i="34"/>
  <c r="F24" i="34"/>
  <c r="H23" i="34"/>
  <c r="F23" i="34"/>
  <c r="F22" i="34"/>
  <c r="E20" i="34"/>
  <c r="D20" i="34"/>
  <c r="F19" i="34"/>
  <c r="E19" i="34"/>
  <c r="D19" i="34"/>
  <c r="H18" i="34"/>
  <c r="H17" i="34"/>
  <c r="H16" i="34"/>
  <c r="H15" i="34"/>
  <c r="H14" i="34"/>
  <c r="H13" i="34"/>
  <c r="H12" i="34"/>
  <c r="H11" i="34"/>
  <c r="H10" i="34"/>
  <c r="H22" i="34" s="1"/>
  <c r="H9" i="34"/>
  <c r="E8" i="34"/>
  <c r="B2" i="34"/>
  <c r="A2" i="34"/>
  <c r="B1" i="34"/>
  <c r="A1" i="34"/>
  <c r="H69" i="33"/>
  <c r="F69" i="33"/>
  <c r="H68" i="33"/>
  <c r="F68" i="33"/>
  <c r="H67" i="33"/>
  <c r="F67" i="33"/>
  <c r="H66" i="33"/>
  <c r="F66" i="33"/>
  <c r="F63" i="33"/>
  <c r="E63" i="33"/>
  <c r="E64" i="33" s="1"/>
  <c r="D63" i="33"/>
  <c r="D64" i="33" s="1"/>
  <c r="I64" i="33" s="1"/>
  <c r="H62" i="33"/>
  <c r="H61" i="33"/>
  <c r="H60" i="33"/>
  <c r="H59" i="33"/>
  <c r="H58" i="33"/>
  <c r="H57" i="33"/>
  <c r="H56" i="33"/>
  <c r="H55" i="33"/>
  <c r="H54" i="33"/>
  <c r="H53" i="33"/>
  <c r="E52" i="33"/>
  <c r="H47" i="33"/>
  <c r="F47" i="33"/>
  <c r="H46" i="33"/>
  <c r="F46" i="33"/>
  <c r="H45" i="33"/>
  <c r="F45" i="33"/>
  <c r="H44" i="33"/>
  <c r="F44" i="33"/>
  <c r="F41" i="33"/>
  <c r="E41" i="33"/>
  <c r="E42" i="33" s="1"/>
  <c r="D41" i="33"/>
  <c r="D42" i="33" s="1"/>
  <c r="H40" i="33"/>
  <c r="H39" i="33"/>
  <c r="H38" i="33"/>
  <c r="H37" i="33"/>
  <c r="H36" i="33"/>
  <c r="H35" i="33"/>
  <c r="H34" i="33"/>
  <c r="H33" i="33"/>
  <c r="H32" i="33"/>
  <c r="H31" i="33"/>
  <c r="E30" i="33"/>
  <c r="H25" i="33"/>
  <c r="F25" i="33"/>
  <c r="H24" i="33"/>
  <c r="F24" i="33"/>
  <c r="H23" i="33"/>
  <c r="F23" i="33"/>
  <c r="H22" i="33"/>
  <c r="F22" i="33"/>
  <c r="D20" i="33"/>
  <c r="F19" i="33"/>
  <c r="E19" i="33"/>
  <c r="E20" i="33" s="1"/>
  <c r="D19" i="33"/>
  <c r="H18" i="33"/>
  <c r="H17" i="33"/>
  <c r="H16" i="33"/>
  <c r="H15" i="33"/>
  <c r="H14" i="33"/>
  <c r="H13" i="33"/>
  <c r="H12" i="33"/>
  <c r="H11" i="33"/>
  <c r="H10" i="33"/>
  <c r="H9" i="33"/>
  <c r="E8" i="33"/>
  <c r="B2" i="33"/>
  <c r="A2" i="33"/>
  <c r="B1" i="33"/>
  <c r="A1" i="33"/>
  <c r="I69" i="32"/>
  <c r="G69" i="32"/>
  <c r="G68" i="32"/>
  <c r="I67" i="32"/>
  <c r="G67" i="32"/>
  <c r="I66" i="32"/>
  <c r="G66" i="32"/>
  <c r="G63" i="32"/>
  <c r="F63" i="32"/>
  <c r="F64" i="32" s="1"/>
  <c r="E63" i="32"/>
  <c r="E64" i="32" s="1"/>
  <c r="I62" i="32"/>
  <c r="I61" i="32"/>
  <c r="I60" i="32"/>
  <c r="I68" i="32" s="1"/>
  <c r="I59" i="32"/>
  <c r="I58" i="32"/>
  <c r="I57" i="32"/>
  <c r="I56" i="32"/>
  <c r="I55" i="32"/>
  <c r="I54" i="32"/>
  <c r="I53" i="32"/>
  <c r="F52" i="32"/>
  <c r="I47" i="32"/>
  <c r="G47" i="32"/>
  <c r="I46" i="32"/>
  <c r="G46" i="32"/>
  <c r="I45" i="32"/>
  <c r="G45" i="32"/>
  <c r="I44" i="32"/>
  <c r="G44" i="32"/>
  <c r="G41" i="32"/>
  <c r="F41" i="32"/>
  <c r="F42" i="32" s="1"/>
  <c r="E41" i="32"/>
  <c r="E42" i="32" s="1"/>
  <c r="I40" i="32"/>
  <c r="I39" i="32"/>
  <c r="I38" i="32"/>
  <c r="I37" i="32"/>
  <c r="I36" i="32"/>
  <c r="I35" i="32"/>
  <c r="I34" i="32"/>
  <c r="I33" i="32"/>
  <c r="I32" i="32"/>
  <c r="I31" i="32"/>
  <c r="F30" i="32"/>
  <c r="I25" i="32"/>
  <c r="G25" i="32"/>
  <c r="I24" i="32"/>
  <c r="G24" i="32"/>
  <c r="I23" i="32"/>
  <c r="G23" i="32"/>
  <c r="G22" i="32"/>
  <c r="E20" i="32"/>
  <c r="G19" i="32"/>
  <c r="F19" i="32"/>
  <c r="F20" i="32" s="1"/>
  <c r="E19" i="32"/>
  <c r="I18" i="32"/>
  <c r="I17" i="32"/>
  <c r="I16" i="32"/>
  <c r="I15" i="32"/>
  <c r="I14" i="32"/>
  <c r="I13" i="32"/>
  <c r="I12" i="32"/>
  <c r="I11" i="32"/>
  <c r="I10" i="32"/>
  <c r="I9" i="32"/>
  <c r="I22" i="32" s="1"/>
  <c r="F8" i="32"/>
  <c r="B2" i="32"/>
  <c r="A2" i="32"/>
  <c r="B1" i="32"/>
  <c r="A1" i="32"/>
  <c r="H69" i="12"/>
  <c r="F69" i="12"/>
  <c r="H68" i="12"/>
  <c r="F68" i="12"/>
  <c r="H67" i="12"/>
  <c r="F67" i="12"/>
  <c r="H66" i="12"/>
  <c r="F66" i="12"/>
  <c r="F63" i="12"/>
  <c r="E63" i="12"/>
  <c r="E64" i="12" s="1"/>
  <c r="D63" i="12"/>
  <c r="D64" i="12" s="1"/>
  <c r="H62" i="12"/>
  <c r="H61" i="12"/>
  <c r="H60" i="12"/>
  <c r="H59" i="12"/>
  <c r="H58" i="12"/>
  <c r="H57" i="12"/>
  <c r="H56" i="12"/>
  <c r="H55" i="12"/>
  <c r="H54" i="12"/>
  <c r="H53" i="12"/>
  <c r="E52" i="12"/>
  <c r="H47" i="12"/>
  <c r="F47" i="12"/>
  <c r="H46" i="12"/>
  <c r="F46" i="12"/>
  <c r="H45" i="12"/>
  <c r="F45" i="12"/>
  <c r="H44" i="12"/>
  <c r="F44" i="12"/>
  <c r="F41" i="12"/>
  <c r="E41" i="12"/>
  <c r="E42" i="12" s="1"/>
  <c r="D41" i="12"/>
  <c r="D42" i="12" s="1"/>
  <c r="H40" i="12"/>
  <c r="H39" i="12"/>
  <c r="H38" i="12"/>
  <c r="H37" i="12"/>
  <c r="H36" i="12"/>
  <c r="H35" i="12"/>
  <c r="H34" i="12"/>
  <c r="H33" i="12"/>
  <c r="H32" i="12"/>
  <c r="H31" i="12"/>
  <c r="E30" i="12"/>
  <c r="H24" i="12"/>
  <c r="H22" i="12"/>
  <c r="F25" i="12"/>
  <c r="F24" i="12"/>
  <c r="J140" i="12" s="1"/>
  <c r="H10" i="12"/>
  <c r="H11" i="12"/>
  <c r="H12" i="12"/>
  <c r="H13" i="12"/>
  <c r="H23" i="12" s="1"/>
  <c r="H14" i="12"/>
  <c r="H15" i="12"/>
  <c r="H16" i="12"/>
  <c r="H17" i="12"/>
  <c r="H18" i="12"/>
  <c r="H9" i="12"/>
  <c r="H25" i="12" s="1"/>
  <c r="F23" i="12"/>
  <c r="G28" i="2" l="1"/>
  <c r="J142" i="36"/>
  <c r="I20" i="36"/>
  <c r="J142" i="34"/>
  <c r="G29" i="2"/>
  <c r="J143" i="34"/>
  <c r="F58" i="2" s="1"/>
  <c r="J64" i="32"/>
  <c r="I137" i="32"/>
  <c r="J112" i="32"/>
  <c r="J134" i="32"/>
  <c r="K142" i="32"/>
  <c r="F53" i="2" s="1"/>
  <c r="K143" i="32"/>
  <c r="F54" i="2" s="1"/>
  <c r="J42" i="32"/>
  <c r="J141" i="12"/>
  <c r="I112" i="37"/>
  <c r="I90" i="37"/>
  <c r="H136" i="37"/>
  <c r="H138" i="37"/>
  <c r="J143" i="37"/>
  <c r="F52" i="2" s="1"/>
  <c r="I134" i="37"/>
  <c r="J142" i="37"/>
  <c r="F51" i="2" s="1"/>
  <c r="I20" i="37"/>
  <c r="I42" i="37"/>
  <c r="I112" i="34"/>
  <c r="I134" i="34"/>
  <c r="I64" i="34"/>
  <c r="I20" i="34"/>
  <c r="I89" i="12"/>
  <c r="I133" i="12"/>
  <c r="I90" i="34"/>
  <c r="J90" i="32"/>
  <c r="I111" i="12"/>
  <c r="I64" i="12"/>
  <c r="I64" i="37"/>
  <c r="F72" i="35"/>
  <c r="I42" i="35"/>
  <c r="I64" i="35"/>
  <c r="I42" i="34"/>
  <c r="I20" i="33"/>
  <c r="F72" i="33" s="1"/>
  <c r="I42" i="33"/>
  <c r="J20" i="32"/>
  <c r="I42" i="12"/>
  <c r="F57" i="2" l="1"/>
  <c r="F72" i="36"/>
  <c r="F142" i="36"/>
  <c r="G24" i="2" s="1"/>
  <c r="H24" i="2" s="1"/>
  <c r="F72" i="34"/>
  <c r="F142" i="34"/>
  <c r="G22" i="2" s="1"/>
  <c r="H22" i="2" s="1"/>
  <c r="G27" i="2"/>
  <c r="G26" i="2"/>
  <c r="G72" i="32"/>
  <c r="G142" i="32"/>
  <c r="G20" i="2" s="1"/>
  <c r="H20" i="2" s="1"/>
  <c r="F72" i="37"/>
  <c r="F142" i="37"/>
  <c r="G18" i="2" s="1"/>
  <c r="K15" i="1"/>
  <c r="F18" i="2" l="1"/>
  <c r="F16" i="2"/>
  <c r="F15" i="2"/>
  <c r="F19" i="12"/>
  <c r="E19" i="12"/>
  <c r="E20" i="12" s="1"/>
  <c r="D19" i="12"/>
  <c r="D20" i="12" s="1"/>
  <c r="H13" i="9"/>
  <c r="H14" i="9" s="1"/>
  <c r="G13" i="9"/>
  <c r="G14" i="9" s="1"/>
  <c r="H14" i="3"/>
  <c r="G14" i="3"/>
  <c r="F25" i="2" l="1"/>
  <c r="I20" i="12"/>
  <c r="H16" i="9"/>
  <c r="P25" i="2"/>
  <c r="G37" i="2" s="1"/>
  <c r="O25" i="2"/>
  <c r="N25" i="2"/>
  <c r="M25" i="2"/>
  <c r="H35" i="2" s="1"/>
  <c r="L25" i="2"/>
  <c r="G35" i="2" s="1"/>
  <c r="K25" i="2"/>
  <c r="E37" i="2" l="1"/>
  <c r="E43" i="2"/>
  <c r="F37" i="2"/>
  <c r="F43" i="2"/>
  <c r="F35" i="2"/>
  <c r="F41" i="2"/>
  <c r="F71" i="12"/>
  <c r="F140" i="12"/>
  <c r="G19" i="2" s="1"/>
  <c r="E8" i="12" l="1"/>
  <c r="B2" i="12"/>
  <c r="B1" i="12"/>
  <c r="B2" i="9"/>
  <c r="B1" i="9"/>
  <c r="I1" i="9"/>
  <c r="J1" i="3"/>
  <c r="B2" i="3"/>
  <c r="B1" i="3"/>
  <c r="B7" i="2"/>
  <c r="C4" i="2"/>
  <c r="B142" i="36" l="1"/>
  <c r="B72" i="33"/>
  <c r="B142" i="37"/>
  <c r="B72" i="36"/>
  <c r="B72" i="37"/>
  <c r="B142" i="35"/>
  <c r="B142" i="32"/>
  <c r="B72" i="34"/>
  <c r="B71" i="12"/>
  <c r="B142" i="33"/>
  <c r="B72" i="35"/>
  <c r="B72" i="32"/>
  <c r="B142" i="34"/>
  <c r="B140" i="12"/>
  <c r="A14" i="3"/>
  <c r="A16" i="9"/>
  <c r="F27" i="1"/>
  <c r="F25" i="1"/>
  <c r="F23" i="1"/>
  <c r="L10" i="17"/>
  <c r="L9" i="17"/>
  <c r="A2" i="12" l="1"/>
  <c r="A1" i="12"/>
  <c r="H7" i="9"/>
  <c r="G16" i="2" l="1"/>
  <c r="G15" i="2"/>
  <c r="G25" i="2" l="1"/>
  <c r="H15" i="2"/>
  <c r="H16" i="2" l="1"/>
  <c r="I10" i="3"/>
  <c r="I11" i="3"/>
  <c r="I12" i="3"/>
  <c r="I13" i="3"/>
  <c r="I9" i="3"/>
  <c r="I14" i="3" l="1"/>
  <c r="G30" i="2" s="1"/>
  <c r="H18" i="2" l="1"/>
  <c r="H19" i="2"/>
  <c r="H25" i="2" l="1"/>
  <c r="E9" i="2"/>
  <c r="E38" i="2"/>
  <c r="E35" i="2"/>
  <c r="J25" i="2"/>
  <c r="E41" i="2"/>
  <c r="E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17" authorId="0" shapeId="0" xr:uid="{00000000-0006-0000-0000-000001000000}">
      <text>
        <r>
          <rPr>
            <b/>
            <sz val="9"/>
            <color indexed="81"/>
            <rFont val="MS P ゴシック"/>
            <family val="3"/>
            <charset val="128"/>
          </rPr>
          <t>赤字：覚書締結日を入力ください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2DBC2F0E-BCE0-442C-B561-CFE3898AEF57}">
      <text>
        <r>
          <rPr>
            <b/>
            <sz val="12"/>
            <color indexed="81"/>
            <rFont val="MS P ゴシック"/>
            <family val="3"/>
            <charset val="128"/>
          </rPr>
          <t>USDの使用がなければ、空欄で結構です</t>
        </r>
      </text>
    </comment>
    <comment ref="A6" authorId="1" shapeId="0" xr:uid="{955F5CF4-860F-4D86-805F-71540EB3E5FC}">
      <text>
        <r>
          <rPr>
            <b/>
            <sz val="14"/>
            <color indexed="81"/>
            <rFont val="MS P ゴシック"/>
            <family val="3"/>
            <charset val="128"/>
          </rPr>
          <t>20●●/●と入力してください</t>
        </r>
      </text>
    </comment>
    <comment ref="I6" authorId="0" shapeId="0" xr:uid="{595B6E11-DA66-4C51-9F55-15C9933E753D}">
      <text>
        <r>
          <rPr>
            <b/>
            <sz val="12"/>
            <color indexed="81"/>
            <rFont val="MS P ゴシック"/>
            <family val="3"/>
            <charset val="128"/>
          </rPr>
          <t>実際の現地通貨名に変更ください</t>
        </r>
      </text>
    </comment>
    <comment ref="J6" authorId="0" shapeId="0" xr:uid="{6215EB0D-0A9E-46F0-93C2-E6D04B546AB5}">
      <text>
        <r>
          <rPr>
            <b/>
            <sz val="12"/>
            <color indexed="81"/>
            <rFont val="MS P ゴシック"/>
            <family val="3"/>
            <charset val="128"/>
          </rPr>
          <t>当該月の外貨換算レートを参照の上、入力ください。</t>
        </r>
      </text>
    </comment>
    <comment ref="D20" authorId="0" shapeId="0" xr:uid="{2B67826A-0AF4-4C7D-882B-3317C2DDE2DB}">
      <text>
        <r>
          <rPr>
            <sz val="9"/>
            <color indexed="81"/>
            <rFont val="ＭＳ Ｐゴシック"/>
            <family val="3"/>
            <charset val="128"/>
          </rPr>
          <t>小数点以下自動切捨ての計算式になっています。</t>
        </r>
      </text>
    </comment>
    <comment ref="E20" authorId="0" shapeId="0" xr:uid="{766DA91B-5CD3-460E-BCA4-DA798FF3BE9B}">
      <text>
        <r>
          <rPr>
            <sz val="9"/>
            <color indexed="81"/>
            <rFont val="ＭＳ Ｐゴシック"/>
            <family val="3"/>
            <charset val="128"/>
          </rPr>
          <t>小数点以下自動切捨ての計算式になっています。</t>
        </r>
      </text>
    </comment>
    <comment ref="J27" authorId="0" shapeId="0" xr:uid="{A328F990-7E05-492C-99B9-201DCDEAC5B6}">
      <text>
        <r>
          <rPr>
            <b/>
            <sz val="12"/>
            <color indexed="81"/>
            <rFont val="MS P ゴシック"/>
            <family val="3"/>
            <charset val="128"/>
          </rPr>
          <t>USDの使用がなければ、空欄で結構です</t>
        </r>
      </text>
    </comment>
    <comment ref="A28" authorId="1" shapeId="0" xr:uid="{53818870-7581-4E05-BA3A-80FCFAD571EC}">
      <text>
        <r>
          <rPr>
            <b/>
            <sz val="14"/>
            <color indexed="81"/>
            <rFont val="MS P ゴシック"/>
            <family val="3"/>
            <charset val="128"/>
          </rPr>
          <t>20●●/●と入力してください</t>
        </r>
      </text>
    </comment>
    <comment ref="I28" authorId="0" shapeId="0" xr:uid="{E95A81B7-6D0E-4BFE-B125-6A0C7AAEB985}">
      <text>
        <r>
          <rPr>
            <b/>
            <sz val="12"/>
            <color indexed="81"/>
            <rFont val="MS P ゴシック"/>
            <family val="3"/>
            <charset val="128"/>
          </rPr>
          <t>実際の現地通貨名に変更ください</t>
        </r>
      </text>
    </comment>
    <comment ref="J28" authorId="0" shapeId="0" xr:uid="{25AB2469-B9C0-4986-8B2E-8CBA0D471DB8}">
      <text>
        <r>
          <rPr>
            <b/>
            <sz val="12"/>
            <color indexed="81"/>
            <rFont val="MS P ゴシック"/>
            <family val="3"/>
            <charset val="128"/>
          </rPr>
          <t>当該月の外貨換算レートを参照の上、入力ください。</t>
        </r>
      </text>
    </comment>
    <comment ref="D42" authorId="0" shapeId="0" xr:uid="{40CAD12F-F035-4045-91AD-B3788155AB3E}">
      <text>
        <r>
          <rPr>
            <sz val="9"/>
            <color indexed="81"/>
            <rFont val="ＭＳ Ｐゴシック"/>
            <family val="3"/>
            <charset val="128"/>
          </rPr>
          <t>小数点以下自動切捨ての計算式になっています。</t>
        </r>
      </text>
    </comment>
    <comment ref="E42" authorId="0" shapeId="0" xr:uid="{4A54854D-713D-41F5-B105-A1799B5F4904}">
      <text>
        <r>
          <rPr>
            <sz val="9"/>
            <color indexed="81"/>
            <rFont val="ＭＳ Ｐゴシック"/>
            <family val="3"/>
            <charset val="128"/>
          </rPr>
          <t>小数点以下自動切捨ての計算式になっています。</t>
        </r>
      </text>
    </comment>
    <comment ref="J49" authorId="0" shapeId="0" xr:uid="{C8040F4C-594A-49B9-B7A4-B1B7AE225093}">
      <text>
        <r>
          <rPr>
            <b/>
            <sz val="12"/>
            <color indexed="81"/>
            <rFont val="MS P ゴシック"/>
            <family val="3"/>
            <charset val="128"/>
          </rPr>
          <t>USDの使用がなければ、空欄で結構です</t>
        </r>
      </text>
    </comment>
    <comment ref="A50" authorId="1" shapeId="0" xr:uid="{0CAC505A-874F-4175-9E89-DD5B5D57400F}">
      <text>
        <r>
          <rPr>
            <b/>
            <sz val="14"/>
            <color indexed="81"/>
            <rFont val="MS P ゴシック"/>
            <family val="3"/>
            <charset val="128"/>
          </rPr>
          <t>20●●/●と入力してください</t>
        </r>
      </text>
    </comment>
    <comment ref="I50" authorId="0" shapeId="0" xr:uid="{E843C2D3-57F6-4DAC-B621-B5EED6E8D55E}">
      <text>
        <r>
          <rPr>
            <b/>
            <sz val="12"/>
            <color indexed="81"/>
            <rFont val="MS P ゴシック"/>
            <family val="3"/>
            <charset val="128"/>
          </rPr>
          <t>実際の現地通貨名に変更ください</t>
        </r>
      </text>
    </comment>
    <comment ref="J50" authorId="0" shapeId="0" xr:uid="{1E48BBE4-3D33-4ED4-B576-741E5D3D84CF}">
      <text>
        <r>
          <rPr>
            <b/>
            <sz val="12"/>
            <color indexed="81"/>
            <rFont val="MS P ゴシック"/>
            <family val="3"/>
            <charset val="128"/>
          </rPr>
          <t>当該月の外貨換算レートを参照の上、入力ください。</t>
        </r>
      </text>
    </comment>
    <comment ref="D64" authorId="0" shapeId="0" xr:uid="{E9BB6CC6-04E6-410F-B77C-811501698B32}">
      <text>
        <r>
          <rPr>
            <sz val="9"/>
            <color indexed="81"/>
            <rFont val="ＭＳ Ｐゴシック"/>
            <family val="3"/>
            <charset val="128"/>
          </rPr>
          <t>小数点以下自動切捨ての計算式になっています。</t>
        </r>
      </text>
    </comment>
    <comment ref="E64" authorId="0" shapeId="0" xr:uid="{E23A0C21-4C1B-40A0-A18B-46349784638E}">
      <text>
        <r>
          <rPr>
            <sz val="9"/>
            <color indexed="81"/>
            <rFont val="ＭＳ Ｐゴシック"/>
            <family val="3"/>
            <charset val="128"/>
          </rPr>
          <t>小数点以下自動切捨ての計算式になっています。</t>
        </r>
      </text>
    </comment>
    <comment ref="J75" authorId="0" shapeId="0" xr:uid="{E9CAB514-4CBC-426F-8409-4A49361BF0BF}">
      <text>
        <r>
          <rPr>
            <b/>
            <sz val="12"/>
            <color indexed="81"/>
            <rFont val="MS P ゴシック"/>
            <family val="3"/>
            <charset val="128"/>
          </rPr>
          <t>USDの使用がなければ、空欄で結構です</t>
        </r>
      </text>
    </comment>
    <comment ref="A76" authorId="1" shapeId="0" xr:uid="{DE4F529F-BDF1-4729-AF21-8B3F5681E4AC}">
      <text>
        <r>
          <rPr>
            <b/>
            <sz val="14"/>
            <color indexed="81"/>
            <rFont val="MS P ゴシック"/>
            <family val="3"/>
            <charset val="128"/>
          </rPr>
          <t>20●●/●と入力してください</t>
        </r>
      </text>
    </comment>
    <comment ref="I76" authorId="0" shapeId="0" xr:uid="{EB452C22-710D-4CEB-9E25-7F3083FCE349}">
      <text>
        <r>
          <rPr>
            <b/>
            <sz val="12"/>
            <color indexed="81"/>
            <rFont val="MS P ゴシック"/>
            <family val="3"/>
            <charset val="128"/>
          </rPr>
          <t>実際の現地通貨名に変更ください</t>
        </r>
      </text>
    </comment>
    <comment ref="J76" authorId="0" shapeId="0" xr:uid="{0D9BFAED-CD25-4A3E-891E-2B5E9E698FBD}">
      <text>
        <r>
          <rPr>
            <b/>
            <sz val="12"/>
            <color indexed="81"/>
            <rFont val="MS P ゴシック"/>
            <family val="3"/>
            <charset val="128"/>
          </rPr>
          <t>当該月の外貨換算レートを参照の上、入力ください。</t>
        </r>
      </text>
    </comment>
    <comment ref="D90" authorId="0" shapeId="0" xr:uid="{F5A8550E-474D-4EE5-93D4-18869A33E480}">
      <text>
        <r>
          <rPr>
            <sz val="9"/>
            <color indexed="81"/>
            <rFont val="ＭＳ Ｐゴシック"/>
            <family val="3"/>
            <charset val="128"/>
          </rPr>
          <t>小数点以下自動切捨ての計算式になっています。</t>
        </r>
      </text>
    </comment>
    <comment ref="E90" authorId="0" shapeId="0" xr:uid="{90246AB8-BC52-4241-8ED7-092914A4F795}">
      <text>
        <r>
          <rPr>
            <sz val="9"/>
            <color indexed="81"/>
            <rFont val="ＭＳ Ｐゴシック"/>
            <family val="3"/>
            <charset val="128"/>
          </rPr>
          <t>小数点以下自動切捨ての計算式になっています。</t>
        </r>
      </text>
    </comment>
    <comment ref="J97" authorId="0" shapeId="0" xr:uid="{748EA996-413A-422C-B091-D8629C00CE02}">
      <text>
        <r>
          <rPr>
            <b/>
            <sz val="12"/>
            <color indexed="81"/>
            <rFont val="MS P ゴシック"/>
            <family val="3"/>
            <charset val="128"/>
          </rPr>
          <t>USDの使用がなければ、空欄で結構です</t>
        </r>
      </text>
    </comment>
    <comment ref="A98" authorId="1" shapeId="0" xr:uid="{78474D4D-1954-4CFA-80D4-9A364BB964D5}">
      <text>
        <r>
          <rPr>
            <b/>
            <sz val="14"/>
            <color indexed="81"/>
            <rFont val="MS P ゴシック"/>
            <family val="3"/>
            <charset val="128"/>
          </rPr>
          <t>20●●/●と入力してください</t>
        </r>
      </text>
    </comment>
    <comment ref="I98" authorId="0" shapeId="0" xr:uid="{D4CF5FAF-2782-4211-9691-1C36393F8118}">
      <text>
        <r>
          <rPr>
            <b/>
            <sz val="12"/>
            <color indexed="81"/>
            <rFont val="MS P ゴシック"/>
            <family val="3"/>
            <charset val="128"/>
          </rPr>
          <t>実際の現地通貨名に変更ください</t>
        </r>
      </text>
    </comment>
    <comment ref="J98" authorId="0" shapeId="0" xr:uid="{36514DDB-D688-4A36-8DC6-B202848A1B2B}">
      <text>
        <r>
          <rPr>
            <b/>
            <sz val="12"/>
            <color indexed="81"/>
            <rFont val="MS P ゴシック"/>
            <family val="3"/>
            <charset val="128"/>
          </rPr>
          <t>当該月の外貨換算レートを参照の上、入力ください。</t>
        </r>
      </text>
    </comment>
    <comment ref="D112" authorId="0" shapeId="0" xr:uid="{02F9EACF-C95A-4FEA-A642-05B3B61F83AA}">
      <text>
        <r>
          <rPr>
            <sz val="9"/>
            <color indexed="81"/>
            <rFont val="ＭＳ Ｐゴシック"/>
            <family val="3"/>
            <charset val="128"/>
          </rPr>
          <t>小数点以下自動切捨ての計算式になっています。</t>
        </r>
      </text>
    </comment>
    <comment ref="E112" authorId="0" shapeId="0" xr:uid="{6D23A9ED-C000-4517-B42E-01968FA00D2F}">
      <text>
        <r>
          <rPr>
            <sz val="9"/>
            <color indexed="81"/>
            <rFont val="ＭＳ Ｐゴシック"/>
            <family val="3"/>
            <charset val="128"/>
          </rPr>
          <t>小数点以下自動切捨ての計算式になっています。</t>
        </r>
      </text>
    </comment>
    <comment ref="J119" authorId="0" shapeId="0" xr:uid="{8CFB3291-230C-4298-8C54-E3B5236EF933}">
      <text>
        <r>
          <rPr>
            <b/>
            <sz val="12"/>
            <color indexed="81"/>
            <rFont val="MS P ゴシック"/>
            <family val="3"/>
            <charset val="128"/>
          </rPr>
          <t>USDの使用がなければ、空欄で結構です</t>
        </r>
      </text>
    </comment>
    <comment ref="A120" authorId="1" shapeId="0" xr:uid="{5A285450-D982-45A9-816A-1EA264DE4919}">
      <text>
        <r>
          <rPr>
            <b/>
            <sz val="14"/>
            <color indexed="81"/>
            <rFont val="MS P ゴシック"/>
            <family val="3"/>
            <charset val="128"/>
          </rPr>
          <t>20●●/●と入力してください</t>
        </r>
      </text>
    </comment>
    <comment ref="I120" authorId="0" shapeId="0" xr:uid="{037EAC44-4A02-4800-8415-C0160E1BDEDD}">
      <text>
        <r>
          <rPr>
            <b/>
            <sz val="12"/>
            <color indexed="81"/>
            <rFont val="MS P ゴシック"/>
            <family val="3"/>
            <charset val="128"/>
          </rPr>
          <t>実際の現地通貨名に変更ください</t>
        </r>
      </text>
    </comment>
    <comment ref="J120" authorId="0" shapeId="0" xr:uid="{03CDC4E8-A4A4-4033-A115-7AE6B1C3721A}">
      <text>
        <r>
          <rPr>
            <b/>
            <sz val="12"/>
            <color indexed="81"/>
            <rFont val="MS P ゴシック"/>
            <family val="3"/>
            <charset val="128"/>
          </rPr>
          <t>当該月の外貨換算レートを参照の上、入力ください。</t>
        </r>
      </text>
    </comment>
    <comment ref="D134" authorId="0" shapeId="0" xr:uid="{61FD0E84-74B6-47F8-B459-15DBE3F9292F}">
      <text>
        <r>
          <rPr>
            <sz val="9"/>
            <color indexed="81"/>
            <rFont val="ＭＳ Ｐゴシック"/>
            <family val="3"/>
            <charset val="128"/>
          </rPr>
          <t>小数点以下自動切捨ての計算式になっています。</t>
        </r>
      </text>
    </comment>
    <comment ref="E134" authorId="0" shapeId="0" xr:uid="{034CCCD3-2DF5-4E5C-9114-36D4FF0DCD2A}">
      <text>
        <r>
          <rPr>
            <sz val="9"/>
            <color indexed="81"/>
            <rFont val="ＭＳ Ｐゴシック"/>
            <family val="3"/>
            <charset val="128"/>
          </rPr>
          <t>小数点以下自動切捨ての計算式になっています。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F12" authorId="0" shapeId="0" xr:uid="{00000000-0006-0000-0100-000002000000}">
      <text>
        <r>
          <rPr>
            <b/>
            <sz val="9"/>
            <color indexed="81"/>
            <rFont val="MS P ゴシック"/>
            <family val="3"/>
            <charset val="128"/>
          </rPr>
          <t>前回確認額をそのまま入力してください</t>
        </r>
      </text>
    </comment>
    <comment ref="G12" authorId="0" shapeId="0" xr:uid="{00000000-0006-0000-0100-000003000000}">
      <text>
        <r>
          <rPr>
            <b/>
            <sz val="9"/>
            <color indexed="81"/>
            <rFont val="MS P ゴシック"/>
            <family val="3"/>
            <charset val="128"/>
          </rPr>
          <t>各費目のシートを入力したら、自動入力されます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I4" authorId="0" shapeId="0" xr:uid="{0BBBFD62-B7BA-4538-8B76-FFAEACDF18F8}">
      <text>
        <r>
          <rPr>
            <b/>
            <sz val="12"/>
            <color indexed="81"/>
            <rFont val="MS P ゴシック"/>
            <family val="3"/>
            <charset val="128"/>
          </rPr>
          <t>USDの使用がなければ、空欄で結構です</t>
        </r>
      </text>
    </comment>
    <comment ref="H5" authorId="0" shapeId="0" xr:uid="{AF461A32-73AA-4F08-85B8-0552368DC934}">
      <text>
        <r>
          <rPr>
            <b/>
            <sz val="12"/>
            <color indexed="81"/>
            <rFont val="MS P ゴシック"/>
            <family val="3"/>
            <charset val="128"/>
          </rPr>
          <t>実際の現地通貨名に変更ください</t>
        </r>
      </text>
    </comment>
    <comment ref="I5" authorId="0" shapeId="0" xr:uid="{2D9999FD-9591-425E-823A-0C7FDF143113}">
      <text>
        <r>
          <rPr>
            <b/>
            <sz val="12"/>
            <color indexed="81"/>
            <rFont val="MS P ゴシック"/>
            <family val="3"/>
            <charset val="128"/>
          </rPr>
          <t>当該月の外貨換算レートを参照の上、入力ください。</t>
        </r>
      </text>
    </comment>
    <comment ref="G14" authorId="0" shapeId="0" xr:uid="{0250C5DD-6DA5-4EC6-BA0D-E0C88F4D65AF}">
      <text>
        <r>
          <rPr>
            <sz val="9"/>
            <color indexed="81"/>
            <rFont val="ＭＳ Ｐゴシック"/>
            <family val="3"/>
            <charset val="128"/>
          </rPr>
          <t xml:space="preserve">小数点以下自動切捨ての計算式になっています。 </t>
        </r>
      </text>
    </comment>
    <comment ref="H14" authorId="0" shapeId="0" xr:uid="{C573C23B-6A61-4D8D-9A99-90C5883EB17E}">
      <text>
        <r>
          <rPr>
            <sz val="9"/>
            <color indexed="81"/>
            <rFont val="ＭＳ Ｐゴシック"/>
            <family val="3"/>
            <charset val="128"/>
          </rPr>
          <t>小数点以下自動切捨ての計算式になっています。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C1491B6C-E501-4B9E-8BEF-E99815CE5E41}">
      <text>
        <r>
          <rPr>
            <b/>
            <sz val="12"/>
            <color indexed="81"/>
            <rFont val="MS P ゴシック"/>
            <family val="3"/>
            <charset val="128"/>
          </rPr>
          <t>USDの使用がなければ、空欄で結構です</t>
        </r>
      </text>
    </comment>
    <comment ref="A6" authorId="1" shapeId="0" xr:uid="{2E337428-6E54-486D-9AAA-163AD2639CCD}">
      <text>
        <r>
          <rPr>
            <b/>
            <sz val="14"/>
            <color indexed="81"/>
            <rFont val="MS P ゴシック"/>
            <family val="3"/>
            <charset val="128"/>
          </rPr>
          <t>20●●/●と入力してください</t>
        </r>
      </text>
    </comment>
    <comment ref="I6" authorId="0" shapeId="0" xr:uid="{AD561FCF-DC74-4FDE-828A-5AA59DFAC4CD}">
      <text>
        <r>
          <rPr>
            <b/>
            <sz val="12"/>
            <color indexed="81"/>
            <rFont val="MS P ゴシック"/>
            <family val="3"/>
            <charset val="128"/>
          </rPr>
          <t>実際の現地通貨名に変更ください</t>
        </r>
      </text>
    </comment>
    <comment ref="J6" authorId="0" shapeId="0" xr:uid="{BF260C8A-6972-490E-9935-C575BDC7D416}">
      <text>
        <r>
          <rPr>
            <b/>
            <sz val="12"/>
            <color indexed="81"/>
            <rFont val="MS P ゴシック"/>
            <family val="3"/>
            <charset val="128"/>
          </rPr>
          <t>当該月の外貨換算レートを参照の上、入力ください。</t>
        </r>
      </text>
    </comment>
    <comment ref="D20" authorId="0" shapeId="0" xr:uid="{57DEEEBA-8E8C-4B8C-89C6-8222B91020B7}">
      <text>
        <r>
          <rPr>
            <sz val="9"/>
            <color indexed="81"/>
            <rFont val="ＭＳ Ｐゴシック"/>
            <family val="3"/>
            <charset val="128"/>
          </rPr>
          <t>小数点以下自動切捨ての計算式になっています。</t>
        </r>
      </text>
    </comment>
    <comment ref="E20" authorId="0" shapeId="0" xr:uid="{89EAF2ED-F1F8-4390-B976-F51039BD09B7}">
      <text>
        <r>
          <rPr>
            <sz val="9"/>
            <color indexed="81"/>
            <rFont val="ＭＳ Ｐゴシック"/>
            <family val="3"/>
            <charset val="128"/>
          </rPr>
          <t>小数点以下自動切捨ての計算式になっています。</t>
        </r>
      </text>
    </comment>
    <comment ref="J27" authorId="0" shapeId="0" xr:uid="{27049B43-BD37-43D0-B200-C11DED2679E2}">
      <text>
        <r>
          <rPr>
            <b/>
            <sz val="12"/>
            <color indexed="81"/>
            <rFont val="MS P ゴシック"/>
            <family val="3"/>
            <charset val="128"/>
          </rPr>
          <t>USDの使用がなければ、空欄で結構です</t>
        </r>
      </text>
    </comment>
    <comment ref="A28" authorId="1" shapeId="0" xr:uid="{60FCDFF8-04E7-46B1-8CC1-379025432C35}">
      <text>
        <r>
          <rPr>
            <b/>
            <sz val="14"/>
            <color indexed="81"/>
            <rFont val="MS P ゴシック"/>
            <family val="3"/>
            <charset val="128"/>
          </rPr>
          <t>20●●/●と入力してください</t>
        </r>
      </text>
    </comment>
    <comment ref="I28" authorId="0" shapeId="0" xr:uid="{D7AD7058-BAD7-4763-A51F-2839D418FA9B}">
      <text>
        <r>
          <rPr>
            <b/>
            <sz val="12"/>
            <color indexed="81"/>
            <rFont val="MS P ゴシック"/>
            <family val="3"/>
            <charset val="128"/>
          </rPr>
          <t>実際の現地通貨名に変更ください</t>
        </r>
      </text>
    </comment>
    <comment ref="J28" authorId="0" shapeId="0" xr:uid="{5F3A74BF-6B33-4297-86A8-9A1D94D7E4D3}">
      <text>
        <r>
          <rPr>
            <b/>
            <sz val="12"/>
            <color indexed="81"/>
            <rFont val="MS P ゴシック"/>
            <family val="3"/>
            <charset val="128"/>
          </rPr>
          <t>当該月の外貨換算レートを参照の上、入力ください。</t>
        </r>
      </text>
    </comment>
    <comment ref="D42" authorId="0" shapeId="0" xr:uid="{CA9280AF-5E06-41C9-9AA8-D2BFEEA4EFE1}">
      <text>
        <r>
          <rPr>
            <sz val="9"/>
            <color indexed="81"/>
            <rFont val="ＭＳ Ｐゴシック"/>
            <family val="3"/>
            <charset val="128"/>
          </rPr>
          <t>小数点以下自動切捨ての計算式になっています。</t>
        </r>
      </text>
    </comment>
    <comment ref="E42" authorId="0" shapeId="0" xr:uid="{49BFFCE3-3A43-4DFA-9877-54DCD89300A2}">
      <text>
        <r>
          <rPr>
            <sz val="9"/>
            <color indexed="81"/>
            <rFont val="ＭＳ Ｐゴシック"/>
            <family val="3"/>
            <charset val="128"/>
          </rPr>
          <t>小数点以下自動切捨ての計算式になっています。</t>
        </r>
      </text>
    </comment>
    <comment ref="J49" authorId="0" shapeId="0" xr:uid="{26394A88-54AD-444F-9270-CA5568483F03}">
      <text>
        <r>
          <rPr>
            <b/>
            <sz val="12"/>
            <color indexed="81"/>
            <rFont val="MS P ゴシック"/>
            <family val="3"/>
            <charset val="128"/>
          </rPr>
          <t>USDの使用がなければ、空欄で結構です</t>
        </r>
      </text>
    </comment>
    <comment ref="A50" authorId="1" shapeId="0" xr:uid="{CAAE8E4F-D1DE-43C6-8C56-E0984851D2A7}">
      <text>
        <r>
          <rPr>
            <b/>
            <sz val="14"/>
            <color indexed="81"/>
            <rFont val="MS P ゴシック"/>
            <family val="3"/>
            <charset val="128"/>
          </rPr>
          <t>20●●/●と入力してください</t>
        </r>
      </text>
    </comment>
    <comment ref="I50" authorId="0" shapeId="0" xr:uid="{147956FF-4203-4041-BC2C-18FAB4FC431D}">
      <text>
        <r>
          <rPr>
            <b/>
            <sz val="12"/>
            <color indexed="81"/>
            <rFont val="MS P ゴシック"/>
            <family val="3"/>
            <charset val="128"/>
          </rPr>
          <t>実際の現地通貨名に変更ください</t>
        </r>
      </text>
    </comment>
    <comment ref="J50" authorId="0" shapeId="0" xr:uid="{51BB6525-7FC2-494E-A438-AB633D2A370D}">
      <text>
        <r>
          <rPr>
            <b/>
            <sz val="12"/>
            <color indexed="81"/>
            <rFont val="MS P ゴシック"/>
            <family val="3"/>
            <charset val="128"/>
          </rPr>
          <t>当該月の外貨換算レートを参照の上、入力ください。</t>
        </r>
      </text>
    </comment>
    <comment ref="D64" authorId="0" shapeId="0" xr:uid="{2C8D94C3-EAFE-4E4D-8481-216AB67A7505}">
      <text>
        <r>
          <rPr>
            <sz val="9"/>
            <color indexed="81"/>
            <rFont val="ＭＳ Ｐゴシック"/>
            <family val="3"/>
            <charset val="128"/>
          </rPr>
          <t>小数点以下自動切捨ての計算式になっています。</t>
        </r>
      </text>
    </comment>
    <comment ref="E64" authorId="0" shapeId="0" xr:uid="{11357572-E30B-4FAB-A4DE-E642F716B210}">
      <text>
        <r>
          <rPr>
            <sz val="9"/>
            <color indexed="81"/>
            <rFont val="ＭＳ Ｐゴシック"/>
            <family val="3"/>
            <charset val="128"/>
          </rPr>
          <t>小数点以下自動切捨ての計算式になっています。</t>
        </r>
      </text>
    </comment>
    <comment ref="J75" authorId="0" shapeId="0" xr:uid="{55BCCABF-0A07-4BEF-A256-697D42DF3FA5}">
      <text>
        <r>
          <rPr>
            <b/>
            <sz val="12"/>
            <color indexed="81"/>
            <rFont val="MS P ゴシック"/>
            <family val="3"/>
            <charset val="128"/>
          </rPr>
          <t>USDの使用がなければ、空欄で結構です</t>
        </r>
      </text>
    </comment>
    <comment ref="A76" authorId="1" shapeId="0" xr:uid="{A29BE7AA-B809-4325-872B-B3FE07D09F5B}">
      <text>
        <r>
          <rPr>
            <b/>
            <sz val="14"/>
            <color indexed="81"/>
            <rFont val="MS P ゴシック"/>
            <family val="3"/>
            <charset val="128"/>
          </rPr>
          <t>20●●/●と入力してください</t>
        </r>
      </text>
    </comment>
    <comment ref="I76" authorId="0" shapeId="0" xr:uid="{FD32360B-14C5-4FBD-966D-B5595B3799B7}">
      <text>
        <r>
          <rPr>
            <b/>
            <sz val="12"/>
            <color indexed="81"/>
            <rFont val="MS P ゴシック"/>
            <family val="3"/>
            <charset val="128"/>
          </rPr>
          <t>実際の現地通貨名に変更ください</t>
        </r>
      </text>
    </comment>
    <comment ref="J76" authorId="0" shapeId="0" xr:uid="{CDB62DD6-4828-48F7-8BC7-972F05531BBF}">
      <text>
        <r>
          <rPr>
            <b/>
            <sz val="12"/>
            <color indexed="81"/>
            <rFont val="MS P ゴシック"/>
            <family val="3"/>
            <charset val="128"/>
          </rPr>
          <t>当該月の外貨換算レートを参照の上、入力ください。</t>
        </r>
      </text>
    </comment>
    <comment ref="D90" authorId="0" shapeId="0" xr:uid="{C2166AA3-979C-4FF1-930A-0C7AA5FBABDF}">
      <text>
        <r>
          <rPr>
            <sz val="9"/>
            <color indexed="81"/>
            <rFont val="ＭＳ Ｐゴシック"/>
            <family val="3"/>
            <charset val="128"/>
          </rPr>
          <t>小数点以下自動切捨ての計算式になっています。</t>
        </r>
      </text>
    </comment>
    <comment ref="E90" authorId="0" shapeId="0" xr:uid="{9844B221-3933-480B-8167-755A6F199421}">
      <text>
        <r>
          <rPr>
            <sz val="9"/>
            <color indexed="81"/>
            <rFont val="ＭＳ Ｐゴシック"/>
            <family val="3"/>
            <charset val="128"/>
          </rPr>
          <t>小数点以下自動切捨ての計算式になっています。</t>
        </r>
      </text>
    </comment>
    <comment ref="J97" authorId="0" shapeId="0" xr:uid="{0994E755-038F-4839-BD6E-24ED3090F511}">
      <text>
        <r>
          <rPr>
            <b/>
            <sz val="12"/>
            <color indexed="81"/>
            <rFont val="MS P ゴシック"/>
            <family val="3"/>
            <charset val="128"/>
          </rPr>
          <t>USDの使用がなければ、空欄で結構です</t>
        </r>
      </text>
    </comment>
    <comment ref="A98" authorId="1" shapeId="0" xr:uid="{BFB3741C-80F7-4130-B477-6A91CF393F00}">
      <text>
        <r>
          <rPr>
            <b/>
            <sz val="14"/>
            <color indexed="81"/>
            <rFont val="MS P ゴシック"/>
            <family val="3"/>
            <charset val="128"/>
          </rPr>
          <t>20●●/●と入力してください</t>
        </r>
      </text>
    </comment>
    <comment ref="I98" authorId="0" shapeId="0" xr:uid="{E29B38C1-B375-4A38-A4F7-9261FBC1A338}">
      <text>
        <r>
          <rPr>
            <b/>
            <sz val="12"/>
            <color indexed="81"/>
            <rFont val="MS P ゴシック"/>
            <family val="3"/>
            <charset val="128"/>
          </rPr>
          <t>実際の現地通貨名に変更ください</t>
        </r>
      </text>
    </comment>
    <comment ref="J98" authorId="0" shapeId="0" xr:uid="{88C74426-EF19-4EDE-85D1-23445592F4AE}">
      <text>
        <r>
          <rPr>
            <b/>
            <sz val="12"/>
            <color indexed="81"/>
            <rFont val="MS P ゴシック"/>
            <family val="3"/>
            <charset val="128"/>
          </rPr>
          <t>当該月の外貨換算レートを参照の上、入力ください。</t>
        </r>
      </text>
    </comment>
    <comment ref="D112" authorId="0" shapeId="0" xr:uid="{BCB9F935-1C22-4BF0-88B7-B8C6C53F64E1}">
      <text>
        <r>
          <rPr>
            <sz val="9"/>
            <color indexed="81"/>
            <rFont val="ＭＳ Ｐゴシック"/>
            <family val="3"/>
            <charset val="128"/>
          </rPr>
          <t>小数点以下自動切捨ての計算式になっています。</t>
        </r>
      </text>
    </comment>
    <comment ref="E112" authorId="0" shapeId="0" xr:uid="{4558135B-C35F-4A46-B3C0-671CDBC6621F}">
      <text>
        <r>
          <rPr>
            <sz val="9"/>
            <color indexed="81"/>
            <rFont val="ＭＳ Ｐゴシック"/>
            <family val="3"/>
            <charset val="128"/>
          </rPr>
          <t>小数点以下自動切捨ての計算式になっています。</t>
        </r>
      </text>
    </comment>
    <comment ref="J119" authorId="0" shapeId="0" xr:uid="{63FD8CF0-6338-4D05-A33C-4623F0423A6D}">
      <text>
        <r>
          <rPr>
            <b/>
            <sz val="12"/>
            <color indexed="81"/>
            <rFont val="MS P ゴシック"/>
            <family val="3"/>
            <charset val="128"/>
          </rPr>
          <t>USDの使用がなければ、空欄で結構です</t>
        </r>
      </text>
    </comment>
    <comment ref="A120" authorId="1" shapeId="0" xr:uid="{7E44C060-3598-4489-84A1-B261FDAC83FA}">
      <text>
        <r>
          <rPr>
            <b/>
            <sz val="14"/>
            <color indexed="81"/>
            <rFont val="MS P ゴシック"/>
            <family val="3"/>
            <charset val="128"/>
          </rPr>
          <t>20●●/●と入力してください</t>
        </r>
      </text>
    </comment>
    <comment ref="I120" authorId="0" shapeId="0" xr:uid="{20FC7F5C-661B-4D3B-A623-5DE8F70DB5A0}">
      <text>
        <r>
          <rPr>
            <b/>
            <sz val="12"/>
            <color indexed="81"/>
            <rFont val="MS P ゴシック"/>
            <family val="3"/>
            <charset val="128"/>
          </rPr>
          <t>実際の現地通貨名に変更ください</t>
        </r>
      </text>
    </comment>
    <comment ref="J120" authorId="0" shapeId="0" xr:uid="{B33DECF7-93E8-401E-8075-A6C3827CAD8D}">
      <text>
        <r>
          <rPr>
            <b/>
            <sz val="12"/>
            <color indexed="81"/>
            <rFont val="MS P ゴシック"/>
            <family val="3"/>
            <charset val="128"/>
          </rPr>
          <t>当該月の外貨換算レートを参照の上、入力ください。</t>
        </r>
      </text>
    </comment>
    <comment ref="D134" authorId="0" shapeId="0" xr:uid="{D676BA65-D63B-4C1A-87AA-498E30FB5D0E}">
      <text>
        <r>
          <rPr>
            <sz val="9"/>
            <color indexed="81"/>
            <rFont val="ＭＳ Ｐゴシック"/>
            <family val="3"/>
            <charset val="128"/>
          </rPr>
          <t>小数点以下自動切捨ての計算式になっています。</t>
        </r>
      </text>
    </comment>
    <comment ref="E134" authorId="0" shapeId="0" xr:uid="{C720F36E-C334-4EAD-8A4F-21B8F8DE0E5E}">
      <text>
        <r>
          <rPr>
            <sz val="9"/>
            <color indexed="81"/>
            <rFont val="ＭＳ Ｐゴシック"/>
            <family val="3"/>
            <charset val="128"/>
          </rPr>
          <t>小数点以下自動切捨ての計算式になっています。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F2BDD815-E546-41FD-818A-EA93B8AAFB06}">
      <text>
        <r>
          <rPr>
            <b/>
            <sz val="12"/>
            <color indexed="81"/>
            <rFont val="MS P ゴシック"/>
            <family val="3"/>
            <charset val="128"/>
          </rPr>
          <t>USDの使用がなければ、空欄で結構です</t>
        </r>
      </text>
    </comment>
    <comment ref="A6" authorId="1" shapeId="0" xr:uid="{8B75AF88-E407-41FE-9DB3-4FDAD94A18D3}">
      <text>
        <r>
          <rPr>
            <b/>
            <sz val="14"/>
            <color indexed="81"/>
            <rFont val="MS P ゴシック"/>
            <family val="3"/>
            <charset val="128"/>
          </rPr>
          <t>20●●/●と入力してください</t>
        </r>
      </text>
    </comment>
    <comment ref="I6" authorId="0" shapeId="0" xr:uid="{0F5BED4E-B6C0-43CE-995E-32E40C9A01D4}">
      <text>
        <r>
          <rPr>
            <b/>
            <sz val="12"/>
            <color indexed="81"/>
            <rFont val="MS P ゴシック"/>
            <family val="3"/>
            <charset val="128"/>
          </rPr>
          <t>実際の現地通貨名に変更ください</t>
        </r>
      </text>
    </comment>
    <comment ref="J6" authorId="0" shapeId="0" xr:uid="{03F73C09-7047-43AB-9D32-9398DACEF907}">
      <text>
        <r>
          <rPr>
            <b/>
            <sz val="12"/>
            <color indexed="81"/>
            <rFont val="MS P ゴシック"/>
            <family val="3"/>
            <charset val="128"/>
          </rPr>
          <t>当該月の外貨換算レートを参照の上、入力ください。</t>
        </r>
      </text>
    </comment>
    <comment ref="D20" authorId="0" shapeId="0" xr:uid="{322FED6F-1E31-46CF-A8E7-385027F28711}">
      <text>
        <r>
          <rPr>
            <sz val="9"/>
            <color indexed="81"/>
            <rFont val="ＭＳ Ｐゴシック"/>
            <family val="3"/>
            <charset val="128"/>
          </rPr>
          <t>小数点以下自動切捨ての計算式になっています。</t>
        </r>
      </text>
    </comment>
    <comment ref="E20" authorId="0" shapeId="0" xr:uid="{540277CE-8744-4F95-8C39-917ED02C019F}">
      <text>
        <r>
          <rPr>
            <sz val="9"/>
            <color indexed="81"/>
            <rFont val="ＭＳ Ｐゴシック"/>
            <family val="3"/>
            <charset val="128"/>
          </rPr>
          <t>小数点以下自動切捨ての計算式になっています。</t>
        </r>
      </text>
    </comment>
    <comment ref="J27" authorId="0" shapeId="0" xr:uid="{275B1A00-7F4D-44B4-B29C-E00D344527F2}">
      <text>
        <r>
          <rPr>
            <b/>
            <sz val="12"/>
            <color indexed="81"/>
            <rFont val="MS P ゴシック"/>
            <family val="3"/>
            <charset val="128"/>
          </rPr>
          <t>USDの使用がなければ、空欄で結構です</t>
        </r>
      </text>
    </comment>
    <comment ref="A28" authorId="1" shapeId="0" xr:uid="{8E937B88-1B98-4786-AE96-9A9E3D7F1BA0}">
      <text>
        <r>
          <rPr>
            <b/>
            <sz val="14"/>
            <color indexed="81"/>
            <rFont val="MS P ゴシック"/>
            <family val="3"/>
            <charset val="128"/>
          </rPr>
          <t>20●●/●と入力してください</t>
        </r>
      </text>
    </comment>
    <comment ref="I28" authorId="0" shapeId="0" xr:uid="{A2CD41E1-320A-43F1-B242-3DFFD591D89D}">
      <text>
        <r>
          <rPr>
            <b/>
            <sz val="12"/>
            <color indexed="81"/>
            <rFont val="MS P ゴシック"/>
            <family val="3"/>
            <charset val="128"/>
          </rPr>
          <t>実際の現地通貨名に変更ください</t>
        </r>
      </text>
    </comment>
    <comment ref="J28" authorId="0" shapeId="0" xr:uid="{3D454329-4C18-4D3E-B89D-16E06C4E895B}">
      <text>
        <r>
          <rPr>
            <b/>
            <sz val="12"/>
            <color indexed="81"/>
            <rFont val="MS P ゴシック"/>
            <family val="3"/>
            <charset val="128"/>
          </rPr>
          <t>当該月の外貨換算レートを参照の上、入力ください。</t>
        </r>
      </text>
    </comment>
    <comment ref="D42" authorId="0" shapeId="0" xr:uid="{E11A336A-C8C9-4965-8D15-982AC800A074}">
      <text>
        <r>
          <rPr>
            <sz val="9"/>
            <color indexed="81"/>
            <rFont val="ＭＳ Ｐゴシック"/>
            <family val="3"/>
            <charset val="128"/>
          </rPr>
          <t>小数点以下自動切捨ての計算式になっています。</t>
        </r>
      </text>
    </comment>
    <comment ref="E42" authorId="0" shapeId="0" xr:uid="{7EDA103F-8ED5-4116-8789-35DDA8C96D50}">
      <text>
        <r>
          <rPr>
            <sz val="9"/>
            <color indexed="81"/>
            <rFont val="ＭＳ Ｐゴシック"/>
            <family val="3"/>
            <charset val="128"/>
          </rPr>
          <t>小数点以下自動切捨ての計算式になっています。</t>
        </r>
      </text>
    </comment>
    <comment ref="J49" authorId="0" shapeId="0" xr:uid="{196CA166-0F5D-4237-8991-DF0897673722}">
      <text>
        <r>
          <rPr>
            <b/>
            <sz val="12"/>
            <color indexed="81"/>
            <rFont val="MS P ゴシック"/>
            <family val="3"/>
            <charset val="128"/>
          </rPr>
          <t>USDの使用がなければ、空欄で結構です</t>
        </r>
      </text>
    </comment>
    <comment ref="A50" authorId="1" shapeId="0" xr:uid="{3FF3ED34-DB62-4032-BD96-5C323F239D36}">
      <text>
        <r>
          <rPr>
            <b/>
            <sz val="14"/>
            <color indexed="81"/>
            <rFont val="MS P ゴシック"/>
            <family val="3"/>
            <charset val="128"/>
          </rPr>
          <t>20●●/●と入力してください</t>
        </r>
      </text>
    </comment>
    <comment ref="I50" authorId="0" shapeId="0" xr:uid="{9AE6054E-9D55-495B-BEC6-5BA060F35BF6}">
      <text>
        <r>
          <rPr>
            <b/>
            <sz val="12"/>
            <color indexed="81"/>
            <rFont val="MS P ゴシック"/>
            <family val="3"/>
            <charset val="128"/>
          </rPr>
          <t>実際の現地通貨名に変更ください</t>
        </r>
      </text>
    </comment>
    <comment ref="J50" authorId="0" shapeId="0" xr:uid="{DD3C91E2-F324-437D-A89C-3748C447BD59}">
      <text>
        <r>
          <rPr>
            <b/>
            <sz val="12"/>
            <color indexed="81"/>
            <rFont val="MS P ゴシック"/>
            <family val="3"/>
            <charset val="128"/>
          </rPr>
          <t>当該月の外貨換算レートを参照の上、入力ください。</t>
        </r>
      </text>
    </comment>
    <comment ref="D64" authorId="0" shapeId="0" xr:uid="{01735A8E-9D81-4861-9921-36859125CB92}">
      <text>
        <r>
          <rPr>
            <sz val="9"/>
            <color indexed="81"/>
            <rFont val="ＭＳ Ｐゴシック"/>
            <family val="3"/>
            <charset val="128"/>
          </rPr>
          <t>小数点以下自動切捨ての計算式になっています。</t>
        </r>
      </text>
    </comment>
    <comment ref="E64" authorId="0" shapeId="0" xr:uid="{9C059E60-133C-413E-94C8-36BE3A5FEA5C}">
      <text>
        <r>
          <rPr>
            <sz val="9"/>
            <color indexed="81"/>
            <rFont val="ＭＳ Ｐゴシック"/>
            <family val="3"/>
            <charset val="128"/>
          </rPr>
          <t>小数点以下自動切捨ての計算式になっています。</t>
        </r>
      </text>
    </comment>
    <comment ref="J74" authorId="0" shapeId="0" xr:uid="{A221C617-16D4-4625-9139-7BF223BABCB9}">
      <text>
        <r>
          <rPr>
            <b/>
            <sz val="12"/>
            <color indexed="81"/>
            <rFont val="MS P ゴシック"/>
            <family val="3"/>
            <charset val="128"/>
          </rPr>
          <t>USDの使用がなければ、空欄で結構です</t>
        </r>
      </text>
    </comment>
    <comment ref="A75" authorId="1" shapeId="0" xr:uid="{A1168685-FD55-41D7-B0E1-90FBAA7706CF}">
      <text>
        <r>
          <rPr>
            <b/>
            <sz val="14"/>
            <color indexed="81"/>
            <rFont val="MS P ゴシック"/>
            <family val="3"/>
            <charset val="128"/>
          </rPr>
          <t>20●●/●と入力してください</t>
        </r>
      </text>
    </comment>
    <comment ref="I75" authorId="0" shapeId="0" xr:uid="{CCB5437C-4B30-4A27-8357-AE731BC84883}">
      <text>
        <r>
          <rPr>
            <b/>
            <sz val="12"/>
            <color indexed="81"/>
            <rFont val="MS P ゴシック"/>
            <family val="3"/>
            <charset val="128"/>
          </rPr>
          <t>実際の現地通貨名に変更ください</t>
        </r>
      </text>
    </comment>
    <comment ref="J75" authorId="0" shapeId="0" xr:uid="{9A9FBA8D-AEA2-42E9-A701-E78370F3BC09}">
      <text>
        <r>
          <rPr>
            <b/>
            <sz val="12"/>
            <color indexed="81"/>
            <rFont val="MS P ゴシック"/>
            <family val="3"/>
            <charset val="128"/>
          </rPr>
          <t>当該月の外貨換算レートを参照の上、入力ください。</t>
        </r>
      </text>
    </comment>
    <comment ref="D89" authorId="0" shapeId="0" xr:uid="{32345B54-FB0E-48AC-A57B-DC126134B1AD}">
      <text>
        <r>
          <rPr>
            <sz val="9"/>
            <color indexed="81"/>
            <rFont val="ＭＳ Ｐゴシック"/>
            <family val="3"/>
            <charset val="128"/>
          </rPr>
          <t>小数点以下自動切捨ての計算式になっています。</t>
        </r>
      </text>
    </comment>
    <comment ref="E89" authorId="0" shapeId="0" xr:uid="{E3702AFD-2CBC-4D3E-8DF0-33E94989EB43}">
      <text>
        <r>
          <rPr>
            <sz val="9"/>
            <color indexed="81"/>
            <rFont val="ＭＳ Ｐゴシック"/>
            <family val="3"/>
            <charset val="128"/>
          </rPr>
          <t>小数点以下自動切捨ての計算式になっています。</t>
        </r>
      </text>
    </comment>
    <comment ref="J96" authorId="0" shapeId="0" xr:uid="{03E25740-3D98-40D1-9999-11C29FB4AB79}">
      <text>
        <r>
          <rPr>
            <b/>
            <sz val="12"/>
            <color indexed="81"/>
            <rFont val="MS P ゴシック"/>
            <family val="3"/>
            <charset val="128"/>
          </rPr>
          <t>USDの使用がなければ、空欄で結構です</t>
        </r>
      </text>
    </comment>
    <comment ref="A97" authorId="1" shapeId="0" xr:uid="{C1B6DA0F-0B82-4D3F-9C2E-0C1B10AA5544}">
      <text>
        <r>
          <rPr>
            <b/>
            <sz val="14"/>
            <color indexed="81"/>
            <rFont val="MS P ゴシック"/>
            <family val="3"/>
            <charset val="128"/>
          </rPr>
          <t>20●●/●と入力してください</t>
        </r>
      </text>
    </comment>
    <comment ref="I97" authorId="0" shapeId="0" xr:uid="{C14997AD-74CA-4665-80A2-501091AA3FE0}">
      <text>
        <r>
          <rPr>
            <b/>
            <sz val="12"/>
            <color indexed="81"/>
            <rFont val="MS P ゴシック"/>
            <family val="3"/>
            <charset val="128"/>
          </rPr>
          <t>実際の現地通貨名に変更ください</t>
        </r>
      </text>
    </comment>
    <comment ref="J97" authorId="0" shapeId="0" xr:uid="{BA53757B-ECF7-48AC-9229-CFFD94689EF5}">
      <text>
        <r>
          <rPr>
            <b/>
            <sz val="12"/>
            <color indexed="81"/>
            <rFont val="MS P ゴシック"/>
            <family val="3"/>
            <charset val="128"/>
          </rPr>
          <t>当該月の外貨換算レートを参照の上、入力ください。</t>
        </r>
      </text>
    </comment>
    <comment ref="D111" authorId="0" shapeId="0" xr:uid="{AAE99E5B-29DC-4D9B-BB88-C1F55F86357B}">
      <text>
        <r>
          <rPr>
            <sz val="9"/>
            <color indexed="81"/>
            <rFont val="ＭＳ Ｐゴシック"/>
            <family val="3"/>
            <charset val="128"/>
          </rPr>
          <t>小数点以下自動切捨ての計算式になっています。</t>
        </r>
      </text>
    </comment>
    <comment ref="E111" authorId="0" shapeId="0" xr:uid="{C4E38331-E169-4DF0-82AD-28B9DC9DEBE6}">
      <text>
        <r>
          <rPr>
            <sz val="9"/>
            <color indexed="81"/>
            <rFont val="ＭＳ Ｐゴシック"/>
            <family val="3"/>
            <charset val="128"/>
          </rPr>
          <t>小数点以下自動切捨ての計算式になっています。</t>
        </r>
      </text>
    </comment>
    <comment ref="J118" authorId="0" shapeId="0" xr:uid="{BF337333-3B42-4F17-88E1-E67908F83516}">
      <text>
        <r>
          <rPr>
            <b/>
            <sz val="12"/>
            <color indexed="81"/>
            <rFont val="MS P ゴシック"/>
            <family val="3"/>
            <charset val="128"/>
          </rPr>
          <t>USDの使用がなければ、空欄で結構です</t>
        </r>
      </text>
    </comment>
    <comment ref="A119" authorId="1" shapeId="0" xr:uid="{ABF05C25-9822-4E78-ABCA-375665D1CCC8}">
      <text>
        <r>
          <rPr>
            <b/>
            <sz val="14"/>
            <color indexed="81"/>
            <rFont val="MS P ゴシック"/>
            <family val="3"/>
            <charset val="128"/>
          </rPr>
          <t>20●●/●と入力してください</t>
        </r>
      </text>
    </comment>
    <comment ref="I119" authorId="0" shapeId="0" xr:uid="{CC36013F-B44C-4764-9BDE-640EBA36F44D}">
      <text>
        <r>
          <rPr>
            <b/>
            <sz val="12"/>
            <color indexed="81"/>
            <rFont val="MS P ゴシック"/>
            <family val="3"/>
            <charset val="128"/>
          </rPr>
          <t>実際の現地通貨名に変更ください</t>
        </r>
      </text>
    </comment>
    <comment ref="J119" authorId="0" shapeId="0" xr:uid="{B59633AF-F339-47B9-9365-302ECD64D047}">
      <text>
        <r>
          <rPr>
            <b/>
            <sz val="12"/>
            <color indexed="81"/>
            <rFont val="MS P ゴシック"/>
            <family val="3"/>
            <charset val="128"/>
          </rPr>
          <t>当該月の外貨換算レートを参照の上、入力ください。</t>
        </r>
      </text>
    </comment>
    <comment ref="D133" authorId="0" shapeId="0" xr:uid="{F12592CD-CF19-4A42-B92F-7CED7698EBA3}">
      <text>
        <r>
          <rPr>
            <sz val="9"/>
            <color indexed="81"/>
            <rFont val="ＭＳ Ｐゴシック"/>
            <family val="3"/>
            <charset val="128"/>
          </rPr>
          <t>小数点以下自動切捨ての計算式になっています。</t>
        </r>
      </text>
    </comment>
    <comment ref="E133" authorId="0" shapeId="0" xr:uid="{5C4B9F44-D445-46B9-8984-24D1F583DFFA}">
      <text>
        <r>
          <rPr>
            <sz val="9"/>
            <color indexed="81"/>
            <rFont val="ＭＳ Ｐゴシック"/>
            <family val="3"/>
            <charset val="128"/>
          </rPr>
          <t>小数点以下自動切捨ての計算式になっています。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K5" authorId="0" shapeId="0" xr:uid="{F9650E28-B9C6-45DE-B23A-6996DA26CB10}">
      <text>
        <r>
          <rPr>
            <b/>
            <sz val="12"/>
            <color indexed="81"/>
            <rFont val="MS P ゴシック"/>
            <family val="3"/>
            <charset val="128"/>
          </rPr>
          <t>USDの使用がなければ、空欄で結構です</t>
        </r>
      </text>
    </comment>
    <comment ref="A6" authorId="1" shapeId="0" xr:uid="{537DD1FA-0938-4988-A77A-1971AE978033}">
      <text>
        <r>
          <rPr>
            <b/>
            <sz val="14"/>
            <color indexed="81"/>
            <rFont val="MS P ゴシック"/>
            <family val="3"/>
            <charset val="128"/>
          </rPr>
          <t>20●●/●と入力してください</t>
        </r>
      </text>
    </comment>
    <comment ref="J6" authorId="0" shapeId="0" xr:uid="{ED270575-43F6-41E3-94D4-6D27AB93D128}">
      <text>
        <r>
          <rPr>
            <b/>
            <sz val="12"/>
            <color indexed="81"/>
            <rFont val="MS P ゴシック"/>
            <family val="3"/>
            <charset val="128"/>
          </rPr>
          <t>実際の現地通貨名に変更ください</t>
        </r>
      </text>
    </comment>
    <comment ref="K6" authorId="0" shapeId="0" xr:uid="{AEAE8BE8-C721-424B-9916-CA89C19C6A69}">
      <text>
        <r>
          <rPr>
            <b/>
            <sz val="12"/>
            <color indexed="81"/>
            <rFont val="MS P ゴシック"/>
            <family val="3"/>
            <charset val="128"/>
          </rPr>
          <t>当該月の外貨換算レートを参照の上、入力ください。</t>
        </r>
      </text>
    </comment>
    <comment ref="E20" authorId="0" shapeId="0" xr:uid="{DF6FDA3C-021D-4130-BBCF-29F50EAE97B3}">
      <text>
        <r>
          <rPr>
            <sz val="9"/>
            <color indexed="81"/>
            <rFont val="ＭＳ Ｐゴシック"/>
            <family val="3"/>
            <charset val="128"/>
          </rPr>
          <t>小数点以下自動切捨ての計算式になっています。</t>
        </r>
      </text>
    </comment>
    <comment ref="F20" authorId="0" shapeId="0" xr:uid="{FE960CB4-6FC5-41DE-9304-E1C09B7F2093}">
      <text>
        <r>
          <rPr>
            <sz val="9"/>
            <color indexed="81"/>
            <rFont val="ＭＳ Ｐゴシック"/>
            <family val="3"/>
            <charset val="128"/>
          </rPr>
          <t>小数点以下自動切捨ての計算式になっています。</t>
        </r>
      </text>
    </comment>
    <comment ref="K27" authorId="0" shapeId="0" xr:uid="{23BF75C4-3EC1-4AC9-B750-393D98E9EAA6}">
      <text>
        <r>
          <rPr>
            <b/>
            <sz val="12"/>
            <color indexed="81"/>
            <rFont val="MS P ゴシック"/>
            <family val="3"/>
            <charset val="128"/>
          </rPr>
          <t>USDの使用がなければ、空欄で結構です</t>
        </r>
      </text>
    </comment>
    <comment ref="A28" authorId="1" shapeId="0" xr:uid="{FDBF195D-ED31-4E42-AB01-B9A35D673F4B}">
      <text>
        <r>
          <rPr>
            <b/>
            <sz val="14"/>
            <color indexed="81"/>
            <rFont val="MS P ゴシック"/>
            <family val="3"/>
            <charset val="128"/>
          </rPr>
          <t>20●●/●と入力してください</t>
        </r>
      </text>
    </comment>
    <comment ref="J28" authorId="0" shapeId="0" xr:uid="{C8729718-4A94-414F-B6BB-2D5029551F43}">
      <text>
        <r>
          <rPr>
            <b/>
            <sz val="12"/>
            <color indexed="81"/>
            <rFont val="MS P ゴシック"/>
            <family val="3"/>
            <charset val="128"/>
          </rPr>
          <t>実際の現地通貨名に変更ください</t>
        </r>
      </text>
    </comment>
    <comment ref="K28" authorId="0" shapeId="0" xr:uid="{C378FCC2-4F76-485A-9D72-99BA89C7601E}">
      <text>
        <r>
          <rPr>
            <b/>
            <sz val="12"/>
            <color indexed="81"/>
            <rFont val="MS P ゴシック"/>
            <family val="3"/>
            <charset val="128"/>
          </rPr>
          <t>当該月の外貨換算レートを参照の上、入力ください。</t>
        </r>
      </text>
    </comment>
    <comment ref="E42" authorId="0" shapeId="0" xr:uid="{84E78301-B2E8-481F-8C62-3CBE31DAE581}">
      <text>
        <r>
          <rPr>
            <sz val="9"/>
            <color indexed="81"/>
            <rFont val="ＭＳ Ｐゴシック"/>
            <family val="3"/>
            <charset val="128"/>
          </rPr>
          <t>小数点以下自動切捨ての計算式になっています。</t>
        </r>
      </text>
    </comment>
    <comment ref="F42" authorId="0" shapeId="0" xr:uid="{D433DBF3-DF3A-44D8-ABD0-9EC0417A07DD}">
      <text>
        <r>
          <rPr>
            <sz val="9"/>
            <color indexed="81"/>
            <rFont val="ＭＳ Ｐゴシック"/>
            <family val="3"/>
            <charset val="128"/>
          </rPr>
          <t>小数点以下自動切捨ての計算式になっています。</t>
        </r>
      </text>
    </comment>
    <comment ref="K49" authorId="0" shapeId="0" xr:uid="{6CB0D8CE-F522-40C9-B2A1-D08DA3C2FC37}">
      <text>
        <r>
          <rPr>
            <b/>
            <sz val="12"/>
            <color indexed="81"/>
            <rFont val="MS P ゴシック"/>
            <family val="3"/>
            <charset val="128"/>
          </rPr>
          <t>USDの使用がなければ、空欄で結構です</t>
        </r>
      </text>
    </comment>
    <comment ref="A50" authorId="1" shapeId="0" xr:uid="{0BB11E16-A2D6-4E37-8D49-C9FFE83C54E2}">
      <text>
        <r>
          <rPr>
            <b/>
            <sz val="14"/>
            <color indexed="81"/>
            <rFont val="MS P ゴシック"/>
            <family val="3"/>
            <charset val="128"/>
          </rPr>
          <t>20●●/●と入力してください</t>
        </r>
      </text>
    </comment>
    <comment ref="J50" authorId="0" shapeId="0" xr:uid="{F6771710-3F1F-49EB-A12C-076A9998F1E5}">
      <text>
        <r>
          <rPr>
            <b/>
            <sz val="12"/>
            <color indexed="81"/>
            <rFont val="MS P ゴシック"/>
            <family val="3"/>
            <charset val="128"/>
          </rPr>
          <t>実際の現地通貨名に変更ください</t>
        </r>
      </text>
    </comment>
    <comment ref="K50" authorId="0" shapeId="0" xr:uid="{9A03234B-18D3-4323-B4A9-5B90691BE12A}">
      <text>
        <r>
          <rPr>
            <b/>
            <sz val="12"/>
            <color indexed="81"/>
            <rFont val="MS P ゴシック"/>
            <family val="3"/>
            <charset val="128"/>
          </rPr>
          <t>当該月の外貨換算レートを参照の上、入力ください。</t>
        </r>
      </text>
    </comment>
    <comment ref="E64" authorId="0" shapeId="0" xr:uid="{2E5AD5A9-D55C-493E-ADCB-B03A40CB1C32}">
      <text>
        <r>
          <rPr>
            <sz val="9"/>
            <color indexed="81"/>
            <rFont val="ＭＳ Ｐゴシック"/>
            <family val="3"/>
            <charset val="128"/>
          </rPr>
          <t>小数点以下自動切捨ての計算式になっています。</t>
        </r>
      </text>
    </comment>
    <comment ref="F64" authorId="0" shapeId="0" xr:uid="{FED1D51D-D566-46B2-A59D-95D262661B0F}">
      <text>
        <r>
          <rPr>
            <sz val="9"/>
            <color indexed="81"/>
            <rFont val="ＭＳ Ｐゴシック"/>
            <family val="3"/>
            <charset val="128"/>
          </rPr>
          <t>小数点以下自動切捨ての計算式になっています。</t>
        </r>
      </text>
    </comment>
    <comment ref="K75" authorId="0" shapeId="0" xr:uid="{7CEBF282-3BFC-44EE-990B-70C9D2E814A8}">
      <text>
        <r>
          <rPr>
            <b/>
            <sz val="12"/>
            <color indexed="81"/>
            <rFont val="MS P ゴシック"/>
            <family val="3"/>
            <charset val="128"/>
          </rPr>
          <t>USDの使用がなければ、空欄で結構です</t>
        </r>
      </text>
    </comment>
    <comment ref="A76" authorId="1" shapeId="0" xr:uid="{8B3E800B-20C8-4EEC-8110-A78C6C4AA7AC}">
      <text>
        <r>
          <rPr>
            <b/>
            <sz val="14"/>
            <color indexed="81"/>
            <rFont val="MS P ゴシック"/>
            <family val="3"/>
            <charset val="128"/>
          </rPr>
          <t>20●●/●と入力してください</t>
        </r>
      </text>
    </comment>
    <comment ref="J76" authorId="0" shapeId="0" xr:uid="{0FD7A3E3-5CCE-4F5C-90C0-65E609206D21}">
      <text>
        <r>
          <rPr>
            <b/>
            <sz val="12"/>
            <color indexed="81"/>
            <rFont val="MS P ゴシック"/>
            <family val="3"/>
            <charset val="128"/>
          </rPr>
          <t>実際の現地通貨名に変更ください</t>
        </r>
      </text>
    </comment>
    <comment ref="K76" authorId="0" shapeId="0" xr:uid="{0DAE1C13-A139-44EF-9289-F732205F8DB6}">
      <text>
        <r>
          <rPr>
            <b/>
            <sz val="12"/>
            <color indexed="81"/>
            <rFont val="MS P ゴシック"/>
            <family val="3"/>
            <charset val="128"/>
          </rPr>
          <t>当該月の外貨換算レートを参照の上、入力ください。</t>
        </r>
      </text>
    </comment>
    <comment ref="E90" authorId="0" shapeId="0" xr:uid="{268A609D-CEFB-41B0-A37B-D793F3A0957F}">
      <text>
        <r>
          <rPr>
            <sz val="9"/>
            <color indexed="81"/>
            <rFont val="ＭＳ Ｐゴシック"/>
            <family val="3"/>
            <charset val="128"/>
          </rPr>
          <t>小数点以下自動切捨ての計算式になっています。</t>
        </r>
      </text>
    </comment>
    <comment ref="F90" authorId="0" shapeId="0" xr:uid="{FA0FECCA-12DD-47DE-9CCB-CACF59DF16B1}">
      <text>
        <r>
          <rPr>
            <sz val="9"/>
            <color indexed="81"/>
            <rFont val="ＭＳ Ｐゴシック"/>
            <family val="3"/>
            <charset val="128"/>
          </rPr>
          <t>小数点以下自動切捨ての計算式になっています。</t>
        </r>
      </text>
    </comment>
    <comment ref="K97" authorId="0" shapeId="0" xr:uid="{DA49D944-99F4-4719-A26D-6B469E69A086}">
      <text>
        <r>
          <rPr>
            <b/>
            <sz val="12"/>
            <color indexed="81"/>
            <rFont val="MS P ゴシック"/>
            <family val="3"/>
            <charset val="128"/>
          </rPr>
          <t>USDの使用がなければ、空欄で結構です</t>
        </r>
      </text>
    </comment>
    <comment ref="A98" authorId="1" shapeId="0" xr:uid="{E35F1528-FBE5-451A-9079-FF48692EE9C4}">
      <text>
        <r>
          <rPr>
            <b/>
            <sz val="14"/>
            <color indexed="81"/>
            <rFont val="MS P ゴシック"/>
            <family val="3"/>
            <charset val="128"/>
          </rPr>
          <t>20●●/●と入力してください</t>
        </r>
      </text>
    </comment>
    <comment ref="J98" authorId="0" shapeId="0" xr:uid="{21F537A7-B7C8-456E-8C05-DF09CDA92C4E}">
      <text>
        <r>
          <rPr>
            <b/>
            <sz val="12"/>
            <color indexed="81"/>
            <rFont val="MS P ゴシック"/>
            <family val="3"/>
            <charset val="128"/>
          </rPr>
          <t>実際の現地通貨名に変更ください</t>
        </r>
      </text>
    </comment>
    <comment ref="K98" authorId="0" shapeId="0" xr:uid="{AD882BF7-99F5-4212-9E10-98ACB56E18C9}">
      <text>
        <r>
          <rPr>
            <b/>
            <sz val="12"/>
            <color indexed="81"/>
            <rFont val="MS P ゴシック"/>
            <family val="3"/>
            <charset val="128"/>
          </rPr>
          <t>当該月の外貨換算レートを参照の上、入力ください。</t>
        </r>
      </text>
    </comment>
    <comment ref="E112" authorId="0" shapeId="0" xr:uid="{60B2CB0B-4CB5-48DF-9400-EB25C10029E1}">
      <text>
        <r>
          <rPr>
            <sz val="9"/>
            <color indexed="81"/>
            <rFont val="ＭＳ Ｐゴシック"/>
            <family val="3"/>
            <charset val="128"/>
          </rPr>
          <t>小数点以下自動切捨ての計算式になっています。</t>
        </r>
      </text>
    </comment>
    <comment ref="F112" authorId="0" shapeId="0" xr:uid="{0734EB85-621B-4288-A81D-6733B6775487}">
      <text>
        <r>
          <rPr>
            <sz val="9"/>
            <color indexed="81"/>
            <rFont val="ＭＳ Ｐゴシック"/>
            <family val="3"/>
            <charset val="128"/>
          </rPr>
          <t>小数点以下自動切捨ての計算式になっています。</t>
        </r>
      </text>
    </comment>
    <comment ref="K119" authorId="0" shapeId="0" xr:uid="{C8A252E0-79AE-43F9-9012-3E04AF60F4E1}">
      <text>
        <r>
          <rPr>
            <b/>
            <sz val="12"/>
            <color indexed="81"/>
            <rFont val="MS P ゴシック"/>
            <family val="3"/>
            <charset val="128"/>
          </rPr>
          <t>USDの使用がなければ、空欄で結構です</t>
        </r>
      </text>
    </comment>
    <comment ref="A120" authorId="1" shapeId="0" xr:uid="{C8EE3DE6-F983-4900-B9B2-14EAE90002CB}">
      <text>
        <r>
          <rPr>
            <b/>
            <sz val="14"/>
            <color indexed="81"/>
            <rFont val="MS P ゴシック"/>
            <family val="3"/>
            <charset val="128"/>
          </rPr>
          <t>20●●/●と入力してください</t>
        </r>
      </text>
    </comment>
    <comment ref="J120" authorId="0" shapeId="0" xr:uid="{1A1EC585-A260-4FEA-995D-590C7B2B22F0}">
      <text>
        <r>
          <rPr>
            <b/>
            <sz val="12"/>
            <color indexed="81"/>
            <rFont val="MS P ゴシック"/>
            <family val="3"/>
            <charset val="128"/>
          </rPr>
          <t>実際の現地通貨名に変更ください</t>
        </r>
      </text>
    </comment>
    <comment ref="K120" authorId="0" shapeId="0" xr:uid="{42606755-FBC6-40BF-AA8C-04D590923AF0}">
      <text>
        <r>
          <rPr>
            <b/>
            <sz val="12"/>
            <color indexed="81"/>
            <rFont val="MS P ゴシック"/>
            <family val="3"/>
            <charset val="128"/>
          </rPr>
          <t>当該月の外貨換算レートを参照の上、入力ください。</t>
        </r>
      </text>
    </comment>
    <comment ref="E134" authorId="0" shapeId="0" xr:uid="{4C4D8B67-8F56-4DE2-9FFD-C789153EC775}">
      <text>
        <r>
          <rPr>
            <sz val="9"/>
            <color indexed="81"/>
            <rFont val="ＭＳ Ｐゴシック"/>
            <family val="3"/>
            <charset val="128"/>
          </rPr>
          <t>小数点以下自動切捨ての計算式になっています。</t>
        </r>
      </text>
    </comment>
    <comment ref="F134" authorId="0" shapeId="0" xr:uid="{BD1D6A32-BA44-4473-8E42-F111847D8892}">
      <text>
        <r>
          <rPr>
            <sz val="9"/>
            <color indexed="81"/>
            <rFont val="ＭＳ Ｐゴシック"/>
            <family val="3"/>
            <charset val="128"/>
          </rPr>
          <t>小数点以下自動切捨ての計算式になっています。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F510642F-7B17-4252-AD4B-0A0C6B248008}">
      <text>
        <r>
          <rPr>
            <b/>
            <sz val="12"/>
            <color indexed="81"/>
            <rFont val="MS P ゴシック"/>
            <family val="3"/>
            <charset val="128"/>
          </rPr>
          <t>USDの使用がなければ、空欄で結構です</t>
        </r>
      </text>
    </comment>
    <comment ref="A6" authorId="1" shapeId="0" xr:uid="{38405085-9108-4B9E-BCA9-41031AE300AE}">
      <text>
        <r>
          <rPr>
            <b/>
            <sz val="14"/>
            <color indexed="81"/>
            <rFont val="MS P ゴシック"/>
            <family val="3"/>
            <charset val="128"/>
          </rPr>
          <t>20●●/●と入力してください</t>
        </r>
      </text>
    </comment>
    <comment ref="I6" authorId="0" shapeId="0" xr:uid="{C723688D-B90D-4DBE-B6E8-3B80E11A8074}">
      <text>
        <r>
          <rPr>
            <b/>
            <sz val="12"/>
            <color indexed="81"/>
            <rFont val="MS P ゴシック"/>
            <family val="3"/>
            <charset val="128"/>
          </rPr>
          <t>実際の現地通貨名に変更ください</t>
        </r>
      </text>
    </comment>
    <comment ref="J6" authorId="0" shapeId="0" xr:uid="{F6CE4C02-9A4D-4BD4-83B8-499E94B1D9E0}">
      <text>
        <r>
          <rPr>
            <b/>
            <sz val="12"/>
            <color indexed="81"/>
            <rFont val="MS P ゴシック"/>
            <family val="3"/>
            <charset val="128"/>
          </rPr>
          <t>当該月の外貨換算レートを参照の上、入力ください。</t>
        </r>
      </text>
    </comment>
    <comment ref="D20" authorId="0" shapeId="0" xr:uid="{9E64A461-637B-4F28-937F-DE11B799096E}">
      <text>
        <r>
          <rPr>
            <sz val="9"/>
            <color indexed="81"/>
            <rFont val="ＭＳ Ｐゴシック"/>
            <family val="3"/>
            <charset val="128"/>
          </rPr>
          <t>小数点以下自動切捨ての計算式になっています。</t>
        </r>
      </text>
    </comment>
    <comment ref="E20" authorId="0" shapeId="0" xr:uid="{FBD3DD2C-390D-41C2-BF92-BD077AF6257E}">
      <text>
        <r>
          <rPr>
            <sz val="9"/>
            <color indexed="81"/>
            <rFont val="ＭＳ Ｐゴシック"/>
            <family val="3"/>
            <charset val="128"/>
          </rPr>
          <t>小数点以下自動切捨ての計算式になっています。</t>
        </r>
      </text>
    </comment>
    <comment ref="J27" authorId="0" shapeId="0" xr:uid="{EB314110-1232-4FD6-A2CA-445D065F7F2D}">
      <text>
        <r>
          <rPr>
            <b/>
            <sz val="12"/>
            <color indexed="81"/>
            <rFont val="MS P ゴシック"/>
            <family val="3"/>
            <charset val="128"/>
          </rPr>
          <t>USDの使用がなければ、空欄で結構です</t>
        </r>
      </text>
    </comment>
    <comment ref="A28" authorId="1" shapeId="0" xr:uid="{3054E94D-7485-4755-BD89-212DAB41556F}">
      <text>
        <r>
          <rPr>
            <b/>
            <sz val="14"/>
            <color indexed="81"/>
            <rFont val="MS P ゴシック"/>
            <family val="3"/>
            <charset val="128"/>
          </rPr>
          <t>20●●/●と入力してください</t>
        </r>
      </text>
    </comment>
    <comment ref="I28" authorId="0" shapeId="0" xr:uid="{43080F10-3D32-4243-A741-3694BF4649D0}">
      <text>
        <r>
          <rPr>
            <b/>
            <sz val="12"/>
            <color indexed="81"/>
            <rFont val="MS P ゴシック"/>
            <family val="3"/>
            <charset val="128"/>
          </rPr>
          <t>実際の現地通貨名に変更ください</t>
        </r>
      </text>
    </comment>
    <comment ref="J28" authorId="0" shapeId="0" xr:uid="{FFA78986-AB5D-404E-8F5E-314A192CABBD}">
      <text>
        <r>
          <rPr>
            <b/>
            <sz val="12"/>
            <color indexed="81"/>
            <rFont val="MS P ゴシック"/>
            <family val="3"/>
            <charset val="128"/>
          </rPr>
          <t>当該月の外貨換算レートを参照の上、入力ください。</t>
        </r>
      </text>
    </comment>
    <comment ref="D42" authorId="0" shapeId="0" xr:uid="{53F69B87-1D1B-4703-89DC-2242C3B047F2}">
      <text>
        <r>
          <rPr>
            <sz val="9"/>
            <color indexed="81"/>
            <rFont val="ＭＳ Ｐゴシック"/>
            <family val="3"/>
            <charset val="128"/>
          </rPr>
          <t>小数点以下自動切捨ての計算式になっています。</t>
        </r>
      </text>
    </comment>
    <comment ref="E42" authorId="0" shapeId="0" xr:uid="{1E466967-6934-4001-9A1B-1CB7349D1551}">
      <text>
        <r>
          <rPr>
            <sz val="9"/>
            <color indexed="81"/>
            <rFont val="ＭＳ Ｐゴシック"/>
            <family val="3"/>
            <charset val="128"/>
          </rPr>
          <t>小数点以下自動切捨ての計算式になっています。</t>
        </r>
      </text>
    </comment>
    <comment ref="J49" authorId="0" shapeId="0" xr:uid="{129B37F2-0FC4-4F16-B407-5CE8466AE892}">
      <text>
        <r>
          <rPr>
            <b/>
            <sz val="12"/>
            <color indexed="81"/>
            <rFont val="MS P ゴシック"/>
            <family val="3"/>
            <charset val="128"/>
          </rPr>
          <t>USDの使用がなければ、空欄で結構です</t>
        </r>
      </text>
    </comment>
    <comment ref="A50" authorId="1" shapeId="0" xr:uid="{64C97BCF-F665-47FA-AA0F-D62B56FE4D95}">
      <text>
        <r>
          <rPr>
            <b/>
            <sz val="14"/>
            <color indexed="81"/>
            <rFont val="MS P ゴシック"/>
            <family val="3"/>
            <charset val="128"/>
          </rPr>
          <t>20●●/●と入力してください</t>
        </r>
      </text>
    </comment>
    <comment ref="I50" authorId="0" shapeId="0" xr:uid="{AC6BA8A9-D144-4EBB-9452-4AAB52ADD587}">
      <text>
        <r>
          <rPr>
            <b/>
            <sz val="12"/>
            <color indexed="81"/>
            <rFont val="MS P ゴシック"/>
            <family val="3"/>
            <charset val="128"/>
          </rPr>
          <t>実際の現地通貨名に変更ください</t>
        </r>
      </text>
    </comment>
    <comment ref="J50" authorId="0" shapeId="0" xr:uid="{A7ED68B9-5FA2-462C-875A-490D4F6622BA}">
      <text>
        <r>
          <rPr>
            <b/>
            <sz val="12"/>
            <color indexed="81"/>
            <rFont val="MS P ゴシック"/>
            <family val="3"/>
            <charset val="128"/>
          </rPr>
          <t>当該月の外貨換算レートを参照の上、入力ください。</t>
        </r>
      </text>
    </comment>
    <comment ref="D64" authorId="0" shapeId="0" xr:uid="{85CB24E6-3BF6-4D0D-B139-0ECA4F332C20}">
      <text>
        <r>
          <rPr>
            <sz val="9"/>
            <color indexed="81"/>
            <rFont val="ＭＳ Ｐゴシック"/>
            <family val="3"/>
            <charset val="128"/>
          </rPr>
          <t>小数点以下自動切捨ての計算式になっています。</t>
        </r>
      </text>
    </comment>
    <comment ref="E64" authorId="0" shapeId="0" xr:uid="{3942DD38-7550-4318-931E-D03161373B4A}">
      <text>
        <r>
          <rPr>
            <sz val="9"/>
            <color indexed="81"/>
            <rFont val="ＭＳ Ｐゴシック"/>
            <family val="3"/>
            <charset val="128"/>
          </rPr>
          <t>小数点以下自動切捨ての計算式になっています。</t>
        </r>
      </text>
    </comment>
    <comment ref="J75" authorId="0" shapeId="0" xr:uid="{760B858D-995C-466F-8BF2-5FB966FFD37D}">
      <text>
        <r>
          <rPr>
            <b/>
            <sz val="12"/>
            <color indexed="81"/>
            <rFont val="MS P ゴシック"/>
            <family val="3"/>
            <charset val="128"/>
          </rPr>
          <t>USDの使用がなければ、空欄で結構です</t>
        </r>
      </text>
    </comment>
    <comment ref="A76" authorId="1" shapeId="0" xr:uid="{D1DE8DF9-7C42-422D-9AE8-443489663617}">
      <text>
        <r>
          <rPr>
            <b/>
            <sz val="14"/>
            <color indexed="81"/>
            <rFont val="MS P ゴシック"/>
            <family val="3"/>
            <charset val="128"/>
          </rPr>
          <t>20●●/●と入力してください</t>
        </r>
      </text>
    </comment>
    <comment ref="I76" authorId="0" shapeId="0" xr:uid="{16B1F123-2914-4577-B671-ED9F06C3E17E}">
      <text>
        <r>
          <rPr>
            <b/>
            <sz val="12"/>
            <color indexed="81"/>
            <rFont val="MS P ゴシック"/>
            <family val="3"/>
            <charset val="128"/>
          </rPr>
          <t>実際の現地通貨名に変更ください</t>
        </r>
      </text>
    </comment>
    <comment ref="J76" authorId="0" shapeId="0" xr:uid="{54EAF440-C662-4ADF-92A2-E5AE4A4C354A}">
      <text>
        <r>
          <rPr>
            <b/>
            <sz val="12"/>
            <color indexed="81"/>
            <rFont val="MS P ゴシック"/>
            <family val="3"/>
            <charset val="128"/>
          </rPr>
          <t>当該月の外貨換算レートを参照の上、入力ください。</t>
        </r>
      </text>
    </comment>
    <comment ref="D90" authorId="0" shapeId="0" xr:uid="{3168577A-A52D-429A-824C-2179385B115C}">
      <text>
        <r>
          <rPr>
            <sz val="9"/>
            <color indexed="81"/>
            <rFont val="ＭＳ Ｐゴシック"/>
            <family val="3"/>
            <charset val="128"/>
          </rPr>
          <t>小数点以下自動切捨ての計算式になっています。</t>
        </r>
      </text>
    </comment>
    <comment ref="E90" authorId="0" shapeId="0" xr:uid="{F2AD6A75-A6F2-4833-9EBE-348B1B888090}">
      <text>
        <r>
          <rPr>
            <sz val="9"/>
            <color indexed="81"/>
            <rFont val="ＭＳ Ｐゴシック"/>
            <family val="3"/>
            <charset val="128"/>
          </rPr>
          <t>小数点以下自動切捨ての計算式になっています。</t>
        </r>
      </text>
    </comment>
    <comment ref="J97" authorId="0" shapeId="0" xr:uid="{A7AAFFFB-EB5B-406D-8EEA-2636D3C62978}">
      <text>
        <r>
          <rPr>
            <b/>
            <sz val="12"/>
            <color indexed="81"/>
            <rFont val="MS P ゴシック"/>
            <family val="3"/>
            <charset val="128"/>
          </rPr>
          <t>USDの使用がなければ、空欄で結構です</t>
        </r>
      </text>
    </comment>
    <comment ref="A98" authorId="1" shapeId="0" xr:uid="{5AAD85CF-87CF-44A7-8B0A-5A85A240DCDE}">
      <text>
        <r>
          <rPr>
            <b/>
            <sz val="14"/>
            <color indexed="81"/>
            <rFont val="MS P ゴシック"/>
            <family val="3"/>
            <charset val="128"/>
          </rPr>
          <t>20●●/●と入力してください</t>
        </r>
      </text>
    </comment>
    <comment ref="I98" authorId="0" shapeId="0" xr:uid="{3D7D31EF-EC56-40AE-BF4B-D14F372F21CA}">
      <text>
        <r>
          <rPr>
            <b/>
            <sz val="12"/>
            <color indexed="81"/>
            <rFont val="MS P ゴシック"/>
            <family val="3"/>
            <charset val="128"/>
          </rPr>
          <t>実際の現地通貨名に変更ください</t>
        </r>
      </text>
    </comment>
    <comment ref="J98" authorId="0" shapeId="0" xr:uid="{C09F0A96-6F21-4A92-A71D-C822360301A7}">
      <text>
        <r>
          <rPr>
            <b/>
            <sz val="12"/>
            <color indexed="81"/>
            <rFont val="MS P ゴシック"/>
            <family val="3"/>
            <charset val="128"/>
          </rPr>
          <t>当該月の外貨換算レートを参照の上、入力ください。</t>
        </r>
      </text>
    </comment>
    <comment ref="D112" authorId="0" shapeId="0" xr:uid="{E0DFDB29-0867-461F-8EDE-FA066F73C6B0}">
      <text>
        <r>
          <rPr>
            <sz val="9"/>
            <color indexed="81"/>
            <rFont val="ＭＳ Ｐゴシック"/>
            <family val="3"/>
            <charset val="128"/>
          </rPr>
          <t>小数点以下自動切捨ての計算式になっています。</t>
        </r>
      </text>
    </comment>
    <comment ref="E112" authorId="0" shapeId="0" xr:uid="{C6874951-13D4-42E2-8592-81A9FFE950BE}">
      <text>
        <r>
          <rPr>
            <sz val="9"/>
            <color indexed="81"/>
            <rFont val="ＭＳ Ｐゴシック"/>
            <family val="3"/>
            <charset val="128"/>
          </rPr>
          <t>小数点以下自動切捨ての計算式になっています。</t>
        </r>
      </text>
    </comment>
    <comment ref="J119" authorId="0" shapeId="0" xr:uid="{409B705E-4F57-42CF-BB82-1EDE712E0C04}">
      <text>
        <r>
          <rPr>
            <b/>
            <sz val="12"/>
            <color indexed="81"/>
            <rFont val="MS P ゴシック"/>
            <family val="3"/>
            <charset val="128"/>
          </rPr>
          <t>USDの使用がなければ、空欄で結構です</t>
        </r>
      </text>
    </comment>
    <comment ref="A120" authorId="1" shapeId="0" xr:uid="{EC377D67-706F-43BC-89D0-867BC0B9B40D}">
      <text>
        <r>
          <rPr>
            <b/>
            <sz val="14"/>
            <color indexed="81"/>
            <rFont val="MS P ゴシック"/>
            <family val="3"/>
            <charset val="128"/>
          </rPr>
          <t>20●●/●と入力してください</t>
        </r>
      </text>
    </comment>
    <comment ref="I120" authorId="0" shapeId="0" xr:uid="{30B8C4EA-D061-44E5-AAA1-40D0CCEEB404}">
      <text>
        <r>
          <rPr>
            <b/>
            <sz val="12"/>
            <color indexed="81"/>
            <rFont val="MS P ゴシック"/>
            <family val="3"/>
            <charset val="128"/>
          </rPr>
          <t>実際の現地通貨名に変更ください</t>
        </r>
      </text>
    </comment>
    <comment ref="J120" authorId="0" shapeId="0" xr:uid="{08519731-6DC1-4166-B20B-545F46985929}">
      <text>
        <r>
          <rPr>
            <b/>
            <sz val="12"/>
            <color indexed="81"/>
            <rFont val="MS P ゴシック"/>
            <family val="3"/>
            <charset val="128"/>
          </rPr>
          <t>当該月の外貨換算レートを参照の上、入力ください。</t>
        </r>
      </text>
    </comment>
    <comment ref="D134" authorId="0" shapeId="0" xr:uid="{32EBA834-C86D-4E3B-970A-CFE76602C1A5}">
      <text>
        <r>
          <rPr>
            <sz val="9"/>
            <color indexed="81"/>
            <rFont val="ＭＳ Ｐゴシック"/>
            <family val="3"/>
            <charset val="128"/>
          </rPr>
          <t>小数点以下自動切捨ての計算式になっています。</t>
        </r>
      </text>
    </comment>
    <comment ref="E134" authorId="0" shapeId="0" xr:uid="{BED97A77-4199-4D5F-8A05-E089CD2F58EF}">
      <text>
        <r>
          <rPr>
            <sz val="9"/>
            <color indexed="81"/>
            <rFont val="ＭＳ Ｐゴシック"/>
            <family val="3"/>
            <charset val="128"/>
          </rPr>
          <t>小数点以下自動切捨ての計算式になっています。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40A601F2-9008-4D64-9D7F-545CDC5831FA}">
      <text>
        <r>
          <rPr>
            <b/>
            <sz val="12"/>
            <color indexed="81"/>
            <rFont val="MS P ゴシック"/>
            <family val="3"/>
            <charset val="128"/>
          </rPr>
          <t>USDの使用がなければ、空欄で結構です</t>
        </r>
      </text>
    </comment>
    <comment ref="A6" authorId="1" shapeId="0" xr:uid="{E627C0CD-7F03-4B52-976F-2BBBB24D07B5}">
      <text>
        <r>
          <rPr>
            <b/>
            <sz val="14"/>
            <color indexed="81"/>
            <rFont val="MS P ゴシック"/>
            <family val="3"/>
            <charset val="128"/>
          </rPr>
          <t>20●●/●と入力してください</t>
        </r>
      </text>
    </comment>
    <comment ref="I6" authorId="0" shapeId="0" xr:uid="{0AB1A03F-3954-44A0-9391-01AB2ECE8CE0}">
      <text>
        <r>
          <rPr>
            <b/>
            <sz val="12"/>
            <color indexed="81"/>
            <rFont val="MS P ゴシック"/>
            <family val="3"/>
            <charset val="128"/>
          </rPr>
          <t>実際の現地通貨名に変更ください</t>
        </r>
      </text>
    </comment>
    <comment ref="J6" authorId="0" shapeId="0" xr:uid="{EFC50660-2FF7-4EA4-99E5-9175D94FCBEF}">
      <text>
        <r>
          <rPr>
            <b/>
            <sz val="12"/>
            <color indexed="81"/>
            <rFont val="MS P ゴシック"/>
            <family val="3"/>
            <charset val="128"/>
          </rPr>
          <t>当該月の外貨換算レートを参照の上、入力ください。</t>
        </r>
      </text>
    </comment>
    <comment ref="D20" authorId="0" shapeId="0" xr:uid="{06711E7C-222F-42D9-A95B-355994484E87}">
      <text>
        <r>
          <rPr>
            <sz val="9"/>
            <color indexed="81"/>
            <rFont val="ＭＳ Ｐゴシック"/>
            <family val="3"/>
            <charset val="128"/>
          </rPr>
          <t>小数点以下自動切捨ての計算式になっています。</t>
        </r>
      </text>
    </comment>
    <comment ref="E20" authorId="0" shapeId="0" xr:uid="{02587856-C7DF-484E-B4C6-40D082E05BBB}">
      <text>
        <r>
          <rPr>
            <sz val="9"/>
            <color indexed="81"/>
            <rFont val="ＭＳ Ｐゴシック"/>
            <family val="3"/>
            <charset val="128"/>
          </rPr>
          <t>小数点以下自動切捨ての計算式になっています。</t>
        </r>
      </text>
    </comment>
    <comment ref="J27" authorId="0" shapeId="0" xr:uid="{B0FE666E-BBE5-4948-A09F-0D13F82498F9}">
      <text>
        <r>
          <rPr>
            <b/>
            <sz val="12"/>
            <color indexed="81"/>
            <rFont val="MS P ゴシック"/>
            <family val="3"/>
            <charset val="128"/>
          </rPr>
          <t>USDの使用がなければ、空欄で結構です</t>
        </r>
      </text>
    </comment>
    <comment ref="A28" authorId="1" shapeId="0" xr:uid="{BB579BF8-BC1E-47EF-AA6A-C3DAA7A5B811}">
      <text>
        <r>
          <rPr>
            <b/>
            <sz val="14"/>
            <color indexed="81"/>
            <rFont val="MS P ゴシック"/>
            <family val="3"/>
            <charset val="128"/>
          </rPr>
          <t>20●●/●と入力してください</t>
        </r>
      </text>
    </comment>
    <comment ref="I28" authorId="0" shapeId="0" xr:uid="{5E4E6F9E-A42A-4796-87B1-8932C55E7626}">
      <text>
        <r>
          <rPr>
            <b/>
            <sz val="12"/>
            <color indexed="81"/>
            <rFont val="MS P ゴシック"/>
            <family val="3"/>
            <charset val="128"/>
          </rPr>
          <t>実際の現地通貨名に変更ください</t>
        </r>
      </text>
    </comment>
    <comment ref="J28" authorId="0" shapeId="0" xr:uid="{541B7CD2-1D8C-4D82-81C3-B27D54CA07D1}">
      <text>
        <r>
          <rPr>
            <b/>
            <sz val="12"/>
            <color indexed="81"/>
            <rFont val="MS P ゴシック"/>
            <family val="3"/>
            <charset val="128"/>
          </rPr>
          <t>当該月の外貨換算レートを参照の上、入力ください。</t>
        </r>
      </text>
    </comment>
    <comment ref="D42" authorId="0" shapeId="0" xr:uid="{2825B81F-B9A7-4034-B3A8-59A5FD6BBF87}">
      <text>
        <r>
          <rPr>
            <sz val="9"/>
            <color indexed="81"/>
            <rFont val="ＭＳ Ｐゴシック"/>
            <family val="3"/>
            <charset val="128"/>
          </rPr>
          <t>小数点以下自動切捨ての計算式になっています。</t>
        </r>
      </text>
    </comment>
    <comment ref="E42" authorId="0" shapeId="0" xr:uid="{85E84DA4-3FB1-4B09-B059-71DA8FA84C2E}">
      <text>
        <r>
          <rPr>
            <sz val="9"/>
            <color indexed="81"/>
            <rFont val="ＭＳ Ｐゴシック"/>
            <family val="3"/>
            <charset val="128"/>
          </rPr>
          <t>小数点以下自動切捨ての計算式になっています。</t>
        </r>
      </text>
    </comment>
    <comment ref="J49" authorId="0" shapeId="0" xr:uid="{AEC06FC5-4577-4377-8BAB-DEF4E989B9E2}">
      <text>
        <r>
          <rPr>
            <b/>
            <sz val="12"/>
            <color indexed="81"/>
            <rFont val="MS P ゴシック"/>
            <family val="3"/>
            <charset val="128"/>
          </rPr>
          <t>USDの使用がなければ、空欄で結構です</t>
        </r>
      </text>
    </comment>
    <comment ref="A50" authorId="1" shapeId="0" xr:uid="{F382D840-D6EB-4C10-9586-ABAEE33B5106}">
      <text>
        <r>
          <rPr>
            <b/>
            <sz val="14"/>
            <color indexed="81"/>
            <rFont val="MS P ゴシック"/>
            <family val="3"/>
            <charset val="128"/>
          </rPr>
          <t>20●●/●と入力してください</t>
        </r>
      </text>
    </comment>
    <comment ref="I50" authorId="0" shapeId="0" xr:uid="{5F0AF857-CE36-4128-BD9C-CD66A512B4D9}">
      <text>
        <r>
          <rPr>
            <b/>
            <sz val="12"/>
            <color indexed="81"/>
            <rFont val="MS P ゴシック"/>
            <family val="3"/>
            <charset val="128"/>
          </rPr>
          <t>実際の現地通貨名に変更ください</t>
        </r>
      </text>
    </comment>
    <comment ref="J50" authorId="0" shapeId="0" xr:uid="{E34B2BBA-2CD0-43B3-AFE2-032CF2A774F8}">
      <text>
        <r>
          <rPr>
            <b/>
            <sz val="12"/>
            <color indexed="81"/>
            <rFont val="MS P ゴシック"/>
            <family val="3"/>
            <charset val="128"/>
          </rPr>
          <t>当該月の外貨換算レートを参照の上、入力ください。</t>
        </r>
      </text>
    </comment>
    <comment ref="D64" authorId="0" shapeId="0" xr:uid="{120A9DB1-36C1-49BC-836D-2B97070CCC8C}">
      <text>
        <r>
          <rPr>
            <sz val="9"/>
            <color indexed="81"/>
            <rFont val="ＭＳ Ｐゴシック"/>
            <family val="3"/>
            <charset val="128"/>
          </rPr>
          <t>小数点以下自動切捨ての計算式になっています。</t>
        </r>
      </text>
    </comment>
    <comment ref="E64" authorId="0" shapeId="0" xr:uid="{088BDA58-4A82-43CF-91BB-61F865147C6B}">
      <text>
        <r>
          <rPr>
            <sz val="9"/>
            <color indexed="81"/>
            <rFont val="ＭＳ Ｐゴシック"/>
            <family val="3"/>
            <charset val="128"/>
          </rPr>
          <t>小数点以下自動切捨ての計算式になっています。</t>
        </r>
      </text>
    </comment>
    <comment ref="J75" authorId="0" shapeId="0" xr:uid="{17FA40BC-FF17-49B6-833A-F3A11AF26EED}">
      <text>
        <r>
          <rPr>
            <b/>
            <sz val="12"/>
            <color indexed="81"/>
            <rFont val="MS P ゴシック"/>
            <family val="3"/>
            <charset val="128"/>
          </rPr>
          <t>USDの使用がなければ、空欄で結構です</t>
        </r>
      </text>
    </comment>
    <comment ref="A76" authorId="1" shapeId="0" xr:uid="{33AFAFD1-9077-4C2C-A186-547B30441300}">
      <text>
        <r>
          <rPr>
            <b/>
            <sz val="14"/>
            <color indexed="81"/>
            <rFont val="MS P ゴシック"/>
            <family val="3"/>
            <charset val="128"/>
          </rPr>
          <t>20●●/●と入力してください</t>
        </r>
      </text>
    </comment>
    <comment ref="I76" authorId="0" shapeId="0" xr:uid="{73B20F3E-4558-4A31-A792-42E84D13D0A5}">
      <text>
        <r>
          <rPr>
            <b/>
            <sz val="12"/>
            <color indexed="81"/>
            <rFont val="MS P ゴシック"/>
            <family val="3"/>
            <charset val="128"/>
          </rPr>
          <t>実際の現地通貨名に変更ください</t>
        </r>
      </text>
    </comment>
    <comment ref="J76" authorId="0" shapeId="0" xr:uid="{0F73C7FD-3BD8-4345-8F46-A7A0588AE4C3}">
      <text>
        <r>
          <rPr>
            <b/>
            <sz val="12"/>
            <color indexed="81"/>
            <rFont val="MS P ゴシック"/>
            <family val="3"/>
            <charset val="128"/>
          </rPr>
          <t>当該月の外貨換算レートを参照の上、入力ください。</t>
        </r>
      </text>
    </comment>
    <comment ref="D90" authorId="0" shapeId="0" xr:uid="{8E955C03-D0C5-410F-923B-7080F85E3AD3}">
      <text>
        <r>
          <rPr>
            <sz val="9"/>
            <color indexed="81"/>
            <rFont val="ＭＳ Ｐゴシック"/>
            <family val="3"/>
            <charset val="128"/>
          </rPr>
          <t>小数点以下自動切捨ての計算式になっています。</t>
        </r>
      </text>
    </comment>
    <comment ref="E90" authorId="0" shapeId="0" xr:uid="{13F7FFFB-4A72-422E-BD89-8B4DEE36DFDA}">
      <text>
        <r>
          <rPr>
            <sz val="9"/>
            <color indexed="81"/>
            <rFont val="ＭＳ Ｐゴシック"/>
            <family val="3"/>
            <charset val="128"/>
          </rPr>
          <t>小数点以下自動切捨ての計算式になっています。</t>
        </r>
      </text>
    </comment>
    <comment ref="J97" authorId="0" shapeId="0" xr:uid="{B447F276-0D98-475E-A7BF-FEC39BED9A84}">
      <text>
        <r>
          <rPr>
            <b/>
            <sz val="12"/>
            <color indexed="81"/>
            <rFont val="MS P ゴシック"/>
            <family val="3"/>
            <charset val="128"/>
          </rPr>
          <t>USDの使用がなければ、空欄で結構です</t>
        </r>
      </text>
    </comment>
    <comment ref="A98" authorId="1" shapeId="0" xr:uid="{8F9D856C-EC18-4743-B6EA-E9A2B35E9F52}">
      <text>
        <r>
          <rPr>
            <b/>
            <sz val="14"/>
            <color indexed="81"/>
            <rFont val="MS P ゴシック"/>
            <family val="3"/>
            <charset val="128"/>
          </rPr>
          <t>20●●/●と入力してください</t>
        </r>
      </text>
    </comment>
    <comment ref="I98" authorId="0" shapeId="0" xr:uid="{E7FA5D7B-C763-4E1D-A3EF-E91A0867E9C7}">
      <text>
        <r>
          <rPr>
            <b/>
            <sz val="12"/>
            <color indexed="81"/>
            <rFont val="MS P ゴシック"/>
            <family val="3"/>
            <charset val="128"/>
          </rPr>
          <t>実際の現地通貨名に変更ください</t>
        </r>
      </text>
    </comment>
    <comment ref="J98" authorId="0" shapeId="0" xr:uid="{6E675F29-930A-4310-9273-548A1246EA85}">
      <text>
        <r>
          <rPr>
            <b/>
            <sz val="12"/>
            <color indexed="81"/>
            <rFont val="MS P ゴシック"/>
            <family val="3"/>
            <charset val="128"/>
          </rPr>
          <t>当該月の外貨換算レートを参照の上、入力ください。</t>
        </r>
      </text>
    </comment>
    <comment ref="D112" authorId="0" shapeId="0" xr:uid="{1F4828BE-51CB-4CD0-854E-2F67CDB5ADE5}">
      <text>
        <r>
          <rPr>
            <sz val="9"/>
            <color indexed="81"/>
            <rFont val="ＭＳ Ｐゴシック"/>
            <family val="3"/>
            <charset val="128"/>
          </rPr>
          <t>小数点以下自動切捨ての計算式になっています。</t>
        </r>
      </text>
    </comment>
    <comment ref="E112" authorId="0" shapeId="0" xr:uid="{0A36B5A5-E3B9-46BA-8A6F-6F88B45249C4}">
      <text>
        <r>
          <rPr>
            <sz val="9"/>
            <color indexed="81"/>
            <rFont val="ＭＳ Ｐゴシック"/>
            <family val="3"/>
            <charset val="128"/>
          </rPr>
          <t>小数点以下自動切捨ての計算式になっています。</t>
        </r>
      </text>
    </comment>
    <comment ref="J119" authorId="0" shapeId="0" xr:uid="{06D5C8BD-CCD6-4C8B-B9D3-E7069665AE53}">
      <text>
        <r>
          <rPr>
            <b/>
            <sz val="12"/>
            <color indexed="81"/>
            <rFont val="MS P ゴシック"/>
            <family val="3"/>
            <charset val="128"/>
          </rPr>
          <t>USDの使用がなければ、空欄で結構です</t>
        </r>
      </text>
    </comment>
    <comment ref="A120" authorId="1" shapeId="0" xr:uid="{BBDC40AD-D92B-4C36-A556-3F7F5B30C1E6}">
      <text>
        <r>
          <rPr>
            <b/>
            <sz val="14"/>
            <color indexed="81"/>
            <rFont val="MS P ゴシック"/>
            <family val="3"/>
            <charset val="128"/>
          </rPr>
          <t>20●●/●と入力してください</t>
        </r>
      </text>
    </comment>
    <comment ref="I120" authorId="0" shapeId="0" xr:uid="{E7AE5DFF-4D79-4A10-9499-D834F7E979FF}">
      <text>
        <r>
          <rPr>
            <b/>
            <sz val="12"/>
            <color indexed="81"/>
            <rFont val="MS P ゴシック"/>
            <family val="3"/>
            <charset val="128"/>
          </rPr>
          <t>実際の現地通貨名に変更ください</t>
        </r>
      </text>
    </comment>
    <comment ref="J120" authorId="0" shapeId="0" xr:uid="{D04A5F38-5D1D-4B25-A4C8-DEB026E246E9}">
      <text>
        <r>
          <rPr>
            <b/>
            <sz val="12"/>
            <color indexed="81"/>
            <rFont val="MS P ゴシック"/>
            <family val="3"/>
            <charset val="128"/>
          </rPr>
          <t>当該月の外貨換算レートを参照の上、入力ください。</t>
        </r>
      </text>
    </comment>
    <comment ref="D134" authorId="0" shapeId="0" xr:uid="{82B681C9-F98E-4A04-B8E4-A54DD83B3341}">
      <text>
        <r>
          <rPr>
            <sz val="9"/>
            <color indexed="81"/>
            <rFont val="ＭＳ Ｐゴシック"/>
            <family val="3"/>
            <charset val="128"/>
          </rPr>
          <t>小数点以下自動切捨ての計算式になっています。</t>
        </r>
      </text>
    </comment>
    <comment ref="E134" authorId="0" shapeId="0" xr:uid="{EE208F75-3DFC-4E65-8850-489A4158015A}">
      <text>
        <r>
          <rPr>
            <sz val="9"/>
            <color indexed="81"/>
            <rFont val="ＭＳ Ｐゴシック"/>
            <family val="3"/>
            <charset val="128"/>
          </rPr>
          <t>小数点以下自動切捨ての計算式になっています。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JICA</author>
    <author>Yokota, Yuko[横田 裕子]</author>
  </authors>
  <commentList>
    <comment ref="J5" authorId="0" shapeId="0" xr:uid="{ACA63D5A-6022-4549-ACB7-AE767316B3F6}">
      <text>
        <r>
          <rPr>
            <b/>
            <sz val="12"/>
            <color indexed="81"/>
            <rFont val="MS P ゴシック"/>
            <family val="3"/>
            <charset val="128"/>
          </rPr>
          <t>USDの使用がなければ、空欄で結構です</t>
        </r>
      </text>
    </comment>
    <comment ref="A6" authorId="1" shapeId="0" xr:uid="{694A9909-FD52-4E20-890E-32D9279135B6}">
      <text>
        <r>
          <rPr>
            <b/>
            <sz val="14"/>
            <color indexed="81"/>
            <rFont val="MS P ゴシック"/>
            <family val="3"/>
            <charset val="128"/>
          </rPr>
          <t>20●●/●と入力してください</t>
        </r>
      </text>
    </comment>
    <comment ref="I6" authorId="0" shapeId="0" xr:uid="{022521D0-F62C-46EB-BB96-AE513F5EAE1E}">
      <text>
        <r>
          <rPr>
            <b/>
            <sz val="12"/>
            <color indexed="81"/>
            <rFont val="MS P ゴシック"/>
            <family val="3"/>
            <charset val="128"/>
          </rPr>
          <t>実際の現地通貨名に変更ください</t>
        </r>
      </text>
    </comment>
    <comment ref="J6" authorId="0" shapeId="0" xr:uid="{F4C79145-892D-47B6-BDA6-2F66B9E4F128}">
      <text>
        <r>
          <rPr>
            <b/>
            <sz val="12"/>
            <color indexed="81"/>
            <rFont val="MS P ゴシック"/>
            <family val="3"/>
            <charset val="128"/>
          </rPr>
          <t>当該月の外貨換算レートを参照の上、入力ください。</t>
        </r>
      </text>
    </comment>
    <comment ref="D20" authorId="0" shapeId="0" xr:uid="{99658D12-484C-4F99-B6F5-66D2A92F026F}">
      <text>
        <r>
          <rPr>
            <sz val="9"/>
            <color indexed="81"/>
            <rFont val="ＭＳ Ｐゴシック"/>
            <family val="3"/>
            <charset val="128"/>
          </rPr>
          <t>小数点以下自動切捨ての計算式になっています。</t>
        </r>
      </text>
    </comment>
    <comment ref="E20" authorId="0" shapeId="0" xr:uid="{1AC0D422-1733-4C71-889F-3648EC9B3632}">
      <text>
        <r>
          <rPr>
            <sz val="9"/>
            <color indexed="81"/>
            <rFont val="ＭＳ Ｐゴシック"/>
            <family val="3"/>
            <charset val="128"/>
          </rPr>
          <t>小数点以下自動切捨ての計算式になっています。</t>
        </r>
      </text>
    </comment>
    <comment ref="J27" authorId="0" shapeId="0" xr:uid="{2A9E2CF5-C1F5-45B7-B566-9B0F082A48FE}">
      <text>
        <r>
          <rPr>
            <b/>
            <sz val="12"/>
            <color indexed="81"/>
            <rFont val="MS P ゴシック"/>
            <family val="3"/>
            <charset val="128"/>
          </rPr>
          <t>USDの使用がなければ、空欄で結構です</t>
        </r>
      </text>
    </comment>
    <comment ref="A28" authorId="1" shapeId="0" xr:uid="{09D840F4-188C-431A-B891-E2654E9AD0EE}">
      <text>
        <r>
          <rPr>
            <b/>
            <sz val="14"/>
            <color indexed="81"/>
            <rFont val="MS P ゴシック"/>
            <family val="3"/>
            <charset val="128"/>
          </rPr>
          <t>20●●/●と入力してください</t>
        </r>
      </text>
    </comment>
    <comment ref="I28" authorId="0" shapeId="0" xr:uid="{E18FE84C-CFFF-4B14-8F81-0621009B740E}">
      <text>
        <r>
          <rPr>
            <b/>
            <sz val="12"/>
            <color indexed="81"/>
            <rFont val="MS P ゴシック"/>
            <family val="3"/>
            <charset val="128"/>
          </rPr>
          <t>実際の現地通貨名に変更ください</t>
        </r>
      </text>
    </comment>
    <comment ref="J28" authorId="0" shapeId="0" xr:uid="{5724D592-AA0E-4D19-8510-9953D9A37EC7}">
      <text>
        <r>
          <rPr>
            <b/>
            <sz val="12"/>
            <color indexed="81"/>
            <rFont val="MS P ゴシック"/>
            <family val="3"/>
            <charset val="128"/>
          </rPr>
          <t>当該月の外貨換算レートを参照の上、入力ください。</t>
        </r>
      </text>
    </comment>
    <comment ref="D42" authorId="0" shapeId="0" xr:uid="{536F7556-B130-4459-A9DC-54AEF2C927E5}">
      <text>
        <r>
          <rPr>
            <sz val="9"/>
            <color indexed="81"/>
            <rFont val="ＭＳ Ｐゴシック"/>
            <family val="3"/>
            <charset val="128"/>
          </rPr>
          <t>小数点以下自動切捨ての計算式になっています。</t>
        </r>
      </text>
    </comment>
    <comment ref="E42" authorId="0" shapeId="0" xr:uid="{FC0B7AB0-B02A-4555-B55E-37D33107D506}">
      <text>
        <r>
          <rPr>
            <sz val="9"/>
            <color indexed="81"/>
            <rFont val="ＭＳ Ｐゴシック"/>
            <family val="3"/>
            <charset val="128"/>
          </rPr>
          <t>小数点以下自動切捨ての計算式になっています。</t>
        </r>
      </text>
    </comment>
    <comment ref="J49" authorId="0" shapeId="0" xr:uid="{A535768E-88F8-4316-9300-79FA3DD3208F}">
      <text>
        <r>
          <rPr>
            <b/>
            <sz val="12"/>
            <color indexed="81"/>
            <rFont val="MS P ゴシック"/>
            <family val="3"/>
            <charset val="128"/>
          </rPr>
          <t>USDの使用がなければ、空欄で結構です</t>
        </r>
      </text>
    </comment>
    <comment ref="A50" authorId="1" shapeId="0" xr:uid="{9BA95E9E-1876-4BB4-9B08-AA917A62058B}">
      <text>
        <r>
          <rPr>
            <b/>
            <sz val="14"/>
            <color indexed="81"/>
            <rFont val="MS P ゴシック"/>
            <family val="3"/>
            <charset val="128"/>
          </rPr>
          <t>20●●/●と入力してください</t>
        </r>
      </text>
    </comment>
    <comment ref="I50" authorId="0" shapeId="0" xr:uid="{C38DDE36-C326-4E6B-954B-ADF9B2A51016}">
      <text>
        <r>
          <rPr>
            <b/>
            <sz val="12"/>
            <color indexed="81"/>
            <rFont val="MS P ゴシック"/>
            <family val="3"/>
            <charset val="128"/>
          </rPr>
          <t>実際の現地通貨名に変更ください</t>
        </r>
      </text>
    </comment>
    <comment ref="J50" authorId="0" shapeId="0" xr:uid="{F07694AC-8651-4E19-906F-5C15CB244FF8}">
      <text>
        <r>
          <rPr>
            <b/>
            <sz val="12"/>
            <color indexed="81"/>
            <rFont val="MS P ゴシック"/>
            <family val="3"/>
            <charset val="128"/>
          </rPr>
          <t>当該月の外貨換算レートを参照の上、入力ください。</t>
        </r>
      </text>
    </comment>
    <comment ref="D64" authorId="0" shapeId="0" xr:uid="{F30AC4A2-F214-4D25-830D-29964C858D91}">
      <text>
        <r>
          <rPr>
            <sz val="9"/>
            <color indexed="81"/>
            <rFont val="ＭＳ Ｐゴシック"/>
            <family val="3"/>
            <charset val="128"/>
          </rPr>
          <t>小数点以下自動切捨ての計算式になっています。</t>
        </r>
      </text>
    </comment>
    <comment ref="E64" authorId="0" shapeId="0" xr:uid="{B74E6860-665C-426A-902C-135CFA6B4E6F}">
      <text>
        <r>
          <rPr>
            <sz val="9"/>
            <color indexed="81"/>
            <rFont val="ＭＳ Ｐゴシック"/>
            <family val="3"/>
            <charset val="128"/>
          </rPr>
          <t>小数点以下自動切捨ての計算式になっています。</t>
        </r>
      </text>
    </comment>
    <comment ref="J75" authorId="0" shapeId="0" xr:uid="{10B04232-AF96-4656-9501-4DE52C78D8C0}">
      <text>
        <r>
          <rPr>
            <b/>
            <sz val="12"/>
            <color indexed="81"/>
            <rFont val="MS P ゴシック"/>
            <family val="3"/>
            <charset val="128"/>
          </rPr>
          <t>USDの使用がなければ、空欄で結構です</t>
        </r>
      </text>
    </comment>
    <comment ref="A76" authorId="1" shapeId="0" xr:uid="{A515C512-A5F3-442A-AF7C-8EA5E669D55E}">
      <text>
        <r>
          <rPr>
            <b/>
            <sz val="14"/>
            <color indexed="81"/>
            <rFont val="MS P ゴシック"/>
            <family val="3"/>
            <charset val="128"/>
          </rPr>
          <t>20●●/●と入力してください</t>
        </r>
      </text>
    </comment>
    <comment ref="I76" authorId="0" shapeId="0" xr:uid="{AE849A0C-9309-42D0-9DB6-C98A655E5180}">
      <text>
        <r>
          <rPr>
            <b/>
            <sz val="12"/>
            <color indexed="81"/>
            <rFont val="MS P ゴシック"/>
            <family val="3"/>
            <charset val="128"/>
          </rPr>
          <t>実際の現地通貨名に変更ください</t>
        </r>
      </text>
    </comment>
    <comment ref="J76" authorId="0" shapeId="0" xr:uid="{A0FB6EDF-1E84-4C8C-AF88-8CBEC1CD8AB1}">
      <text>
        <r>
          <rPr>
            <b/>
            <sz val="12"/>
            <color indexed="81"/>
            <rFont val="MS P ゴシック"/>
            <family val="3"/>
            <charset val="128"/>
          </rPr>
          <t>当該月の外貨換算レートを参照の上、入力ください。</t>
        </r>
      </text>
    </comment>
    <comment ref="D90" authorId="0" shapeId="0" xr:uid="{B6BF8579-1A8E-4DE2-A6F1-4C97029DBA8C}">
      <text>
        <r>
          <rPr>
            <sz val="9"/>
            <color indexed="81"/>
            <rFont val="ＭＳ Ｐゴシック"/>
            <family val="3"/>
            <charset val="128"/>
          </rPr>
          <t>小数点以下自動切捨ての計算式になっています。</t>
        </r>
      </text>
    </comment>
    <comment ref="E90" authorId="0" shapeId="0" xr:uid="{EA464B95-D300-42DD-A912-52C87B92C00D}">
      <text>
        <r>
          <rPr>
            <sz val="9"/>
            <color indexed="81"/>
            <rFont val="ＭＳ Ｐゴシック"/>
            <family val="3"/>
            <charset val="128"/>
          </rPr>
          <t>小数点以下自動切捨ての計算式になっています。</t>
        </r>
      </text>
    </comment>
    <comment ref="J97" authorId="0" shapeId="0" xr:uid="{1333E9A0-A2C3-4685-89C8-207B56F9B98B}">
      <text>
        <r>
          <rPr>
            <b/>
            <sz val="12"/>
            <color indexed="81"/>
            <rFont val="MS P ゴシック"/>
            <family val="3"/>
            <charset val="128"/>
          </rPr>
          <t>USDの使用がなければ、空欄で結構です</t>
        </r>
      </text>
    </comment>
    <comment ref="A98" authorId="1" shapeId="0" xr:uid="{6A886A96-3E7B-4DCE-AFB0-731A0C5AD286}">
      <text>
        <r>
          <rPr>
            <b/>
            <sz val="14"/>
            <color indexed="81"/>
            <rFont val="MS P ゴシック"/>
            <family val="3"/>
            <charset val="128"/>
          </rPr>
          <t>20●●/●と入力してください</t>
        </r>
      </text>
    </comment>
    <comment ref="I98" authorId="0" shapeId="0" xr:uid="{0678F3B4-1FC9-4D6D-9C1D-5F85AFA2D7D3}">
      <text>
        <r>
          <rPr>
            <b/>
            <sz val="12"/>
            <color indexed="81"/>
            <rFont val="MS P ゴシック"/>
            <family val="3"/>
            <charset val="128"/>
          </rPr>
          <t>実際の現地通貨名に変更ください</t>
        </r>
      </text>
    </comment>
    <comment ref="J98" authorId="0" shapeId="0" xr:uid="{1CD66355-1FB7-44BA-A3D3-7814901CDDC1}">
      <text>
        <r>
          <rPr>
            <b/>
            <sz val="12"/>
            <color indexed="81"/>
            <rFont val="MS P ゴシック"/>
            <family val="3"/>
            <charset val="128"/>
          </rPr>
          <t>当該月の外貨換算レートを参照の上、入力ください。</t>
        </r>
      </text>
    </comment>
    <comment ref="D112" authorId="0" shapeId="0" xr:uid="{35B2560F-C2E6-48DF-9E12-0DD66F61FE68}">
      <text>
        <r>
          <rPr>
            <sz val="9"/>
            <color indexed="81"/>
            <rFont val="ＭＳ Ｐゴシック"/>
            <family val="3"/>
            <charset val="128"/>
          </rPr>
          <t>小数点以下自動切捨ての計算式になっています。</t>
        </r>
      </text>
    </comment>
    <comment ref="E112" authorId="0" shapeId="0" xr:uid="{63C320AF-20D2-4BD9-8E30-18B8F1FE3DFB}">
      <text>
        <r>
          <rPr>
            <sz val="9"/>
            <color indexed="81"/>
            <rFont val="ＭＳ Ｐゴシック"/>
            <family val="3"/>
            <charset val="128"/>
          </rPr>
          <t>小数点以下自動切捨ての計算式になっています。</t>
        </r>
      </text>
    </comment>
    <comment ref="J119" authorId="0" shapeId="0" xr:uid="{ABF51A3A-6D31-4EBA-877A-4324CCA66F17}">
      <text>
        <r>
          <rPr>
            <b/>
            <sz val="12"/>
            <color indexed="81"/>
            <rFont val="MS P ゴシック"/>
            <family val="3"/>
            <charset val="128"/>
          </rPr>
          <t>USDの使用がなければ、空欄で結構です</t>
        </r>
      </text>
    </comment>
    <comment ref="A120" authorId="1" shapeId="0" xr:uid="{9B665E1D-BE0B-423F-9C05-E3F41CA58B83}">
      <text>
        <r>
          <rPr>
            <b/>
            <sz val="14"/>
            <color indexed="81"/>
            <rFont val="MS P ゴシック"/>
            <family val="3"/>
            <charset val="128"/>
          </rPr>
          <t>20●●/●と入力してください</t>
        </r>
      </text>
    </comment>
    <comment ref="I120" authorId="0" shapeId="0" xr:uid="{F3AACD4B-FE6C-4F03-A5D7-47980F035410}">
      <text>
        <r>
          <rPr>
            <b/>
            <sz val="12"/>
            <color indexed="81"/>
            <rFont val="MS P ゴシック"/>
            <family val="3"/>
            <charset val="128"/>
          </rPr>
          <t>実際の現地通貨名に変更ください</t>
        </r>
      </text>
    </comment>
    <comment ref="J120" authorId="0" shapeId="0" xr:uid="{1FA66952-CC71-40D5-908F-B111804C22C6}">
      <text>
        <r>
          <rPr>
            <b/>
            <sz val="12"/>
            <color indexed="81"/>
            <rFont val="MS P ゴシック"/>
            <family val="3"/>
            <charset val="128"/>
          </rPr>
          <t>当該月の外貨換算レートを参照の上、入力ください。</t>
        </r>
      </text>
    </comment>
    <comment ref="D134" authorId="0" shapeId="0" xr:uid="{3E638D61-CDFE-4F71-8752-F220FCAFA570}">
      <text>
        <r>
          <rPr>
            <sz val="9"/>
            <color indexed="81"/>
            <rFont val="ＭＳ Ｐゴシック"/>
            <family val="3"/>
            <charset val="128"/>
          </rPr>
          <t>小数点以下自動切捨ての計算式になっています。</t>
        </r>
      </text>
    </comment>
    <comment ref="E134" authorId="0" shapeId="0" xr:uid="{B9238B16-13E1-4E91-A806-F6275CBA24E2}">
      <text>
        <r>
          <rPr>
            <sz val="9"/>
            <color indexed="81"/>
            <rFont val="ＭＳ Ｐゴシック"/>
            <family val="3"/>
            <charset val="128"/>
          </rPr>
          <t>小数点以下自動切捨ての計算式になっています。</t>
        </r>
      </text>
    </comment>
  </commentList>
</comments>
</file>

<file path=xl/sharedStrings.xml><?xml version="1.0" encoding="utf-8"?>
<sst xmlns="http://schemas.openxmlformats.org/spreadsheetml/2006/main" count="1383" uniqueCount="212">
  <si>
    <t>マスタシート</t>
    <phoneticPr fontId="3"/>
  </si>
  <si>
    <t>※次シート以降に自動反映しますので、最初に以下入力して下さい</t>
    <rPh sb="1" eb="2">
      <t>ツギ</t>
    </rPh>
    <rPh sb="5" eb="7">
      <t>イコウ</t>
    </rPh>
    <rPh sb="8" eb="10">
      <t>ジドウ</t>
    </rPh>
    <rPh sb="10" eb="12">
      <t>ハンエイ</t>
    </rPh>
    <rPh sb="18" eb="20">
      <t>サイショ</t>
    </rPh>
    <rPh sb="21" eb="23">
      <t>イカ</t>
    </rPh>
    <rPh sb="23" eb="25">
      <t>ニュウリョク</t>
    </rPh>
    <rPh sb="27" eb="28">
      <t>クダ</t>
    </rPh>
    <phoneticPr fontId="3"/>
  </si>
  <si>
    <t>（各シートでそれぞれ手入力も可能です。）</t>
    <rPh sb="1" eb="2">
      <t>カク</t>
    </rPh>
    <rPh sb="10" eb="13">
      <t>テニュウリョク</t>
    </rPh>
    <rPh sb="14" eb="16">
      <t>カノウ</t>
    </rPh>
    <phoneticPr fontId="3"/>
  </si>
  <si>
    <t>案件名</t>
    <rPh sb="0" eb="1">
      <t>アン</t>
    </rPh>
    <rPh sb="1" eb="2">
      <t>ケン</t>
    </rPh>
    <rPh sb="2" eb="3">
      <t>ナ</t>
    </rPh>
    <phoneticPr fontId="4"/>
  </si>
  <si>
    <t>2025年度採択世界の人びとのためのJICA基金活用事業</t>
    <rPh sb="4" eb="6">
      <t>ネンド</t>
    </rPh>
    <rPh sb="6" eb="8">
      <t>サイタク</t>
    </rPh>
    <rPh sb="8" eb="10">
      <t>セカイ</t>
    </rPh>
    <rPh sb="22" eb="24">
      <t>キキン</t>
    </rPh>
    <rPh sb="24" eb="26">
      <t>カツヨウ</t>
    </rPh>
    <rPh sb="26" eb="28">
      <t>ジギョウ</t>
    </rPh>
    <phoneticPr fontId="4"/>
  </si>
  <si>
    <t>「●●」</t>
  </si>
  <si>
    <t>団体名</t>
    <rPh sb="0" eb="2">
      <t>ダンタイ</t>
    </rPh>
    <rPh sb="2" eb="3">
      <t>メイ</t>
    </rPh>
    <phoneticPr fontId="3"/>
  </si>
  <si>
    <t>●●</t>
  </si>
  <si>
    <t>対象国</t>
    <rPh sb="0" eb="3">
      <t>タイショウコク</t>
    </rPh>
    <phoneticPr fontId="3"/>
  </si>
  <si>
    <t>事業実施期間</t>
    <rPh sb="0" eb="2">
      <t>ジギョウ</t>
    </rPh>
    <rPh sb="2" eb="4">
      <t>ジッシ</t>
    </rPh>
    <rPh sb="4" eb="6">
      <t>キカン</t>
    </rPh>
    <phoneticPr fontId="4"/>
  </si>
  <si>
    <t>20●●年●月●日～202●年●月●日</t>
    <phoneticPr fontId="3"/>
  </si>
  <si>
    <t>報告対象期間</t>
    <rPh sb="0" eb="2">
      <t>ホウコク</t>
    </rPh>
    <rPh sb="2" eb="4">
      <t>タイショウ</t>
    </rPh>
    <rPh sb="4" eb="6">
      <t>キカン</t>
    </rPh>
    <phoneticPr fontId="4"/>
  </si>
  <si>
    <t>報告対象回</t>
    <rPh sb="0" eb="4">
      <t>ホウコクタイショウ</t>
    </rPh>
    <rPh sb="4" eb="5">
      <t>カイ</t>
    </rPh>
    <phoneticPr fontId="3"/>
  </si>
  <si>
    <t>部分払種別</t>
    <rPh sb="0" eb="3">
      <t>ブブンバラ</t>
    </rPh>
    <rPh sb="3" eb="5">
      <t>シュベツ</t>
    </rPh>
    <phoneticPr fontId="3"/>
  </si>
  <si>
    <t>●ヶ月ごと</t>
    <rPh sb="2" eb="3">
      <t>ゲツ</t>
    </rPh>
    <phoneticPr fontId="3"/>
  </si>
  <si>
    <t>202●年●月●日</t>
    <phoneticPr fontId="3"/>
  </si>
  <si>
    <t>独立行政法人国際協力機構</t>
    <rPh sb="0" eb="2">
      <t>ドクリツ</t>
    </rPh>
    <rPh sb="2" eb="4">
      <t>ギョウセイ</t>
    </rPh>
    <rPh sb="4" eb="6">
      <t>ホウジン</t>
    </rPh>
    <rPh sb="6" eb="8">
      <t>コクサイ</t>
    </rPh>
    <rPh sb="8" eb="10">
      <t>キョウリョク</t>
    </rPh>
    <rPh sb="10" eb="12">
      <t>キコウ</t>
    </rPh>
    <phoneticPr fontId="4"/>
  </si>
  <si>
    <t xml:space="preserve"> ●●センター</t>
    <phoneticPr fontId="4"/>
  </si>
  <si>
    <t xml:space="preserve"> 契約担当役所長　●●　殿</t>
    <rPh sb="1" eb="3">
      <t>ケイヤク</t>
    </rPh>
    <rPh sb="3" eb="5">
      <t>タントウ</t>
    </rPh>
    <rPh sb="5" eb="6">
      <t>ヤク</t>
    </rPh>
    <phoneticPr fontId="3"/>
  </si>
  <si>
    <t>(団体名)</t>
  </si>
  <si>
    <t>(代表者)</t>
    <phoneticPr fontId="3"/>
  </si>
  <si>
    <t>役職・氏名　　　　　　</t>
    <rPh sb="0" eb="2">
      <t>ヤクショク</t>
    </rPh>
    <rPh sb="3" eb="5">
      <t>シメイ</t>
    </rPh>
    <phoneticPr fontId="4"/>
  </si>
  <si>
    <t>世界の人びとのためのJICA基金活用事業</t>
    <rPh sb="0" eb="16">
      <t>セカイ</t>
    </rPh>
    <rPh sb="14" eb="16">
      <t>キキン</t>
    </rPh>
    <rPh sb="16" eb="18">
      <t>カツヨウ</t>
    </rPh>
    <rPh sb="18" eb="20">
      <t>ジギョウ</t>
    </rPh>
    <phoneticPr fontId="4"/>
  </si>
  <si>
    <t>支出状況報告書</t>
    <rPh sb="0" eb="2">
      <t>シシュツ</t>
    </rPh>
    <rPh sb="2" eb="4">
      <t>ジョウキョウ</t>
    </rPh>
    <rPh sb="4" eb="7">
      <t>ホウコクショ</t>
    </rPh>
    <phoneticPr fontId="4"/>
  </si>
  <si>
    <r>
      <t>　</t>
    </r>
    <r>
      <rPr>
        <sz val="12"/>
        <color rgb="FFFF0000"/>
        <rFont val="ＭＳ ゴシック"/>
        <family val="3"/>
        <charset val="128"/>
      </rPr>
      <t>20●●年●●月●●日</t>
    </r>
    <r>
      <rPr>
        <sz val="12"/>
        <rFont val="ＭＳ ゴシック"/>
        <family val="3"/>
        <charset val="128"/>
      </rPr>
      <t>付覚書第6条第2項及び第3項に基づき、下記のとおり支出状況報告書を提出します。</t>
    </r>
    <rPh sb="21" eb="22">
      <t>オヨ</t>
    </rPh>
    <rPh sb="23" eb="24">
      <t>ダイ</t>
    </rPh>
    <rPh sb="25" eb="26">
      <t>コウ</t>
    </rPh>
    <phoneticPr fontId="3"/>
  </si>
  <si>
    <t>記</t>
    <rPh sb="0" eb="1">
      <t>キ</t>
    </rPh>
    <phoneticPr fontId="4"/>
  </si>
  <si>
    <t>案 件 名 称 ：</t>
    <rPh sb="0" eb="1">
      <t>アン</t>
    </rPh>
    <rPh sb="2" eb="3">
      <t>ケン</t>
    </rPh>
    <rPh sb="4" eb="5">
      <t>ナ</t>
    </rPh>
    <rPh sb="6" eb="7">
      <t>ショウ</t>
    </rPh>
    <phoneticPr fontId="4"/>
  </si>
  <si>
    <r>
      <t>2025年度採択</t>
    </r>
    <r>
      <rPr>
        <sz val="12"/>
        <color theme="1"/>
        <rFont val="ＭＳ ゴシック"/>
        <family val="3"/>
        <charset val="128"/>
      </rPr>
      <t>世界の人びとのためのJICA基金活用事業</t>
    </r>
    <rPh sb="4" eb="6">
      <t>ネンド</t>
    </rPh>
    <rPh sb="6" eb="8">
      <t>サイタク</t>
    </rPh>
    <rPh sb="8" eb="10">
      <t>セカイ</t>
    </rPh>
    <rPh sb="22" eb="24">
      <t>キキン</t>
    </rPh>
    <rPh sb="24" eb="26">
      <t>カツヨウ</t>
    </rPh>
    <rPh sb="26" eb="28">
      <t>ジギョウ</t>
    </rPh>
    <phoneticPr fontId="4"/>
  </si>
  <si>
    <t>事業実施期間：</t>
    <rPh sb="0" eb="2">
      <t>ジギョウ</t>
    </rPh>
    <rPh sb="2" eb="4">
      <t>ジッシ</t>
    </rPh>
    <rPh sb="4" eb="6">
      <t>キカン</t>
    </rPh>
    <phoneticPr fontId="4"/>
  </si>
  <si>
    <t>報告対象期間：</t>
    <rPh sb="0" eb="2">
      <t>ホウコク</t>
    </rPh>
    <rPh sb="2" eb="4">
      <t>タイショウ</t>
    </rPh>
    <rPh sb="4" eb="6">
      <t>キカン</t>
    </rPh>
    <phoneticPr fontId="4"/>
  </si>
  <si>
    <t>添 付 書 類 ：</t>
    <rPh sb="0" eb="1">
      <t>ソウ</t>
    </rPh>
    <rPh sb="2" eb="3">
      <t>ツキ</t>
    </rPh>
    <rPh sb="4" eb="5">
      <t>ショ</t>
    </rPh>
    <rPh sb="6" eb="7">
      <t>タグイ</t>
    </rPh>
    <phoneticPr fontId="4"/>
  </si>
  <si>
    <t>(1)支出状況報告書総括表</t>
    <rPh sb="3" eb="5">
      <t>シシュツ</t>
    </rPh>
    <rPh sb="5" eb="7">
      <t>ジョウキョウ</t>
    </rPh>
    <rPh sb="7" eb="10">
      <t>ホウコクショ</t>
    </rPh>
    <rPh sb="10" eb="13">
      <t>ソウカツヒョウ</t>
    </rPh>
    <phoneticPr fontId="4"/>
  </si>
  <si>
    <t>(2)費目別支払簿（１．旅費（航空賃））</t>
    <rPh sb="3" eb="6">
      <t>ヒモクベツ</t>
    </rPh>
    <rPh sb="6" eb="9">
      <t>シハライボ</t>
    </rPh>
    <rPh sb="12" eb="14">
      <t>リョヒ</t>
    </rPh>
    <rPh sb="15" eb="18">
      <t>コウクウチン</t>
    </rPh>
    <phoneticPr fontId="3"/>
  </si>
  <si>
    <t>(3)項目別立替金精算書</t>
  </si>
  <si>
    <t>（２．活動経費（海外・国内で行う活動のために必要な経費）、３．その他経費）</t>
    <phoneticPr fontId="3"/>
  </si>
  <si>
    <t>(4)証憑（写し）一式</t>
    <rPh sb="3" eb="5">
      <t>ショウヒョウ</t>
    </rPh>
    <rPh sb="6" eb="7">
      <t>ウツ</t>
    </rPh>
    <rPh sb="9" eb="11">
      <t>イッシキ</t>
    </rPh>
    <phoneticPr fontId="4"/>
  </si>
  <si>
    <t>本報告書への押印を省略される場合は、以下の全ての情報を記入してください。
また、本報告書を電子メールにて提出される場合は、提出時の電子メールを責任者本人から送付するか、責任者をCCに入れて送付してください。</t>
  </si>
  <si>
    <t>氏　名</t>
    <rPh sb="0" eb="1">
      <t>シ</t>
    </rPh>
    <rPh sb="2" eb="3">
      <t>ナ</t>
    </rPh>
    <phoneticPr fontId="3"/>
  </si>
  <si>
    <t>所属先、役職</t>
    <phoneticPr fontId="3"/>
  </si>
  <si>
    <t>電話番号</t>
    <rPh sb="0" eb="4">
      <t>デンワバンゴウ</t>
    </rPh>
    <phoneticPr fontId="3"/>
  </si>
  <si>
    <t>メールアドレス</t>
    <phoneticPr fontId="3"/>
  </si>
  <si>
    <t>責任者</t>
    <rPh sb="0" eb="3">
      <t>セキニンシャ</t>
    </rPh>
    <phoneticPr fontId="3"/>
  </si>
  <si>
    <t>担当者</t>
    <rPh sb="0" eb="3">
      <t>タントウシャ</t>
    </rPh>
    <phoneticPr fontId="3"/>
  </si>
  <si>
    <t>以　上</t>
    <rPh sb="0" eb="1">
      <t>イ</t>
    </rPh>
    <rPh sb="2" eb="3">
      <t>ウエ</t>
    </rPh>
    <phoneticPr fontId="3"/>
  </si>
  <si>
    <t>団体名：</t>
    <rPh sb="0" eb="2">
      <t>ダンタイ</t>
    </rPh>
    <rPh sb="2" eb="3">
      <t>メイ</t>
    </rPh>
    <phoneticPr fontId="4"/>
  </si>
  <si>
    <t>支出状況報告書総括表</t>
    <rPh sb="0" eb="2">
      <t>シシュツ</t>
    </rPh>
    <rPh sb="2" eb="4">
      <t>ジョウキョウ</t>
    </rPh>
    <rPh sb="4" eb="7">
      <t>ホウコクショ</t>
    </rPh>
    <rPh sb="7" eb="10">
      <t>ソウカツヒョウ</t>
    </rPh>
    <phoneticPr fontId="4"/>
  </si>
  <si>
    <t>1. 今回支出金額：</t>
    <rPh sb="3" eb="5">
      <t>コンカイ</t>
    </rPh>
    <rPh sb="5" eb="7">
      <t>シシュツ</t>
    </rPh>
    <rPh sb="7" eb="9">
      <t>キンガク</t>
    </rPh>
    <phoneticPr fontId="4"/>
  </si>
  <si>
    <t>円</t>
    <rPh sb="0" eb="1">
      <t>エン</t>
    </rPh>
    <phoneticPr fontId="4"/>
  </si>
  <si>
    <t>2. 支出内訳（実際に支出した金額）：</t>
    <rPh sb="3" eb="5">
      <t>シシュツ</t>
    </rPh>
    <rPh sb="5" eb="7">
      <t>ウチワケ</t>
    </rPh>
    <rPh sb="8" eb="10">
      <t>ジッサイ</t>
    </rPh>
    <rPh sb="11" eb="13">
      <t>シシュツ</t>
    </rPh>
    <rPh sb="15" eb="17">
      <t>キンガク</t>
    </rPh>
    <phoneticPr fontId="4"/>
  </si>
  <si>
    <t>（単位：円）</t>
    <rPh sb="1" eb="3">
      <t>タンイ</t>
    </rPh>
    <rPh sb="4" eb="5">
      <t>エン</t>
    </rPh>
    <phoneticPr fontId="4"/>
  </si>
  <si>
    <t>（計算用）</t>
    <rPh sb="1" eb="4">
      <t>ケイサンヨウ</t>
    </rPh>
    <phoneticPr fontId="3"/>
  </si>
  <si>
    <t>経費項目</t>
    <rPh sb="0" eb="4">
      <t>ケイヒコウモク</t>
    </rPh>
    <phoneticPr fontId="3"/>
  </si>
  <si>
    <t>覚書締結時</t>
    <rPh sb="0" eb="2">
      <t>オボエガキ</t>
    </rPh>
    <rPh sb="2" eb="4">
      <t>テイケツ</t>
    </rPh>
    <rPh sb="4" eb="5">
      <t>ジ</t>
    </rPh>
    <phoneticPr fontId="4"/>
  </si>
  <si>
    <t>前回までの累計
支出</t>
    <rPh sb="0" eb="2">
      <t>ゼンカイ</t>
    </rPh>
    <rPh sb="5" eb="7">
      <t>ルイケイ</t>
    </rPh>
    <rPh sb="8" eb="10">
      <t>シシュツ</t>
    </rPh>
    <phoneticPr fontId="3"/>
  </si>
  <si>
    <t>今期支出</t>
    <rPh sb="0" eb="2">
      <t>コンキ</t>
    </rPh>
    <rPh sb="2" eb="4">
      <t>シシュツ</t>
    </rPh>
    <phoneticPr fontId="4"/>
  </si>
  <si>
    <t>累計支出額
（今期含む）</t>
    <rPh sb="0" eb="2">
      <t>ルイケイ</t>
    </rPh>
    <rPh sb="2" eb="4">
      <t>シシュツ</t>
    </rPh>
    <rPh sb="4" eb="5">
      <t>ガク</t>
    </rPh>
    <rPh sb="7" eb="9">
      <t>コンキ</t>
    </rPh>
    <rPh sb="9" eb="10">
      <t>フク</t>
    </rPh>
    <phoneticPr fontId="4"/>
  </si>
  <si>
    <t>１．旅費（航空賃）</t>
    <phoneticPr fontId="3"/>
  </si>
  <si>
    <t>（１）現地渡航費（航空運賃）</t>
    <rPh sb="3" eb="8">
      <t>ゲンチトコウヒ</t>
    </rPh>
    <rPh sb="9" eb="11">
      <t>コウクウ</t>
    </rPh>
    <rPh sb="11" eb="13">
      <t>ウンチン</t>
    </rPh>
    <phoneticPr fontId="3"/>
  </si>
  <si>
    <t>（２）本邦渡航費（航空運賃）</t>
    <rPh sb="3" eb="5">
      <t>ホンポウ</t>
    </rPh>
    <rPh sb="5" eb="8">
      <t>トコウヒ</t>
    </rPh>
    <rPh sb="9" eb="11">
      <t>コウクウ</t>
    </rPh>
    <rPh sb="11" eb="13">
      <t>ウンチン</t>
    </rPh>
    <phoneticPr fontId="3"/>
  </si>
  <si>
    <t>２．活動経費</t>
    <phoneticPr fontId="3"/>
  </si>
  <si>
    <t xml:space="preserve">（１）傭人費 </t>
    <phoneticPr fontId="4"/>
  </si>
  <si>
    <t>（２）現地国内旅費・日本国内旅費</t>
    <phoneticPr fontId="4"/>
  </si>
  <si>
    <t>（３）セミナー・講習会・学校運営等関連費</t>
    <phoneticPr fontId="3"/>
  </si>
  <si>
    <t>（４）遠隔活動費</t>
    <phoneticPr fontId="3"/>
  </si>
  <si>
    <t>（５）施設・設備等関連費</t>
    <phoneticPr fontId="3"/>
  </si>
  <si>
    <t>（６）物品・機材購入、輸送費</t>
    <phoneticPr fontId="3"/>
  </si>
  <si>
    <t>３．その他経費</t>
    <phoneticPr fontId="3"/>
  </si>
  <si>
    <t>合計金額</t>
    <rPh sb="0" eb="2">
      <t>ゴウケイ</t>
    </rPh>
    <rPh sb="2" eb="4">
      <t>キンガク</t>
    </rPh>
    <phoneticPr fontId="4"/>
  </si>
  <si>
    <r>
      <t>合計金額のうち、課税分</t>
    </r>
    <r>
      <rPr>
        <b/>
        <sz val="12"/>
        <color theme="1"/>
        <rFont val="ＭＳ ゴシック"/>
        <family val="3"/>
        <charset val="128"/>
      </rPr>
      <t xml:space="preserve"> ＊インボイス事業者</t>
    </r>
    <r>
      <rPr>
        <sz val="12"/>
        <color theme="1"/>
        <rFont val="ＭＳ ゴシック"/>
        <family val="3"/>
        <charset val="128"/>
      </rPr>
      <t xml:space="preserve">
・国内で支払を行ったもの</t>
    </r>
    <rPh sb="0" eb="2">
      <t>ゴウケイ</t>
    </rPh>
    <rPh sb="2" eb="4">
      <t>キンガク</t>
    </rPh>
    <rPh sb="8" eb="10">
      <t>カゼイ</t>
    </rPh>
    <rPh sb="10" eb="11">
      <t>ブン</t>
    </rPh>
    <rPh sb="23" eb="25">
      <t>コクナイ</t>
    </rPh>
    <rPh sb="26" eb="28">
      <t>シハラ</t>
    </rPh>
    <rPh sb="29" eb="30">
      <t>オコナ</t>
    </rPh>
    <phoneticPr fontId="3"/>
  </si>
  <si>
    <r>
      <t xml:space="preserve">合計金額のうち、課税分 </t>
    </r>
    <r>
      <rPr>
        <b/>
        <sz val="12"/>
        <color theme="1"/>
        <rFont val="ＭＳ ゴシック"/>
        <family val="3"/>
        <charset val="128"/>
      </rPr>
      <t>＊非インボイス事業者</t>
    </r>
    <r>
      <rPr>
        <sz val="12"/>
        <color theme="1"/>
        <rFont val="ＭＳ ゴシック"/>
        <family val="3"/>
        <charset val="128"/>
      </rPr>
      <t xml:space="preserve">
・国内で支払を行ったもの</t>
    </r>
    <rPh sb="0" eb="2">
      <t>ゴウケイ</t>
    </rPh>
    <rPh sb="2" eb="4">
      <t>キンガク</t>
    </rPh>
    <rPh sb="8" eb="10">
      <t>カゼイ</t>
    </rPh>
    <rPh sb="10" eb="11">
      <t>ブン</t>
    </rPh>
    <rPh sb="13" eb="14">
      <t>ヒ</t>
    </rPh>
    <rPh sb="24" eb="26">
      <t>コクナイ</t>
    </rPh>
    <rPh sb="27" eb="29">
      <t>シハラ</t>
    </rPh>
    <rPh sb="30" eb="31">
      <t>オコナ</t>
    </rPh>
    <phoneticPr fontId="3"/>
  </si>
  <si>
    <t>合計金額のうち、不課税分
・海外で支払を行ったもの、査証代など</t>
    <rPh sb="8" eb="11">
      <t>フカゼイ</t>
    </rPh>
    <rPh sb="11" eb="12">
      <t>ブン</t>
    </rPh>
    <rPh sb="14" eb="16">
      <t>カイガイ</t>
    </rPh>
    <rPh sb="17" eb="19">
      <t>シハラ</t>
    </rPh>
    <rPh sb="20" eb="21">
      <t>オコナ</t>
    </rPh>
    <rPh sb="26" eb="29">
      <t>サショウダイ</t>
    </rPh>
    <phoneticPr fontId="3"/>
  </si>
  <si>
    <t>合計金額のうち、非課税分
・保険料など</t>
    <rPh sb="8" eb="9">
      <t>ヒ</t>
    </rPh>
    <rPh sb="14" eb="17">
      <t>ホケンリョウ</t>
    </rPh>
    <phoneticPr fontId="3"/>
  </si>
  <si>
    <t>合計金額のうち、免税分
・国内で購入した航空券（空港施設使用料・旅客保安サービス料・発券手数料を除く）</t>
    <rPh sb="8" eb="10">
      <t>メンゼイ</t>
    </rPh>
    <rPh sb="10" eb="11">
      <t>ブン</t>
    </rPh>
    <rPh sb="13" eb="15">
      <t>コクナイ</t>
    </rPh>
    <rPh sb="16" eb="18">
      <t>コウニュウ</t>
    </rPh>
    <rPh sb="20" eb="23">
      <t>コウクウケン</t>
    </rPh>
    <rPh sb="48" eb="49">
      <t>ノゾ</t>
    </rPh>
    <phoneticPr fontId="3"/>
  </si>
  <si>
    <t>3. 既払実績（JICAから支払われた金額）：</t>
    <rPh sb="3" eb="5">
      <t>キバラ</t>
    </rPh>
    <rPh sb="5" eb="7">
      <t>ジッセキ</t>
    </rPh>
    <rPh sb="14" eb="16">
      <t>シハラ</t>
    </rPh>
    <rPh sb="19" eb="21">
      <t>キンガク</t>
    </rPh>
    <phoneticPr fontId="4"/>
  </si>
  <si>
    <t>202●年度</t>
    <rPh sb="4" eb="6">
      <t>ネンド</t>
    </rPh>
    <phoneticPr fontId="4"/>
  </si>
  <si>
    <t>既払金額</t>
    <rPh sb="0" eb="2">
      <t>キバラ</t>
    </rPh>
    <rPh sb="2" eb="4">
      <t>キンガク</t>
    </rPh>
    <phoneticPr fontId="4"/>
  </si>
  <si>
    <t>202●年度</t>
    <phoneticPr fontId="4"/>
  </si>
  <si>
    <t>累計既払金額</t>
    <rPh sb="0" eb="2">
      <t>ルイケイ</t>
    </rPh>
    <rPh sb="2" eb="4">
      <t>キバラ</t>
    </rPh>
    <rPh sb="4" eb="6">
      <t>キンガク</t>
    </rPh>
    <phoneticPr fontId="4"/>
  </si>
  <si>
    <t>団体名：</t>
    <rPh sb="0" eb="3">
      <t>ダンタイメイ</t>
    </rPh>
    <phoneticPr fontId="3"/>
  </si>
  <si>
    <t>対象国：</t>
    <phoneticPr fontId="3"/>
  </si>
  <si>
    <t>項目別支払簿</t>
    <phoneticPr fontId="3"/>
  </si>
  <si>
    <t xml:space="preserve"> １．旅費（航空賃）（１）現地渡航費（航空運賃）</t>
    <rPh sb="13" eb="15">
      <t>ゲンチ</t>
    </rPh>
    <rPh sb="15" eb="18">
      <t>トコウヒ</t>
    </rPh>
    <rPh sb="19" eb="21">
      <t>コウクウ</t>
    </rPh>
    <rPh sb="21" eb="22">
      <t>ウン</t>
    </rPh>
    <rPh sb="22" eb="23">
      <t>チン</t>
    </rPh>
    <phoneticPr fontId="17"/>
  </si>
  <si>
    <t>証拠
書類
番号</t>
    <rPh sb="0" eb="2">
      <t>ショウコ</t>
    </rPh>
    <rPh sb="3" eb="5">
      <t>ショルイ</t>
    </rPh>
    <rPh sb="6" eb="8">
      <t>バンゴウ</t>
    </rPh>
    <phoneticPr fontId="4"/>
  </si>
  <si>
    <t>氏名</t>
  </si>
  <si>
    <t>担当業務</t>
  </si>
  <si>
    <t>渡航日</t>
    <rPh sb="0" eb="3">
      <t>トコウビ</t>
    </rPh>
    <phoneticPr fontId="4"/>
  </si>
  <si>
    <t>航空券代</t>
    <rPh sb="0" eb="4">
      <t>コウクウケンダイ</t>
    </rPh>
    <phoneticPr fontId="4"/>
  </si>
  <si>
    <t>備　考</t>
    <phoneticPr fontId="17"/>
  </si>
  <si>
    <t>出国日
(本邦出発日)</t>
    <rPh sb="0" eb="2">
      <t>シュッコク</t>
    </rPh>
    <rPh sb="2" eb="3">
      <t>ビ</t>
    </rPh>
    <rPh sb="5" eb="7">
      <t>ホンポウ</t>
    </rPh>
    <rPh sb="7" eb="10">
      <t>シュッパツビ</t>
    </rPh>
    <phoneticPr fontId="4"/>
  </si>
  <si>
    <r>
      <t xml:space="preserve">帰国日
</t>
    </r>
    <r>
      <rPr>
        <sz val="12"/>
        <color rgb="FFFF0000"/>
        <rFont val="ＭＳ ゴシック"/>
        <family val="3"/>
        <charset val="128"/>
      </rPr>
      <t>(本邦到着日)</t>
    </r>
    <rPh sb="0" eb="2">
      <t>キコク</t>
    </rPh>
    <rPh sb="2" eb="3">
      <t>ビ</t>
    </rPh>
    <rPh sb="7" eb="9">
      <t>トウチャク</t>
    </rPh>
    <rPh sb="9" eb="10">
      <t>ジツ</t>
    </rPh>
    <phoneticPr fontId="4"/>
  </si>
  <si>
    <t>総額（A）</t>
    <rPh sb="0" eb="1">
      <t>ソウガク</t>
    </rPh>
    <phoneticPr fontId="4"/>
  </si>
  <si>
    <t>課税分</t>
    <rPh sb="0" eb="2">
      <t>カゼイ</t>
    </rPh>
    <rPh sb="2" eb="3">
      <t>ブン</t>
    </rPh>
    <phoneticPr fontId="4"/>
  </si>
  <si>
    <t>免税分</t>
    <rPh sb="0" eb="2">
      <t>メンゼイ</t>
    </rPh>
    <rPh sb="2" eb="3">
      <t>ブン</t>
    </rPh>
    <phoneticPr fontId="4"/>
  </si>
  <si>
    <t>空港施設使用料、旅客保安サービス料、各種手数料(B)</t>
    <rPh sb="2" eb="4">
      <t>シヨウ</t>
    </rPh>
    <rPh sb="4" eb="5">
      <t>リョウ</t>
    </rPh>
    <rPh sb="7" eb="9">
      <t>リョカク</t>
    </rPh>
    <rPh sb="8" eb="9">
      <t>リョウ</t>
    </rPh>
    <rPh sb="18" eb="20">
      <t>カクシュ</t>
    </rPh>
    <phoneticPr fontId="4"/>
  </si>
  <si>
    <t>航空賃等(課税分を除く)（C）
(A)-(B)</t>
    <rPh sb="0" eb="2">
      <t>コウクウ</t>
    </rPh>
    <rPh sb="2" eb="3">
      <t>チン</t>
    </rPh>
    <rPh sb="3" eb="4">
      <t>トウ</t>
    </rPh>
    <rPh sb="5" eb="7">
      <t>カゼイ</t>
    </rPh>
    <rPh sb="7" eb="8">
      <t>ブン</t>
    </rPh>
    <rPh sb="9" eb="10">
      <t>ノゾ</t>
    </rPh>
    <phoneticPr fontId="4"/>
  </si>
  <si>
    <t>US＄</t>
    <phoneticPr fontId="4"/>
  </si>
  <si>
    <t>１．旅費（航空賃）（２）本邦渡航費（航空運賃）</t>
    <rPh sb="12" eb="14">
      <t>ホンポウ</t>
    </rPh>
    <rPh sb="14" eb="17">
      <t>トコウヒ</t>
    </rPh>
    <rPh sb="18" eb="20">
      <t>コウクウ</t>
    </rPh>
    <rPh sb="20" eb="21">
      <t>ウン</t>
    </rPh>
    <rPh sb="21" eb="22">
      <t>チン</t>
    </rPh>
    <phoneticPr fontId="17"/>
  </si>
  <si>
    <t>現地通貨</t>
    <rPh sb="0" eb="2">
      <t>ゲンチ</t>
    </rPh>
    <rPh sb="2" eb="4">
      <t>ツウカ</t>
    </rPh>
    <phoneticPr fontId="4"/>
  </si>
  <si>
    <t>航空券代（総額）</t>
    <rPh sb="0" eb="3">
      <t>コウクウケン</t>
    </rPh>
    <rPh sb="3" eb="4">
      <t>ダイ</t>
    </rPh>
    <rPh sb="5" eb="7">
      <t>ソウガク</t>
    </rPh>
    <phoneticPr fontId="4"/>
  </si>
  <si>
    <t>出国日
(対象国出発日)</t>
    <rPh sb="0" eb="2">
      <t>シュッコク</t>
    </rPh>
    <rPh sb="2" eb="3">
      <t>ビ</t>
    </rPh>
    <rPh sb="5" eb="8">
      <t>タイショウコク</t>
    </rPh>
    <rPh sb="8" eb="11">
      <t>シュッパツビ</t>
    </rPh>
    <phoneticPr fontId="4"/>
  </si>
  <si>
    <r>
      <t xml:space="preserve">帰国日
</t>
    </r>
    <r>
      <rPr>
        <sz val="12"/>
        <color rgb="FFFF0000"/>
        <rFont val="ＭＳ ゴシック"/>
        <family val="3"/>
        <charset val="128"/>
      </rPr>
      <t>(対象国到着日)</t>
    </r>
    <rPh sb="0" eb="2">
      <t>キコク</t>
    </rPh>
    <rPh sb="2" eb="3">
      <t>ビ</t>
    </rPh>
    <rPh sb="5" eb="8">
      <t>タイショウコク</t>
    </rPh>
    <rPh sb="8" eb="10">
      <t>トウチャク</t>
    </rPh>
    <rPh sb="10" eb="11">
      <t>ジツ</t>
    </rPh>
    <phoneticPr fontId="4"/>
  </si>
  <si>
    <t>合計額</t>
    <rPh sb="0" eb="3">
      <t>ゴウケイガク</t>
    </rPh>
    <phoneticPr fontId="3"/>
  </si>
  <si>
    <t>円貨換算支出額</t>
    <phoneticPr fontId="3"/>
  </si>
  <si>
    <t>項目別立替金精算書</t>
  </si>
  <si>
    <t>２．活動経費（１）傭人費</t>
    <rPh sb="2" eb="4">
      <t>カツドウ</t>
    </rPh>
    <rPh sb="9" eb="12">
      <t>ヨウジンヒ</t>
    </rPh>
    <phoneticPr fontId="3"/>
  </si>
  <si>
    <t>課税(インボイス)</t>
    <rPh sb="0" eb="2">
      <t>カゼイ</t>
    </rPh>
    <phoneticPr fontId="3"/>
  </si>
  <si>
    <t>日付</t>
    <rPh sb="0" eb="2">
      <t>ヒヅケ</t>
    </rPh>
    <phoneticPr fontId="4"/>
  </si>
  <si>
    <t>摘要（内容、品目、数量等）</t>
    <rPh sb="0" eb="2">
      <t>テキヨウ</t>
    </rPh>
    <rPh sb="3" eb="5">
      <t>ナイヨウ</t>
    </rPh>
    <rPh sb="6" eb="8">
      <t>ヒンモク</t>
    </rPh>
    <rPh sb="9" eb="11">
      <t>スウリョウ</t>
    </rPh>
    <rPh sb="11" eb="12">
      <t>トウ</t>
    </rPh>
    <phoneticPr fontId="4"/>
  </si>
  <si>
    <t>支出金額</t>
    <rPh sb="0" eb="2">
      <t>シシュツ</t>
    </rPh>
    <rPh sb="2" eb="4">
      <t>キンガク</t>
    </rPh>
    <phoneticPr fontId="4"/>
  </si>
  <si>
    <t>税率</t>
    <rPh sb="0" eb="2">
      <t>ゼイリツ</t>
    </rPh>
    <phoneticPr fontId="3"/>
  </si>
  <si>
    <t>税額</t>
    <rPh sb="0" eb="2">
      <t>ゼイガク</t>
    </rPh>
    <phoneticPr fontId="3"/>
  </si>
  <si>
    <t>消費税区分</t>
    <rPh sb="0" eb="5">
      <t>ショウヒゼイクブン</t>
    </rPh>
    <phoneticPr fontId="3"/>
  </si>
  <si>
    <t>備　　考</t>
    <rPh sb="0" eb="1">
      <t>ソナエ</t>
    </rPh>
    <rPh sb="3" eb="4">
      <t>コウ</t>
    </rPh>
    <phoneticPr fontId="4"/>
  </si>
  <si>
    <t>課税(非インボイス)</t>
    <rPh sb="0" eb="2">
      <t>カゼイ</t>
    </rPh>
    <rPh sb="3" eb="4">
      <t>ヒ</t>
    </rPh>
    <phoneticPr fontId="3"/>
  </si>
  <si>
    <t>日本円</t>
    <rPh sb="0" eb="3">
      <t>ニホンエン</t>
    </rPh>
    <phoneticPr fontId="4"/>
  </si>
  <si>
    <t>不課税</t>
    <rPh sb="0" eb="3">
      <t>フカゼイ</t>
    </rPh>
    <phoneticPr fontId="3"/>
  </si>
  <si>
    <t>非課税</t>
    <rPh sb="0" eb="3">
      <t>ヒカゼイ</t>
    </rPh>
    <phoneticPr fontId="3"/>
  </si>
  <si>
    <t>免税</t>
    <rPh sb="0" eb="2">
      <t>メンゼイ</t>
    </rPh>
    <phoneticPr fontId="3"/>
  </si>
  <si>
    <t>月額合計額</t>
    <rPh sb="0" eb="2">
      <t>ゲツガク</t>
    </rPh>
    <rPh sb="2" eb="4">
      <t>ゴウケイ</t>
    </rPh>
    <rPh sb="4" eb="5">
      <t>ガク</t>
    </rPh>
    <phoneticPr fontId="4"/>
  </si>
  <si>
    <t>円貨換算支出 ●月分合計</t>
    <phoneticPr fontId="3"/>
  </si>
  <si>
    <t>円貨換算支出額</t>
    <rPh sb="0" eb="2">
      <t>エンカ</t>
    </rPh>
    <rPh sb="2" eb="4">
      <t>カンサン</t>
    </rPh>
    <rPh sb="4" eb="7">
      <t>シシュツガク</t>
    </rPh>
    <phoneticPr fontId="4"/>
  </si>
  <si>
    <t>消費税内訳</t>
    <rPh sb="0" eb="5">
      <t>ショウヒゼイウチワケ</t>
    </rPh>
    <phoneticPr fontId="3"/>
  </si>
  <si>
    <t>支出金額</t>
    <rPh sb="0" eb="4">
      <t>シシュツキンガク</t>
    </rPh>
    <phoneticPr fontId="3"/>
  </si>
  <si>
    <t>合計（インボイス事業者）</t>
    <rPh sb="0" eb="2">
      <t>ゴウケイ</t>
    </rPh>
    <rPh sb="8" eb="11">
      <t>ジギョウシャ</t>
    </rPh>
    <phoneticPr fontId="3"/>
  </si>
  <si>
    <t>合計（非インボイス事業者）</t>
    <rPh sb="0" eb="2">
      <t>ゴウケイ</t>
    </rPh>
    <rPh sb="3" eb="4">
      <t>ヒ</t>
    </rPh>
    <rPh sb="9" eb="12">
      <t>ジギョウシャ</t>
    </rPh>
    <phoneticPr fontId="3"/>
  </si>
  <si>
    <t>6ヶ月ごと支払の場合は以下に続けて入力してください。</t>
    <rPh sb="2" eb="3">
      <t>ゲツ</t>
    </rPh>
    <rPh sb="5" eb="7">
      <t>シハライ</t>
    </rPh>
    <rPh sb="8" eb="10">
      <t>バアイ</t>
    </rPh>
    <rPh sb="11" eb="13">
      <t>イカ</t>
    </rPh>
    <rPh sb="14" eb="15">
      <t>ツヅ</t>
    </rPh>
    <rPh sb="17" eb="19">
      <t>ニュウリョク</t>
    </rPh>
    <phoneticPr fontId="3"/>
  </si>
  <si>
    <t>２．活動経費（２）現地・日本国内旅費</t>
    <rPh sb="2" eb="4">
      <t>カツドウ</t>
    </rPh>
    <phoneticPr fontId="3"/>
  </si>
  <si>
    <t>２．活動経費（３）セミナー・講習会・学校運営等関連費</t>
    <phoneticPr fontId="3"/>
  </si>
  <si>
    <t>２．活動経費（４）遠隔活動費</t>
    <rPh sb="2" eb="4">
      <t>カツドウ</t>
    </rPh>
    <rPh sb="9" eb="11">
      <t>エンカク</t>
    </rPh>
    <rPh sb="11" eb="13">
      <t>カツドウ</t>
    </rPh>
    <phoneticPr fontId="3"/>
  </si>
  <si>
    <t>２．活動経費（５）施設・設備等関連費</t>
    <rPh sb="2" eb="4">
      <t>カツドウ</t>
    </rPh>
    <phoneticPr fontId="3"/>
  </si>
  <si>
    <t>２．活動経費（６）物品・機材購入、輸送費</t>
    <rPh sb="2" eb="4">
      <t>カツドウ</t>
    </rPh>
    <phoneticPr fontId="3"/>
  </si>
  <si>
    <t>事項</t>
  </si>
  <si>
    <t>確認事項</t>
  </si>
  <si>
    <t>確認欄</t>
  </si>
  <si>
    <t>全体</t>
    <phoneticPr fontId="4"/>
  </si>
  <si>
    <t>□はい　□いいえ</t>
    <phoneticPr fontId="4"/>
  </si>
  <si>
    <t>覚書の実施期間外の支出は含まれていませんか？</t>
    <rPh sb="0" eb="2">
      <t>オボエガキ</t>
    </rPh>
    <rPh sb="3" eb="5">
      <t>ジッシ</t>
    </rPh>
    <rPh sb="5" eb="7">
      <t>キカン</t>
    </rPh>
    <rPh sb="7" eb="8">
      <t>ガイ</t>
    </rPh>
    <rPh sb="9" eb="11">
      <t>シシュツ</t>
    </rPh>
    <rPh sb="12" eb="13">
      <t>フク</t>
    </rPh>
    <phoneticPr fontId="4"/>
  </si>
  <si>
    <t>事業実施期間と報告対象期間の年月日の記載に間違いはありませんか？</t>
    <rPh sb="0" eb="2">
      <t>ジギョウ</t>
    </rPh>
    <rPh sb="2" eb="4">
      <t>ジッシ</t>
    </rPh>
    <rPh sb="4" eb="6">
      <t>キカン</t>
    </rPh>
    <rPh sb="7" eb="11">
      <t>ホウコクタイショウ</t>
    </rPh>
    <rPh sb="11" eb="13">
      <t>キカン</t>
    </rPh>
    <phoneticPr fontId="3"/>
  </si>
  <si>
    <t>外貨を邦貨に換算する際、支出した月のJICAの外貨換算レートで計算していますか？
小数点以下は切り捨てで計算されていますか？
※外貨換算レートは下記JICAウエブサイトでご確認ください。</t>
  </si>
  <si>
    <t>□はい　□いいえ　□該当なし</t>
  </si>
  <si>
    <t>https://www.jica.go.jp/announce/manual/form/consul_g/rate.html</t>
    <phoneticPr fontId="4"/>
  </si>
  <si>
    <t>金額の表記は、3桁ごとに「,（カンマ）」はついていますか？（「.」になっていないですか）</t>
    <rPh sb="0" eb="2">
      <t>キンガク</t>
    </rPh>
    <rPh sb="3" eb="5">
      <t>ヒョウキ</t>
    </rPh>
    <rPh sb="8" eb="9">
      <t>ケタ</t>
    </rPh>
    <phoneticPr fontId="4"/>
  </si>
  <si>
    <t>支出総括表</t>
    <rPh sb="0" eb="5">
      <t>シシュツソウカツヒョウ</t>
    </rPh>
    <phoneticPr fontId="3"/>
  </si>
  <si>
    <t>既に精算が終わっている回については、JICAからの経費確定通知にて通知された額を入力していますか？</t>
    <rPh sb="0" eb="1">
      <t>スデ</t>
    </rPh>
    <rPh sb="2" eb="4">
      <t>セイサン</t>
    </rPh>
    <rPh sb="5" eb="6">
      <t>オ</t>
    </rPh>
    <rPh sb="11" eb="12">
      <t>カイ</t>
    </rPh>
    <rPh sb="25" eb="29">
      <t>ケイヒカクテイ</t>
    </rPh>
    <rPh sb="29" eb="31">
      <t>ツウチ</t>
    </rPh>
    <rPh sb="40" eb="42">
      <t>ニュウリョク</t>
    </rPh>
    <phoneticPr fontId="4"/>
  </si>
  <si>
    <t>□はい　□いいえ　□該当なし</t>
    <phoneticPr fontId="4"/>
  </si>
  <si>
    <t>月毎に外貨換算レートが入力されていますか？</t>
  </si>
  <si>
    <t>１．旅費（航空賃）
（１）現地渡航費（対象：業務従事者・講師等）
（２）本邦渡航費（対象：相手国側事業関係者）</t>
    <phoneticPr fontId="4"/>
  </si>
  <si>
    <t>２．活動経費（海外・国内で行う活動のために必要な経費）</t>
    <phoneticPr fontId="4"/>
  </si>
  <si>
    <t>傭人費・謝金は、領収書に以下項目を記載の上、事後払いになっていますか？
①氏名（ブロック体）②対象期間（○年○月分）③担当業務内容④単価（月額/日額/時間単価等）⑤本人の受領サイン⑥受領日</t>
    <rPh sb="4" eb="6">
      <t>シャキン</t>
    </rPh>
    <rPh sb="8" eb="11">
      <t>リョウシュウショ</t>
    </rPh>
    <rPh sb="12" eb="14">
      <t>イカ</t>
    </rPh>
    <rPh sb="14" eb="16">
      <t>コウモク</t>
    </rPh>
    <rPh sb="17" eb="19">
      <t>キサイ</t>
    </rPh>
    <rPh sb="20" eb="21">
      <t>ウエ</t>
    </rPh>
    <rPh sb="22" eb="24">
      <t>ジゴ</t>
    </rPh>
    <rPh sb="24" eb="25">
      <t>バラ</t>
    </rPh>
    <phoneticPr fontId="4"/>
  </si>
  <si>
    <t>日本での講義に対する謝金を支払う場合、「草の根技術協力経理ガイドライン」講師謝金単価を適用していますか。これ以外の単価を適用する場合は、JICAと事前に合意していますか？
※草の根技術協力経理ガイドライン（2024年6月）P.42～参照</t>
    <rPh sb="0" eb="2">
      <t>ニホン</t>
    </rPh>
    <rPh sb="4" eb="6">
      <t>コウギ</t>
    </rPh>
    <rPh sb="7" eb="8">
      <t>タイ</t>
    </rPh>
    <rPh sb="10" eb="12">
      <t>シャキン</t>
    </rPh>
    <rPh sb="13" eb="15">
      <t>シハライ</t>
    </rPh>
    <rPh sb="16" eb="18">
      <t>バアイ</t>
    </rPh>
    <rPh sb="40" eb="42">
      <t>タンカ</t>
    </rPh>
    <rPh sb="43" eb="45">
      <t>テキヨウ</t>
    </rPh>
    <rPh sb="64" eb="66">
      <t>バアイ</t>
    </rPh>
    <rPh sb="73" eb="75">
      <t>ジゼン</t>
    </rPh>
    <rPh sb="76" eb="78">
      <t>ゴウイ</t>
    </rPh>
    <rPh sb="107" eb="108">
      <t>ネン</t>
    </rPh>
    <rPh sb="109" eb="110">
      <t>ガツ</t>
    </rPh>
    <phoneticPr fontId="4"/>
  </si>
  <si>
    <t>https://www.jica.go.jp/about/announce/manual/guideline/kusanone/__icsFiles/afieldfile/2024/06/27/GuidelineC202406.pdf</t>
    <phoneticPr fontId="3"/>
  </si>
  <si>
    <t>証憑書類（領収書）</t>
    <rPh sb="0" eb="4">
      <t>ショウヒョウショルイ</t>
    </rPh>
    <rPh sb="5" eb="8">
      <t>リョウシュウショ</t>
    </rPh>
    <phoneticPr fontId="4"/>
  </si>
  <si>
    <r>
      <t>領収書に</t>
    </r>
    <r>
      <rPr>
        <u/>
        <sz val="9"/>
        <rFont val="Meiryo UI"/>
        <family val="3"/>
        <charset val="128"/>
      </rPr>
      <t>①日付②宛名（実施団体名）③発行者（支払先）④領収印又は領収サイン⑤支出内容（品目・単価・数量）、⑥金額（通貨単位）の記載</t>
    </r>
    <r>
      <rPr>
        <sz val="9"/>
        <rFont val="Meiryo UI"/>
        <family val="3"/>
        <charset val="128"/>
      </rPr>
      <t>はありますか？ 
※領収書に支出内容の詳細が記載されてない場合は、支出内容の詳細を確認できる書類を添付してください。（請求書、納品書など）</t>
    </r>
    <rPh sb="0" eb="3">
      <t>リョウシュウショ</t>
    </rPh>
    <rPh sb="5" eb="7">
      <t>ヒヅケ</t>
    </rPh>
    <rPh sb="98" eb="102">
      <t>シシュツナイヨウ</t>
    </rPh>
    <rPh sb="103" eb="105">
      <t>ショウサイ</t>
    </rPh>
    <rPh sb="124" eb="127">
      <t>セイキュウショ</t>
    </rPh>
    <rPh sb="128" eb="131">
      <t>ノウヒンショ</t>
    </rPh>
    <phoneticPr fontId="4"/>
  </si>
  <si>
    <t>□はい　□いいえ</t>
  </si>
  <si>
    <t>日本国内での支出の場合、インボイス事業者への支払いは、インボイスに対応した請求書や領収書を受領していますか？
①日付②宛名（実施団体名）③発行者（支払先）④領収印又は領収サイン⑤支出内容⑥登録番号⑦税抜又は税込金額の合計額（税率ごと）⑧適用税率⑨消費税額（税率ごと）</t>
    <rPh sb="0" eb="2">
      <t>ニホン</t>
    </rPh>
    <rPh sb="2" eb="4">
      <t>コクナイ</t>
    </rPh>
    <rPh sb="6" eb="8">
      <t>シシュツ</t>
    </rPh>
    <rPh sb="9" eb="11">
      <t>バアイ</t>
    </rPh>
    <rPh sb="17" eb="20">
      <t>ジギョウシャ</t>
    </rPh>
    <rPh sb="22" eb="24">
      <t>シハラ</t>
    </rPh>
    <rPh sb="33" eb="35">
      <t>タイオウ</t>
    </rPh>
    <rPh sb="37" eb="40">
      <t>セイキュウショ</t>
    </rPh>
    <rPh sb="41" eb="44">
      <t>リョウシュウショ</t>
    </rPh>
    <rPh sb="45" eb="47">
      <t>ジュリョウ</t>
    </rPh>
    <rPh sb="56" eb="58">
      <t>ヒヅケ</t>
    </rPh>
    <rPh sb="59" eb="61">
      <t>アテナ</t>
    </rPh>
    <rPh sb="62" eb="64">
      <t>ジッシ</t>
    </rPh>
    <rPh sb="64" eb="67">
      <t>ダンタイメイ</t>
    </rPh>
    <rPh sb="69" eb="72">
      <t>ハッコウシャ</t>
    </rPh>
    <rPh sb="73" eb="76">
      <t>シハライサキ</t>
    </rPh>
    <rPh sb="78" eb="81">
      <t>リョウシュウイン</t>
    </rPh>
    <rPh sb="81" eb="82">
      <t>マタ</t>
    </rPh>
    <rPh sb="83" eb="85">
      <t>リョウシュウ</t>
    </rPh>
    <rPh sb="89" eb="91">
      <t>シシュツ</t>
    </rPh>
    <rPh sb="91" eb="93">
      <t>ナイヨウ</t>
    </rPh>
    <rPh sb="94" eb="98">
      <t>トウロクバンゴウ</t>
    </rPh>
    <rPh sb="99" eb="101">
      <t>ゼイヌキ</t>
    </rPh>
    <rPh sb="101" eb="102">
      <t>マタ</t>
    </rPh>
    <rPh sb="103" eb="105">
      <t>ゼイコミ</t>
    </rPh>
    <rPh sb="105" eb="107">
      <t>キンガク</t>
    </rPh>
    <rPh sb="108" eb="111">
      <t>ゴウケイガク</t>
    </rPh>
    <phoneticPr fontId="3"/>
  </si>
  <si>
    <t>最終的な受領者のサインを取り付けていますか？（カウンターパート等の代理受領は認められません）
※個人への支払の場合、受取人の名前（サイン）がブロック体で記載されていますか。</t>
    <phoneticPr fontId="4"/>
  </si>
  <si>
    <t>支払先から領収書が発行されない場合、団体が用意するレシートフォームまたはレシート参考様式（様式11）を使用していますか？</t>
    <rPh sb="18" eb="20">
      <t>ダンタイ</t>
    </rPh>
    <rPh sb="21" eb="23">
      <t>ヨウイ</t>
    </rPh>
    <rPh sb="40" eb="44">
      <t>サンコウヨウシキ</t>
    </rPh>
    <rPh sb="45" eb="47">
      <t>ヨウシキ</t>
    </rPh>
    <rPh sb="51" eb="53">
      <t>シヨウ</t>
    </rPh>
    <phoneticPr fontId="4"/>
  </si>
  <si>
    <t>6ヶ月ごと支払い</t>
    <rPh sb="2" eb="3">
      <t>ゲツ</t>
    </rPh>
    <rPh sb="5" eb="7">
      <t>シハラ</t>
    </rPh>
    <phoneticPr fontId="3"/>
  </si>
  <si>
    <t>3ヶ月ごと支払い</t>
    <rPh sb="2" eb="3">
      <t>ゲツ</t>
    </rPh>
    <rPh sb="5" eb="7">
      <t>シハラ</t>
    </rPh>
    <phoneticPr fontId="3"/>
  </si>
  <si>
    <t>領収書コピーの余白に、証憑番号（事業経費項目●月-番号）を記載していますか？</t>
    <phoneticPr fontId="4"/>
  </si>
  <si>
    <t>感熱紙の領収書は原本のコピーをお手元にお持ちですか？
※感熱紙は劣化すると判読不能になるため、必ず原本に加えてコピーの保管をお願いします。</t>
    <rPh sb="0" eb="2">
      <t>カンネツ</t>
    </rPh>
    <rPh sb="2" eb="3">
      <t>カミ</t>
    </rPh>
    <rPh sb="4" eb="7">
      <t>リョウシュウショ</t>
    </rPh>
    <rPh sb="8" eb="10">
      <t>ゲンポン</t>
    </rPh>
    <rPh sb="16" eb="18">
      <t>テモト</t>
    </rPh>
    <rPh sb="20" eb="21">
      <t>モ</t>
    </rPh>
    <rPh sb="28" eb="31">
      <t>カンネツシ</t>
    </rPh>
    <rPh sb="32" eb="34">
      <t>レッカ</t>
    </rPh>
    <rPh sb="37" eb="39">
      <t>ハンドク</t>
    </rPh>
    <rPh sb="39" eb="41">
      <t>フノウ</t>
    </rPh>
    <rPh sb="47" eb="48">
      <t>カナラ</t>
    </rPh>
    <rPh sb="49" eb="51">
      <t>ゲンポン</t>
    </rPh>
    <rPh sb="52" eb="53">
      <t>クワ</t>
    </rPh>
    <rPh sb="59" eb="61">
      <t>ホカン</t>
    </rPh>
    <rPh sb="63" eb="64">
      <t>ネガ</t>
    </rPh>
    <phoneticPr fontId="4"/>
  </si>
  <si>
    <t>証憑番号は、事業経費項目ごとに日付の古い順番に附番していますか？</t>
    <phoneticPr fontId="3"/>
  </si>
  <si>
    <t>領収書コピーがA4サイズよりも大きい場合は折りたたんでいますか？記載内容が読み取れる程度に縮小コピーして提出することも可能です。</t>
    <rPh sb="0" eb="3">
      <t>リョウシュウショ</t>
    </rPh>
    <rPh sb="14" eb="15">
      <t>オオ</t>
    </rPh>
    <rPh sb="17" eb="19">
      <t>バアイ</t>
    </rPh>
    <phoneticPr fontId="4"/>
  </si>
  <si>
    <t>日本国内で発生した交通費（公共交通機関）は、「公共交通機関利用情報」（様式12）を使って報告していますか？</t>
    <rPh sb="0" eb="2">
      <t>ニホン</t>
    </rPh>
    <rPh sb="2" eb="4">
      <t>コクナイ</t>
    </rPh>
    <rPh sb="5" eb="7">
      <t>ハッセイ</t>
    </rPh>
    <rPh sb="9" eb="12">
      <t>コウツウヒ</t>
    </rPh>
    <rPh sb="13" eb="19">
      <t>コウキョウコウツウキカン</t>
    </rPh>
    <rPh sb="41" eb="42">
      <t>ツカ</t>
    </rPh>
    <rPh sb="44" eb="46">
      <t>ホウコク</t>
    </rPh>
    <phoneticPr fontId="4"/>
  </si>
  <si>
    <t>公共交通機関を利用した際は、乗換案内情報を添付していますか？</t>
    <rPh sb="0" eb="6">
      <t>コウキョウコウツウキカン</t>
    </rPh>
    <rPh sb="7" eb="9">
      <t>リヨウ</t>
    </rPh>
    <rPh sb="11" eb="12">
      <t>サイ</t>
    </rPh>
    <rPh sb="14" eb="18">
      <t>ノリカエアンナイ</t>
    </rPh>
    <rPh sb="18" eb="20">
      <t>ジョウホウ</t>
    </rPh>
    <rPh sb="21" eb="23">
      <t>テンプ</t>
    </rPh>
    <phoneticPr fontId="3"/>
  </si>
  <si>
    <t>費目別支払簿・立替金精算書</t>
    <rPh sb="0" eb="2">
      <t>ヒモク</t>
    </rPh>
    <rPh sb="2" eb="3">
      <t>ベツ</t>
    </rPh>
    <rPh sb="3" eb="6">
      <t>シハライボ</t>
    </rPh>
    <rPh sb="7" eb="13">
      <t>タテカエキンセイサンショ</t>
    </rPh>
    <phoneticPr fontId="4"/>
  </si>
  <si>
    <t>各月・項目毎に支払簿・立替金精算書を作成していますか？</t>
    <rPh sb="0" eb="2">
      <t>カクゲツ</t>
    </rPh>
    <rPh sb="3" eb="5">
      <t>コウモク</t>
    </rPh>
    <rPh sb="5" eb="6">
      <t>ゴト</t>
    </rPh>
    <rPh sb="7" eb="10">
      <t>シハライボ</t>
    </rPh>
    <rPh sb="11" eb="17">
      <t>タテカエキンセイサンショ</t>
    </rPh>
    <rPh sb="18" eb="20">
      <t>サクセイ</t>
    </rPh>
    <phoneticPr fontId="4"/>
  </si>
  <si>
    <t>支出状況報告書と証憑書類（領収書）コピーに記載した事業経費項目は、覚書に沿った項目が記載されていますか？</t>
    <rPh sb="0" eb="2">
      <t>シシュツ</t>
    </rPh>
    <rPh sb="2" eb="4">
      <t>ジョウキョウ</t>
    </rPh>
    <rPh sb="4" eb="7">
      <t>ホウコクショ</t>
    </rPh>
    <rPh sb="8" eb="10">
      <t>ショウヒョウ</t>
    </rPh>
    <rPh sb="10" eb="12">
      <t>ショルイ</t>
    </rPh>
    <rPh sb="13" eb="16">
      <t>リョウシュウショ</t>
    </rPh>
    <rPh sb="21" eb="23">
      <t>キサイ</t>
    </rPh>
    <rPh sb="25" eb="29">
      <t>ジギョウケイヒ</t>
    </rPh>
    <rPh sb="29" eb="31">
      <t>コウモク</t>
    </rPh>
    <rPh sb="33" eb="35">
      <t>オボエガキ</t>
    </rPh>
    <rPh sb="36" eb="37">
      <t>ソ</t>
    </rPh>
    <rPh sb="39" eb="41">
      <t>コウモク</t>
    </rPh>
    <rPh sb="42" eb="44">
      <t>キサイ</t>
    </rPh>
    <phoneticPr fontId="4"/>
  </si>
  <si>
    <t>支出総括表には、各事業経費項目の合計額が入力されていますか？</t>
    <rPh sb="0" eb="2">
      <t>シシュツ</t>
    </rPh>
    <rPh sb="2" eb="5">
      <t>ソウカツヒョウ</t>
    </rPh>
    <rPh sb="8" eb="9">
      <t>カク</t>
    </rPh>
    <rPh sb="9" eb="13">
      <t>ジギョウケイヒ</t>
    </rPh>
    <rPh sb="13" eb="15">
      <t>コウモク</t>
    </rPh>
    <rPh sb="16" eb="18">
      <t>ゴウケイ</t>
    </rPh>
    <rPh sb="18" eb="19">
      <t>ガク</t>
    </rPh>
    <rPh sb="20" eb="22">
      <t>ニュウリョク</t>
    </rPh>
    <phoneticPr fontId="4"/>
  </si>
  <si>
    <t>現地渡航費（航空賃）、本邦渡航費（航空賃）の精算には、1）領収書（写し）　2）Eチケット控え　3)搭乗証明書や航空券半券が添付されていますか？</t>
    <rPh sb="33" eb="34">
      <t>ウツ</t>
    </rPh>
    <rPh sb="44" eb="45">
      <t>ヒカ</t>
    </rPh>
    <rPh sb="49" eb="51">
      <t>トウジョウ</t>
    </rPh>
    <rPh sb="51" eb="54">
      <t>ショウメイショ</t>
    </rPh>
    <rPh sb="55" eb="58">
      <t>コウクウケン</t>
    </rPh>
    <rPh sb="58" eb="60">
      <t>ハンケン</t>
    </rPh>
    <phoneticPr fontId="4"/>
  </si>
  <si>
    <t>領収書に明細などの訳を直接記載する場合、鉛筆で書かれていますか？
※領収書本紙にボールペンなどで書き込むと、領収書の改ざんとみなされます。
※領収書上に補記→鉛筆書き／領収書コピーの余白、証憑台紙上に補記→ボールペン書き</t>
    <rPh sb="11" eb="13">
      <t>チョクセツ</t>
    </rPh>
    <rPh sb="13" eb="15">
      <t>キサイ</t>
    </rPh>
    <rPh sb="71" eb="74">
      <t>リョウシュウショ</t>
    </rPh>
    <rPh sb="74" eb="75">
      <t>ジョウ</t>
    </rPh>
    <rPh sb="76" eb="78">
      <t>ホキ</t>
    </rPh>
    <rPh sb="79" eb="81">
      <t>エンピツ</t>
    </rPh>
    <rPh sb="81" eb="82">
      <t>ガ</t>
    </rPh>
    <rPh sb="84" eb="87">
      <t>リョウシュウショ</t>
    </rPh>
    <rPh sb="91" eb="93">
      <t>ヨハク</t>
    </rPh>
    <rPh sb="94" eb="96">
      <t>ショウヒョウ</t>
    </rPh>
    <rPh sb="96" eb="98">
      <t>ダイシ</t>
    </rPh>
    <rPh sb="98" eb="99">
      <t>ジョウ</t>
    </rPh>
    <rPh sb="100" eb="102">
      <t>ホキ</t>
    </rPh>
    <rPh sb="108" eb="109">
      <t>ガ</t>
    </rPh>
    <phoneticPr fontId="4"/>
  </si>
  <si>
    <t>旅費の精算については、現金またはクレジットカードで支払っていますか？（溜まったマイルやコイン・ポイントの利用は支払対象外です）</t>
    <rPh sb="0" eb="2">
      <t>リョヒ</t>
    </rPh>
    <rPh sb="3" eb="5">
      <t>セイサン</t>
    </rPh>
    <rPh sb="11" eb="13">
      <t>ゲンキン</t>
    </rPh>
    <rPh sb="25" eb="27">
      <t>シハラ</t>
    </rPh>
    <rPh sb="35" eb="36">
      <t>タ</t>
    </rPh>
    <rPh sb="52" eb="54">
      <t>リヨウ</t>
    </rPh>
    <rPh sb="55" eb="57">
      <t>シハライ</t>
    </rPh>
    <rPh sb="57" eb="60">
      <t>タイショウガイ</t>
    </rPh>
    <phoneticPr fontId="4"/>
  </si>
  <si>
    <t>出発地と帰着地は同じになっていますか？（原則同一であること）
※業務従事者・講師等が他の用務のために渡航前後の出発地と帰着地が異なる場合には、往路・帰路のどちらかのみ採算対象です。</t>
    <rPh sb="38" eb="40">
      <t>コウシ</t>
    </rPh>
    <rPh sb="40" eb="41">
      <t>ナド</t>
    </rPh>
    <rPh sb="50" eb="52">
      <t>トコウ</t>
    </rPh>
    <rPh sb="52" eb="54">
      <t>ゼンゴ</t>
    </rPh>
    <rPh sb="55" eb="58">
      <t>シュッパツチ</t>
    </rPh>
    <rPh sb="59" eb="61">
      <t>キチャク</t>
    </rPh>
    <rPh sb="61" eb="62">
      <t>チ</t>
    </rPh>
    <rPh sb="63" eb="64">
      <t>コト</t>
    </rPh>
    <rPh sb="71" eb="73">
      <t>オウロ</t>
    </rPh>
    <rPh sb="74" eb="76">
      <t>キロ</t>
    </rPh>
    <rPh sb="83" eb="87">
      <t>サイサンタイショウ</t>
    </rPh>
    <phoneticPr fontId="4"/>
  </si>
  <si>
    <r>
      <t>証憑が請求書（INVOICE）の場合</t>
    </r>
    <r>
      <rPr>
        <sz val="9"/>
        <rFont val="Meiryo UI"/>
        <family val="3"/>
        <charset val="128"/>
      </rPr>
      <t>はPAID（またはRECEIVED）の記載と支払日の記載がありますか？</t>
    </r>
    <rPh sb="37" eb="39">
      <t>キサイ</t>
    </rPh>
    <rPh sb="40" eb="43">
      <t>シハライビ</t>
    </rPh>
    <rPh sb="44" eb="46">
      <t>キサイ</t>
    </rPh>
    <phoneticPr fontId="4"/>
  </si>
  <si>
    <t>証憑書類（領収書）の支払先・宛名・日付・支出内容（品目・単価・数量・金額）が日本語または英語以外の言語で記入されている場合は、和訳または英訳をつけていますか？</t>
    <rPh sb="0" eb="2">
      <t>ショウヒョウ</t>
    </rPh>
    <rPh sb="2" eb="4">
      <t>ショルイ</t>
    </rPh>
    <rPh sb="5" eb="8">
      <t>リョウシュウショ</t>
    </rPh>
    <rPh sb="38" eb="41">
      <t>ニホンゴ</t>
    </rPh>
    <phoneticPr fontId="4"/>
  </si>
  <si>
    <t>領収書のコピーを添付していますか？
※原本は実施団体にて10年間保管してください。</t>
    <rPh sb="0" eb="3">
      <t>リョウシュウショ</t>
    </rPh>
    <rPh sb="8" eb="10">
      <t>テンプ</t>
    </rPh>
    <rPh sb="19" eb="21">
      <t>ゲンポン</t>
    </rPh>
    <rPh sb="22" eb="24">
      <t>ジッシ</t>
    </rPh>
    <rPh sb="24" eb="26">
      <t>ダンタイ</t>
    </rPh>
    <rPh sb="30" eb="32">
      <t>ネンカン</t>
    </rPh>
    <rPh sb="32" eb="34">
      <t>ホカン</t>
    </rPh>
    <phoneticPr fontId="4"/>
  </si>
  <si>
    <t>支出状況報告書チェックリスト</t>
    <rPh sb="0" eb="2">
      <t>シシュツ</t>
    </rPh>
    <rPh sb="2" eb="4">
      <t>ジョウキョウ</t>
    </rPh>
    <rPh sb="4" eb="6">
      <t>ホウコク</t>
    </rPh>
    <phoneticPr fontId="4"/>
  </si>
  <si>
    <t>「覚書」で合意した内容や事業経費項目に則った支出となっていますか？本事業の支払い対象経費であることを改めて確認してください。</t>
    <rPh sb="1" eb="3">
      <t>オボエガキ</t>
    </rPh>
    <rPh sb="5" eb="7">
      <t>ゴウイ</t>
    </rPh>
    <rPh sb="9" eb="11">
      <t>ナイヨウ</t>
    </rPh>
    <rPh sb="12" eb="16">
      <t>ジギョウケイヒ</t>
    </rPh>
    <rPh sb="19" eb="20">
      <t>ノット</t>
    </rPh>
    <rPh sb="22" eb="24">
      <t>シシュツ</t>
    </rPh>
    <rPh sb="33" eb="34">
      <t>ホン</t>
    </rPh>
    <rPh sb="34" eb="36">
      <t>ジギョウ</t>
    </rPh>
    <rPh sb="37" eb="39">
      <t>シハラ</t>
    </rPh>
    <rPh sb="40" eb="42">
      <t>タイショウ</t>
    </rPh>
    <rPh sb="42" eb="44">
      <t>ケイヒ</t>
    </rPh>
    <rPh sb="50" eb="51">
      <t>アラタ</t>
    </rPh>
    <rPh sb="53" eb="55">
      <t>カクニン</t>
    </rPh>
    <phoneticPr fontId="4"/>
  </si>
  <si>
    <t>※JICA国内機関使用欄</t>
    <phoneticPr fontId="3"/>
  </si>
  <si>
    <t>※謝金の場合のみ入力</t>
    <rPh sb="1" eb="3">
      <t>シャキン</t>
    </rPh>
    <rPh sb="4" eb="6">
      <t>バアイ</t>
    </rPh>
    <rPh sb="8" eb="10">
      <t>ニュウリョク</t>
    </rPh>
    <phoneticPr fontId="3"/>
  </si>
  <si>
    <t>謝金（講師謝金・検討会等参加謝金）</t>
    <rPh sb="0" eb="2">
      <t>シャキン</t>
    </rPh>
    <rPh sb="3" eb="7">
      <t>コウシシャキン</t>
    </rPh>
    <rPh sb="8" eb="11">
      <t>ケントウカイ</t>
    </rPh>
    <rPh sb="11" eb="12">
      <t>ナド</t>
    </rPh>
    <rPh sb="12" eb="16">
      <t>サンカシャキン</t>
    </rPh>
    <phoneticPr fontId="3"/>
  </si>
  <si>
    <t>※JICA国内機関使用欄</t>
    <rPh sb="5" eb="9">
      <t>コクナイキカン</t>
    </rPh>
    <rPh sb="9" eb="12">
      <t>シヨウラン</t>
    </rPh>
    <phoneticPr fontId="3"/>
  </si>
  <si>
    <t>費用項目</t>
    <rPh sb="0" eb="4">
      <t>ヒヨウコウモク</t>
    </rPh>
    <phoneticPr fontId="3"/>
  </si>
  <si>
    <t>12FEイベント開催費</t>
    <phoneticPr fontId="3"/>
  </si>
  <si>
    <t>12E5通信運搬費（タクシー代以外）</t>
    <phoneticPr fontId="3"/>
  </si>
  <si>
    <t>I21一般業務費（その他）（一般）</t>
    <phoneticPr fontId="3"/>
  </si>
  <si>
    <t>12B3消耗品費</t>
    <phoneticPr fontId="3"/>
  </si>
  <si>
    <r>
      <t>12HB外部専門家等-謝金・報酬</t>
    </r>
    <r>
      <rPr>
        <sz val="10"/>
        <color theme="1"/>
        <rFont val="Arial"/>
        <family val="2"/>
      </rPr>
      <t> </t>
    </r>
  </si>
  <si>
    <t>インボイス</t>
    <phoneticPr fontId="3"/>
  </si>
  <si>
    <t>非インボイス</t>
    <rPh sb="0" eb="1">
      <t>ヒ</t>
    </rPh>
    <phoneticPr fontId="3"/>
  </si>
  <si>
    <r>
      <t>12HC外部専門家等-旅費</t>
    </r>
    <r>
      <rPr>
        <sz val="10"/>
        <color theme="1"/>
        <rFont val="ＭＳ ゴシック"/>
        <family val="2"/>
        <charset val="128"/>
      </rPr>
      <t> </t>
    </r>
    <r>
      <rPr>
        <sz val="10"/>
        <color theme="1"/>
        <rFont val="ＭＳ ゴシック"/>
        <family val="3"/>
        <charset val="128"/>
      </rPr>
      <t> （航空賃）</t>
    </r>
    <rPh sb="11" eb="13">
      <t>リョヒ</t>
    </rPh>
    <phoneticPr fontId="3"/>
  </si>
  <si>
    <r>
      <t>12HD外部専門家等-旅費</t>
    </r>
    <r>
      <rPr>
        <sz val="10"/>
        <color theme="1"/>
        <rFont val="ＭＳ ゴシック"/>
        <family val="2"/>
        <charset val="128"/>
      </rPr>
      <t> </t>
    </r>
    <r>
      <rPr>
        <sz val="10"/>
        <color theme="1"/>
        <rFont val="ＭＳ ゴシック"/>
        <family val="3"/>
        <charset val="128"/>
      </rPr>
      <t>（航空賃以外）</t>
    </r>
    <rPh sb="11" eb="13">
      <t>リョヒ</t>
    </rPh>
    <rPh sb="15" eb="17">
      <t>コウクウ</t>
    </rPh>
    <rPh sb="17" eb="18">
      <t>チン</t>
    </rPh>
    <rPh sb="18" eb="20">
      <t>イガイ</t>
    </rPh>
    <phoneticPr fontId="3"/>
  </si>
  <si>
    <t>※傭人費、謝金</t>
    <rPh sb="1" eb="4">
      <t>ヨウジンヒ</t>
    </rPh>
    <rPh sb="5" eb="7">
      <t>シャキン</t>
    </rPh>
    <phoneticPr fontId="3"/>
  </si>
  <si>
    <t>※施設･設備等関連費、その他経費</t>
    <rPh sb="1" eb="3">
      <t>シセツ</t>
    </rPh>
    <rPh sb="4" eb="7">
      <t>セツビナド</t>
    </rPh>
    <rPh sb="7" eb="10">
      <t>カンレンヒ</t>
    </rPh>
    <rPh sb="13" eb="16">
      <t>タケイヒ</t>
    </rPh>
    <phoneticPr fontId="3"/>
  </si>
  <si>
    <t>※消費税率10%</t>
    <rPh sb="1" eb="5">
      <t>ショウヒゼイリツ</t>
    </rPh>
    <phoneticPr fontId="3"/>
  </si>
  <si>
    <t>様式03 支出状況報告書（部分払）</t>
    <rPh sb="0" eb="2">
      <t>ヨウシキ</t>
    </rPh>
    <rPh sb="5" eb="7">
      <t>シシュツ</t>
    </rPh>
    <rPh sb="7" eb="9">
      <t>ジョウキョウ</t>
    </rPh>
    <rPh sb="9" eb="12">
      <t>ホウコクショ</t>
    </rPh>
    <rPh sb="13" eb="16">
      <t>ブブンバラ</t>
    </rPh>
    <phoneticPr fontId="3"/>
  </si>
  <si>
    <t>様式03　支出状況報告書（部分払）</t>
    <rPh sb="0" eb="2">
      <t>ヨウシキ</t>
    </rPh>
    <rPh sb="5" eb="7">
      <t>シシュツ</t>
    </rPh>
    <rPh sb="7" eb="9">
      <t>ジョウキョウ</t>
    </rPh>
    <rPh sb="9" eb="12">
      <t>ホウコクショ</t>
    </rPh>
    <rPh sb="13" eb="16">
      <t>ブブンバラ</t>
    </rPh>
    <phoneticPr fontId="3"/>
  </si>
  <si>
    <t>（11月－1月）</t>
    <rPh sb="3" eb="4">
      <t>ガツ</t>
    </rPh>
    <rPh sb="6" eb="7">
      <t>ガツ</t>
    </rPh>
    <phoneticPr fontId="4"/>
  </si>
  <si>
    <t>（2月－4月）</t>
    <rPh sb="2" eb="3">
      <t>ガツ</t>
    </rPh>
    <rPh sb="5" eb="6">
      <t>ガツ</t>
    </rPh>
    <phoneticPr fontId="4"/>
  </si>
  <si>
    <t>（5月－7月）</t>
    <rPh sb="2" eb="3">
      <t>ガツ</t>
    </rPh>
    <rPh sb="5" eb="6">
      <t>ガツ</t>
    </rPh>
    <phoneticPr fontId="4"/>
  </si>
  <si>
    <t>（8月－10月）</t>
    <rPh sb="2" eb="3">
      <t>ガツ</t>
    </rPh>
    <rPh sb="6" eb="7">
      <t>ガツ</t>
    </rPh>
    <phoneticPr fontId="4"/>
  </si>
  <si>
    <t>部分払第●回</t>
    <rPh sb="0" eb="3">
      <t>ブブンバライ</t>
    </rPh>
    <rPh sb="5" eb="6">
      <t>カイ</t>
    </rPh>
    <phoneticPr fontId="3"/>
  </si>
  <si>
    <t>※これまでの支出金額を該当する部分払の月に入力してください</t>
    <rPh sb="6" eb="8">
      <t>シシュツ</t>
    </rPh>
    <rPh sb="8" eb="10">
      <t>キンガク</t>
    </rPh>
    <rPh sb="11" eb="13">
      <t>ガイトウ</t>
    </rPh>
    <rPh sb="15" eb="17">
      <t>ブブン</t>
    </rPh>
    <rPh sb="17" eb="18">
      <t>ハラ</t>
    </rPh>
    <rPh sb="19" eb="20">
      <t>ツキ</t>
    </rPh>
    <rPh sb="21" eb="23">
      <t>ニュウリョク</t>
    </rPh>
    <phoneticPr fontId="3"/>
  </si>
  <si>
    <t>第 回分（11月－1月）</t>
    <rPh sb="7" eb="8">
      <t>ガツ</t>
    </rPh>
    <rPh sb="10" eb="11">
      <t>ガツ</t>
    </rPh>
    <phoneticPr fontId="4"/>
  </si>
  <si>
    <t>第 回分（2月－4月）</t>
    <rPh sb="6" eb="7">
      <t>ガツ</t>
    </rPh>
    <rPh sb="9" eb="10">
      <t>ガツ</t>
    </rPh>
    <phoneticPr fontId="4"/>
  </si>
  <si>
    <t>第 回分（5月－7月）</t>
    <rPh sb="6" eb="7">
      <t>ガツ</t>
    </rPh>
    <rPh sb="9" eb="10">
      <t>ガツ</t>
    </rPh>
    <phoneticPr fontId="4"/>
  </si>
  <si>
    <t>第 回分（8月－10月）</t>
    <rPh sb="0" eb="1">
      <t>ダイ</t>
    </rPh>
    <rPh sb="2" eb="4">
      <t>カイブン</t>
    </rPh>
    <rPh sb="6" eb="7">
      <t>ガツ</t>
    </rPh>
    <rPh sb="10" eb="11">
      <t>ガツ</t>
    </rPh>
    <phoneticPr fontId="4"/>
  </si>
  <si>
    <t>第 回分（11月－1月）</t>
    <rPh sb="0" eb="1">
      <t>ダイ</t>
    </rPh>
    <rPh sb="2" eb="3">
      <t>カイ</t>
    </rPh>
    <rPh sb="3" eb="4">
      <t>ブン</t>
    </rPh>
    <rPh sb="7" eb="8">
      <t>ガツ</t>
    </rPh>
    <rPh sb="10" eb="11">
      <t>ガツ</t>
    </rPh>
    <phoneticPr fontId="4"/>
  </si>
  <si>
    <t>第 回分（2月－4月）</t>
    <rPh sb="0" eb="1">
      <t>ダイ</t>
    </rPh>
    <rPh sb="2" eb="3">
      <t>カイ</t>
    </rPh>
    <rPh sb="3" eb="4">
      <t>ブン</t>
    </rPh>
    <rPh sb="6" eb="7">
      <t>ガツ</t>
    </rPh>
    <rPh sb="9" eb="10">
      <t>ガツ</t>
    </rPh>
    <phoneticPr fontId="4"/>
  </si>
  <si>
    <t>第 回分（5月－7月）</t>
    <rPh sb="0" eb="1">
      <t>ダイ</t>
    </rPh>
    <rPh sb="2" eb="3">
      <t>カイ</t>
    </rPh>
    <rPh sb="3" eb="4">
      <t>ブン</t>
    </rPh>
    <rPh sb="6" eb="7">
      <t>ガツ</t>
    </rPh>
    <rPh sb="9" eb="10">
      <t>ガツ</t>
    </rPh>
    <phoneticPr fontId="4"/>
  </si>
  <si>
    <t>第 回分（11月－4月）</t>
    <rPh sb="0" eb="1">
      <t>ダイ</t>
    </rPh>
    <rPh sb="2" eb="3">
      <t>カイ</t>
    </rPh>
    <rPh sb="3" eb="4">
      <t>ブン</t>
    </rPh>
    <rPh sb="7" eb="8">
      <t>ガツ</t>
    </rPh>
    <rPh sb="10" eb="11">
      <t>ガツ</t>
    </rPh>
    <phoneticPr fontId="4"/>
  </si>
  <si>
    <t>第 回分（4月－10月）</t>
    <rPh sb="0" eb="1">
      <t>ダイ</t>
    </rPh>
    <rPh sb="2" eb="3">
      <t>カイ</t>
    </rPh>
    <rPh sb="3" eb="4">
      <t>ブン</t>
    </rPh>
    <rPh sb="6" eb="7">
      <t>ガツ</t>
    </rPh>
    <rPh sb="10" eb="11">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</si>
</sst>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_ "/>
    <numFmt numFmtId="177" formatCode="[$-F800]dddd\,\ mmmm\ dd\,\ yyyy"/>
    <numFmt numFmtId="178" formatCode="0&quot;級&quot;"/>
    <numFmt numFmtId="179" formatCode="0&quot;】&quot;"/>
    <numFmt numFmtId="180" formatCode="&quot;×&quot;0&quot;人&quot;"/>
    <numFmt numFmtId="181" formatCode="0&quot;日&quot;"/>
    <numFmt numFmtId="182" formatCode="#,##0&quot;円&quot;"/>
    <numFmt numFmtId="183" formatCode="m/d;@"/>
    <numFmt numFmtId="184" formatCode="&quot;¥&quot;#,##0.000000;&quot;¥&quot;\-#,##0.000000"/>
    <numFmt numFmtId="185" formatCode="[$¥-411]#,##0_);[Red]\([$¥-411]#,##0\)"/>
    <numFmt numFmtId="186" formatCode="yyyy&quot;年&quot;m&quot;月&quot;;@"/>
  </numFmts>
  <fonts count="60">
    <font>
      <sz val="12"/>
      <color theme="1"/>
      <name val="ＭＳ ゴシック"/>
      <family val="2"/>
      <charset val="128"/>
    </font>
    <font>
      <sz val="12"/>
      <color theme="1"/>
      <name val="ＭＳ ゴシック"/>
      <family val="3"/>
      <charset val="128"/>
    </font>
    <font>
      <b/>
      <sz val="11"/>
      <color theme="1"/>
      <name val="ＭＳ ゴシック"/>
      <family val="3"/>
      <charset val="128"/>
    </font>
    <font>
      <sz val="6"/>
      <name val="ＭＳ ゴシック"/>
      <family val="2"/>
      <charset val="128"/>
    </font>
    <font>
      <sz val="6"/>
      <name val="ＭＳ ゴシック"/>
      <family val="3"/>
      <charset val="128"/>
    </font>
    <font>
      <sz val="11"/>
      <color theme="1"/>
      <name val="ＭＳ ゴシック"/>
      <family val="3"/>
      <charset val="128"/>
    </font>
    <font>
      <b/>
      <sz val="16"/>
      <color theme="1"/>
      <name val="ＭＳ ゴシック"/>
      <family val="3"/>
      <charset val="128"/>
    </font>
    <font>
      <b/>
      <u/>
      <sz val="11"/>
      <color theme="1"/>
      <name val="ＭＳ ゴシック"/>
      <family val="3"/>
      <charset val="128"/>
    </font>
    <font>
      <sz val="10"/>
      <color theme="1"/>
      <name val="ＭＳ ゴシック"/>
      <family val="3"/>
      <charset val="128"/>
    </font>
    <font>
      <sz val="9"/>
      <color theme="1"/>
      <name val="ＭＳ ゴシック"/>
      <family val="3"/>
      <charset val="128"/>
    </font>
    <font>
      <sz val="12"/>
      <name val="ＭＳ ゴシック"/>
      <family val="3"/>
      <charset val="128"/>
    </font>
    <font>
      <b/>
      <u/>
      <sz val="14"/>
      <name val="ＭＳ ゴシック"/>
      <family val="3"/>
      <charset val="128"/>
    </font>
    <font>
      <b/>
      <sz val="9"/>
      <color indexed="81"/>
      <name val="MS P ゴシック"/>
      <family val="3"/>
      <charset val="128"/>
    </font>
    <font>
      <sz val="12"/>
      <color theme="1"/>
      <name val="ＭＳ ゴシック"/>
      <family val="2"/>
      <charset val="128"/>
    </font>
    <font>
      <sz val="12"/>
      <name val="Osaka"/>
      <family val="3"/>
      <charset val="128"/>
    </font>
    <font>
      <sz val="10"/>
      <name val="ＭＳ ゴシック"/>
      <family val="3"/>
      <charset val="128"/>
    </font>
    <font>
      <b/>
      <sz val="16"/>
      <name val="ＭＳ ゴシック"/>
      <family val="3"/>
      <charset val="128"/>
    </font>
    <font>
      <sz val="6"/>
      <name val="Osaka"/>
      <family val="3"/>
      <charset val="128"/>
    </font>
    <font>
      <sz val="12"/>
      <name val="ＭＳ 明朝"/>
      <family val="1"/>
      <charset val="128"/>
    </font>
    <font>
      <sz val="11"/>
      <name val="ＭＳ ゴシック"/>
      <family val="3"/>
      <charset val="128"/>
    </font>
    <font>
      <sz val="8"/>
      <name val="ＭＳ ゴシック"/>
      <family val="3"/>
      <charset val="128"/>
    </font>
    <font>
      <sz val="14"/>
      <name val="ＭＳ 明朝"/>
      <family val="1"/>
      <charset val="128"/>
    </font>
    <font>
      <strike/>
      <sz val="14"/>
      <name val="ＭＳ 明朝"/>
      <family val="1"/>
      <charset val="128"/>
    </font>
    <font>
      <strike/>
      <sz val="14"/>
      <color rgb="FFFF0000"/>
      <name val="ＭＳ 明朝"/>
      <family val="1"/>
      <charset val="128"/>
    </font>
    <font>
      <sz val="12"/>
      <color rgb="FFFF0000"/>
      <name val="ＭＳ ゴシック"/>
      <family val="3"/>
      <charset val="128"/>
    </font>
    <font>
      <b/>
      <sz val="11"/>
      <name val="ＭＳ ゴシック"/>
      <family val="3"/>
      <charset val="128"/>
    </font>
    <font>
      <b/>
      <sz val="18"/>
      <name val="ＭＳ ゴシック"/>
      <family val="3"/>
      <charset val="128"/>
    </font>
    <font>
      <b/>
      <sz val="14"/>
      <color rgb="FFFF0000"/>
      <name val="ＭＳ ゴシック"/>
      <family val="3"/>
      <charset val="128"/>
    </font>
    <font>
      <b/>
      <sz val="14"/>
      <name val="ＭＳ ゴシック"/>
      <family val="3"/>
      <charset val="128"/>
    </font>
    <font>
      <b/>
      <sz val="16"/>
      <color theme="0"/>
      <name val="ＭＳ ゴシック"/>
      <family val="3"/>
      <charset val="128"/>
    </font>
    <font>
      <b/>
      <sz val="14"/>
      <color theme="1"/>
      <name val="ＭＳ ゴシック"/>
      <family val="3"/>
      <charset val="128"/>
    </font>
    <font>
      <sz val="9"/>
      <color indexed="81"/>
      <name val="ＭＳ Ｐゴシック"/>
      <family val="3"/>
      <charset val="128"/>
    </font>
    <font>
      <sz val="14"/>
      <color rgb="FFFF0000"/>
      <name val="ＭＳ ゴシック"/>
      <family val="3"/>
      <charset val="128"/>
    </font>
    <font>
      <sz val="14"/>
      <color theme="1"/>
      <name val="ＭＳ ゴシック"/>
      <family val="3"/>
      <charset val="128"/>
    </font>
    <font>
      <b/>
      <sz val="12"/>
      <color rgb="FFFF0000"/>
      <name val="ＭＳ ゴシック"/>
      <family val="3"/>
      <charset val="128"/>
    </font>
    <font>
      <b/>
      <sz val="12"/>
      <color indexed="81"/>
      <name val="MS P ゴシック"/>
      <family val="3"/>
      <charset val="128"/>
    </font>
    <font>
      <sz val="11"/>
      <color rgb="FFFF0000"/>
      <name val="ＭＳ ゴシック"/>
      <family val="3"/>
      <charset val="128"/>
    </font>
    <font>
      <sz val="12"/>
      <color rgb="FFFF0000"/>
      <name val="ＭＳ ゴシック"/>
      <family val="2"/>
      <charset val="128"/>
    </font>
    <font>
      <sz val="9"/>
      <name val="Meiryo UI"/>
      <family val="3"/>
      <charset val="128"/>
    </font>
    <font>
      <u/>
      <sz val="9"/>
      <name val="Meiryo UI"/>
      <family val="3"/>
      <charset val="128"/>
    </font>
    <font>
      <sz val="14"/>
      <name val="ＭＳ ゴシック"/>
      <family val="3"/>
      <charset val="128"/>
    </font>
    <font>
      <b/>
      <sz val="14"/>
      <color theme="0"/>
      <name val="ＭＳ ゴシック"/>
      <family val="3"/>
      <charset val="128"/>
    </font>
    <font>
      <b/>
      <sz val="12"/>
      <color theme="1"/>
      <name val="ＭＳ ゴシック"/>
      <family val="3"/>
      <charset val="128"/>
    </font>
    <font>
      <b/>
      <u/>
      <sz val="12"/>
      <name val="Meiryo UI"/>
      <family val="3"/>
    </font>
    <font>
      <sz val="12"/>
      <name val="Meiryo UI"/>
      <family val="3"/>
    </font>
    <font>
      <sz val="10"/>
      <name val="Meiryo UI"/>
      <family val="3"/>
    </font>
    <font>
      <sz val="9"/>
      <name val="Meiryo UI"/>
      <family val="3"/>
    </font>
    <font>
      <sz val="8"/>
      <name val="Meiryo UI"/>
      <family val="3"/>
    </font>
    <font>
      <u/>
      <sz val="12"/>
      <color theme="10"/>
      <name val="ＭＳ ゴシック"/>
      <family val="2"/>
      <charset val="128"/>
    </font>
    <font>
      <u/>
      <sz val="9"/>
      <color theme="10"/>
      <name val="Meiryo UI"/>
      <family val="3"/>
      <charset val="128"/>
    </font>
    <font>
      <b/>
      <u/>
      <sz val="14"/>
      <color rgb="FFFF0000"/>
      <name val="ＭＳ ゴシック"/>
      <family val="3"/>
      <charset val="128"/>
    </font>
    <font>
      <sz val="9"/>
      <color theme="1"/>
      <name val="Arial"/>
      <family val="2"/>
    </font>
    <font>
      <b/>
      <sz val="20"/>
      <color rgb="FFFF0000"/>
      <name val="ＭＳ ゴシック"/>
      <family val="3"/>
      <charset val="128"/>
    </font>
    <font>
      <b/>
      <sz val="14"/>
      <color indexed="81"/>
      <name val="MS P ゴシック"/>
      <family val="3"/>
      <charset val="128"/>
    </font>
    <font>
      <b/>
      <sz val="18"/>
      <color theme="0"/>
      <name val="ＭＳ ゴシック"/>
      <family val="3"/>
      <charset val="128"/>
    </font>
    <font>
      <b/>
      <sz val="10"/>
      <color rgb="FFFF0000"/>
      <name val="ＭＳ ゴシック"/>
      <family val="3"/>
      <charset val="128"/>
    </font>
    <font>
      <sz val="14"/>
      <color theme="1"/>
      <name val="ＭＳ ゴシック"/>
      <family val="2"/>
      <charset val="128"/>
    </font>
    <font>
      <sz val="10"/>
      <color theme="1"/>
      <name val="Arial"/>
      <family val="2"/>
    </font>
    <font>
      <sz val="8"/>
      <color theme="1"/>
      <name val="ＭＳ ゴシック"/>
      <family val="3"/>
      <charset val="128"/>
    </font>
    <font>
      <sz val="10"/>
      <color theme="1"/>
      <name val="ＭＳ ゴシック"/>
      <family val="2"/>
      <charset val="128"/>
    </font>
  </fonts>
  <fills count="1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ABF8F"/>
        <bgColor indexed="64"/>
      </patternFill>
    </fill>
    <fill>
      <patternFill patternType="solid">
        <fgColor theme="1"/>
        <bgColor indexed="64"/>
      </patternFill>
    </fill>
    <fill>
      <patternFill patternType="solid">
        <fgColor theme="0" tint="-0.14999847407452621"/>
        <bgColor indexed="64"/>
      </patternFill>
    </fill>
    <fill>
      <patternFill patternType="solid">
        <fgColor rgb="FF92D050"/>
        <bgColor indexed="64"/>
      </patternFill>
    </fill>
  </fills>
  <borders count="115">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right style="thin">
        <color indexed="64"/>
      </right>
      <top/>
      <bottom style="double">
        <color indexed="64"/>
      </bottom>
      <diagonal/>
    </border>
    <border>
      <left style="medium">
        <color indexed="64"/>
      </left>
      <right/>
      <top/>
      <bottom style="double">
        <color indexed="64"/>
      </bottom>
      <diagonal/>
    </border>
    <border>
      <left/>
      <right style="thin">
        <color indexed="64"/>
      </right>
      <top style="double">
        <color indexed="64"/>
      </top>
      <bottom style="thin">
        <color auto="1"/>
      </bottom>
      <diagonal/>
    </border>
    <border>
      <left style="medium">
        <color indexed="64"/>
      </left>
      <right/>
      <top style="thin">
        <color indexed="64"/>
      </top>
      <bottom style="thin">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medium">
        <color indexed="64"/>
      </right>
      <top style="dashed">
        <color indexed="64"/>
      </top>
      <bottom style="dotted">
        <color indexed="64"/>
      </bottom>
      <diagonal/>
    </border>
    <border>
      <left/>
      <right/>
      <top style="thin">
        <color indexed="64"/>
      </top>
      <bottom/>
      <diagonal/>
    </border>
    <border>
      <left style="medium">
        <color indexed="64"/>
      </left>
      <right style="thin">
        <color indexed="64"/>
      </right>
      <top style="dashed">
        <color indexed="64"/>
      </top>
      <bottom style="dott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hair">
        <color auto="1"/>
      </left>
      <right/>
      <top style="dotted">
        <color auto="1"/>
      </top>
      <bottom/>
      <diagonal/>
    </border>
    <border>
      <left/>
      <right/>
      <top style="dotted">
        <color indexed="64"/>
      </top>
      <bottom/>
      <diagonal/>
    </border>
    <border>
      <left/>
      <right style="dotted">
        <color auto="1"/>
      </right>
      <top style="dotted">
        <color auto="1"/>
      </top>
      <bottom/>
      <diagonal/>
    </border>
  </borders>
  <cellStyleXfs count="11">
    <xf numFmtId="0" fontId="0" fillId="0" borderId="0">
      <alignment vertical="center"/>
    </xf>
    <xf numFmtId="0" fontId="1" fillId="0" borderId="0">
      <alignment vertical="center"/>
    </xf>
    <xf numFmtId="0" fontId="10" fillId="0" borderId="0">
      <alignment vertical="center"/>
    </xf>
    <xf numFmtId="0" fontId="10" fillId="0" borderId="0">
      <alignment vertical="center"/>
    </xf>
    <xf numFmtId="6" fontId="13" fillId="0" borderId="0" applyFont="0" applyFill="0" applyBorder="0" applyAlignment="0" applyProtection="0">
      <alignment vertical="center"/>
    </xf>
    <xf numFmtId="0" fontId="14" fillId="0" borderId="0"/>
    <xf numFmtId="38" fontId="1" fillId="0" borderId="0" applyFont="0" applyFill="0" applyBorder="0" applyAlignment="0" applyProtection="0">
      <alignment vertical="center"/>
    </xf>
    <xf numFmtId="38" fontId="14" fillId="0" borderId="0" applyFont="0" applyFill="0" applyBorder="0" applyAlignment="0" applyProtection="0"/>
    <xf numFmtId="0" fontId="48" fillId="0" borderId="0" applyNumberFormat="0" applyFill="0" applyBorder="0" applyAlignment="0" applyProtection="0">
      <alignment vertical="center"/>
    </xf>
    <xf numFmtId="6" fontId="13" fillId="0" borderId="0" applyFont="0" applyFill="0" applyBorder="0" applyAlignment="0" applyProtection="0">
      <alignment vertical="center"/>
    </xf>
    <xf numFmtId="38" fontId="13" fillId="0" borderId="0" applyFont="0" applyFill="0" applyBorder="0" applyAlignment="0" applyProtection="0">
      <alignment vertical="center"/>
    </xf>
  </cellStyleXfs>
  <cellXfs count="474">
    <xf numFmtId="0" fontId="0" fillId="0" borderId="0" xfId="0">
      <alignmen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right" vertical="center"/>
    </xf>
    <xf numFmtId="0" fontId="6" fillId="0" borderId="0" xfId="1" applyFont="1">
      <alignment vertical="center"/>
    </xf>
    <xf numFmtId="0" fontId="2" fillId="0" borderId="1" xfId="1" applyFont="1" applyBorder="1">
      <alignment vertical="center"/>
    </xf>
    <xf numFmtId="3" fontId="7" fillId="0" borderId="0" xfId="1" applyNumberFormat="1" applyFont="1">
      <alignment vertical="center"/>
    </xf>
    <xf numFmtId="0" fontId="2" fillId="0" borderId="0" xfId="1" applyFont="1" applyAlignment="1">
      <alignment horizontal="center" vertical="center"/>
    </xf>
    <xf numFmtId="0" fontId="8" fillId="0" borderId="0" xfId="1" applyFont="1">
      <alignment vertical="center"/>
    </xf>
    <xf numFmtId="0" fontId="2" fillId="0" borderId="0" xfId="1" applyFont="1">
      <alignment vertical="center"/>
    </xf>
    <xf numFmtId="0" fontId="1" fillId="0" borderId="29" xfId="1" applyBorder="1">
      <alignment vertical="center"/>
    </xf>
    <xf numFmtId="0" fontId="10" fillId="0" borderId="0" xfId="2">
      <alignment vertical="center"/>
    </xf>
    <xf numFmtId="0" fontId="0" fillId="0" borderId="0" xfId="3" applyFont="1" applyAlignment="1" applyProtection="1">
      <alignment horizontal="right" vertical="center"/>
      <protection locked="0"/>
    </xf>
    <xf numFmtId="0" fontId="0" fillId="0" borderId="0" xfId="3" applyFont="1" applyProtection="1">
      <alignment vertical="center"/>
      <protection locked="0"/>
    </xf>
    <xf numFmtId="0" fontId="0" fillId="0" borderId="0" xfId="3" applyFont="1" applyAlignment="1" applyProtection="1">
      <alignment horizontal="left" vertical="center"/>
      <protection locked="0"/>
    </xf>
    <xf numFmtId="0" fontId="0" fillId="0" borderId="0" xfId="3" applyFont="1" applyAlignment="1" applyProtection="1">
      <alignment horizontal="left" vertical="top"/>
      <protection locked="0"/>
    </xf>
    <xf numFmtId="0" fontId="10" fillId="0" borderId="0" xfId="2" applyAlignment="1">
      <alignment vertical="top"/>
    </xf>
    <xf numFmtId="0" fontId="0" fillId="0" borderId="0" xfId="3" applyFont="1" applyAlignment="1">
      <alignment horizontal="left" vertical="center"/>
    </xf>
    <xf numFmtId="0" fontId="0" fillId="0" borderId="0" xfId="3" applyFont="1" applyAlignment="1">
      <alignment horizontal="center" vertical="center"/>
    </xf>
    <xf numFmtId="0" fontId="0" fillId="0" borderId="0" xfId="3" applyFont="1">
      <alignment vertical="center"/>
    </xf>
    <xf numFmtId="38" fontId="15" fillId="6" borderId="0" xfId="5" applyNumberFormat="1" applyFont="1" applyFill="1" applyAlignment="1" applyProtection="1">
      <alignment horizontal="left" vertical="center"/>
      <protection locked="0"/>
    </xf>
    <xf numFmtId="178" fontId="15" fillId="6" borderId="0" xfId="5" applyNumberFormat="1" applyFont="1" applyFill="1" applyAlignment="1" applyProtection="1">
      <alignment horizontal="center" vertical="center"/>
      <protection locked="0"/>
    </xf>
    <xf numFmtId="0" fontId="15" fillId="6" borderId="0" xfId="5" applyFont="1" applyFill="1" applyAlignment="1" applyProtection="1">
      <alignment vertical="center"/>
      <protection locked="0"/>
    </xf>
    <xf numFmtId="0" fontId="15" fillId="6" borderId="0" xfId="5" applyFont="1" applyFill="1" applyAlignment="1">
      <alignment vertical="center"/>
    </xf>
    <xf numFmtId="180" fontId="15" fillId="6" borderId="0" xfId="5" applyNumberFormat="1" applyFont="1" applyFill="1" applyAlignment="1" applyProtection="1">
      <alignment horizontal="right" vertical="center"/>
      <protection locked="0"/>
    </xf>
    <xf numFmtId="0" fontId="16" fillId="0" borderId="0" xfId="5" applyFont="1" applyAlignment="1" applyProtection="1">
      <alignment vertical="center"/>
      <protection locked="0"/>
    </xf>
    <xf numFmtId="0" fontId="10" fillId="0" borderId="0" xfId="5" applyFont="1" applyProtection="1">
      <protection locked="0"/>
    </xf>
    <xf numFmtId="180" fontId="10" fillId="0" borderId="0" xfId="5" applyNumberFormat="1" applyFont="1" applyAlignment="1" applyProtection="1">
      <alignment horizontal="right" vertical="center"/>
      <protection locked="0"/>
    </xf>
    <xf numFmtId="0" fontId="18" fillId="0" borderId="0" xfId="5" applyFont="1" applyProtection="1">
      <protection locked="0"/>
    </xf>
    <xf numFmtId="0" fontId="18" fillId="0" borderId="0" xfId="5" applyFont="1"/>
    <xf numFmtId="0" fontId="18" fillId="0" borderId="0" xfId="5" applyFont="1" applyAlignment="1" applyProtection="1">
      <alignment vertical="center"/>
      <protection locked="0"/>
    </xf>
    <xf numFmtId="0" fontId="18" fillId="0" borderId="0" xfId="5" applyFont="1" applyAlignment="1">
      <alignment vertical="center"/>
    </xf>
    <xf numFmtId="0" fontId="21" fillId="0" borderId="0" xfId="5" applyFont="1" applyAlignment="1" applyProtection="1">
      <alignment wrapText="1"/>
      <protection locked="0"/>
    </xf>
    <xf numFmtId="0" fontId="21" fillId="0" borderId="0" xfId="5" applyFont="1" applyProtection="1">
      <protection locked="0"/>
    </xf>
    <xf numFmtId="182" fontId="22" fillId="6" borderId="0" xfId="7" applyNumberFormat="1" applyFont="1" applyFill="1" applyBorder="1" applyAlignment="1" applyProtection="1">
      <alignment vertical="center"/>
      <protection locked="0"/>
    </xf>
    <xf numFmtId="182" fontId="23" fillId="6" borderId="3" xfId="7" applyNumberFormat="1" applyFont="1" applyFill="1" applyBorder="1" applyAlignment="1" applyProtection="1">
      <alignment vertical="center"/>
      <protection locked="0"/>
    </xf>
    <xf numFmtId="182" fontId="23" fillId="6" borderId="0" xfId="7" applyNumberFormat="1" applyFont="1" applyFill="1" applyBorder="1" applyAlignment="1" applyProtection="1">
      <alignment vertical="center"/>
      <protection locked="0"/>
    </xf>
    <xf numFmtId="178" fontId="18" fillId="0" borderId="0" xfId="5" applyNumberFormat="1" applyFont="1" applyAlignment="1" applyProtection="1">
      <alignment horizontal="centerContinuous"/>
      <protection locked="0"/>
    </xf>
    <xf numFmtId="178" fontId="18" fillId="0" borderId="0" xfId="5" applyNumberFormat="1" applyFont="1" applyAlignment="1" applyProtection="1">
      <alignment horizontal="center"/>
      <protection locked="0"/>
    </xf>
    <xf numFmtId="180" fontId="18" fillId="0" borderId="0" xfId="5" applyNumberFormat="1" applyFont="1" applyProtection="1">
      <protection locked="0"/>
    </xf>
    <xf numFmtId="38" fontId="19" fillId="6" borderId="0" xfId="6" applyFont="1" applyFill="1" applyAlignment="1">
      <alignment vertical="center"/>
    </xf>
    <xf numFmtId="0" fontId="2" fillId="0" borderId="0" xfId="6" applyNumberFormat="1" applyFont="1" applyFill="1">
      <alignment vertical="center"/>
    </xf>
    <xf numFmtId="38" fontId="19" fillId="6" borderId="0" xfId="6" applyFont="1" applyFill="1">
      <alignment vertical="center"/>
    </xf>
    <xf numFmtId="38" fontId="25" fillId="6" borderId="0" xfId="6" applyFont="1" applyFill="1" applyAlignment="1">
      <alignment vertical="center"/>
    </xf>
    <xf numFmtId="38" fontId="19" fillId="6" borderId="0" xfId="6" applyFont="1" applyFill="1" applyAlignment="1">
      <alignment horizontal="center" vertical="center"/>
    </xf>
    <xf numFmtId="38" fontId="0" fillId="0" borderId="0" xfId="6" applyFont="1">
      <alignment vertical="center"/>
    </xf>
    <xf numFmtId="38" fontId="8" fillId="0" borderId="0" xfId="6" applyFont="1">
      <alignment vertical="center"/>
    </xf>
    <xf numFmtId="183" fontId="0" fillId="0" borderId="0" xfId="6" applyNumberFormat="1" applyFont="1">
      <alignment vertical="center"/>
    </xf>
    <xf numFmtId="38" fontId="24" fillId="6" borderId="0" xfId="5" applyNumberFormat="1" applyFont="1" applyFill="1" applyAlignment="1" applyProtection="1">
      <alignment horizontal="left" vertical="center"/>
      <protection locked="0"/>
    </xf>
    <xf numFmtId="38" fontId="32" fillId="0" borderId="0" xfId="6" applyFont="1">
      <alignment vertical="center"/>
    </xf>
    <xf numFmtId="183" fontId="32" fillId="0" borderId="0" xfId="6" applyNumberFormat="1" applyFont="1" applyAlignment="1">
      <alignment horizontal="left" vertical="center"/>
    </xf>
    <xf numFmtId="38" fontId="33" fillId="0" borderId="0" xfId="6" applyFont="1">
      <alignment vertical="center"/>
    </xf>
    <xf numFmtId="38" fontId="27" fillId="0" borderId="0" xfId="6" applyFont="1" applyAlignment="1">
      <alignment horizontal="center" vertical="center" wrapText="1"/>
    </xf>
    <xf numFmtId="184" fontId="32" fillId="5" borderId="0" xfId="6" applyNumberFormat="1" applyFont="1" applyFill="1" applyAlignment="1" applyProtection="1">
      <alignment horizontal="right" vertical="center" wrapText="1"/>
      <protection locked="0"/>
    </xf>
    <xf numFmtId="38" fontId="33" fillId="0" borderId="44" xfId="6" applyFont="1" applyBorder="1" applyProtection="1">
      <alignment vertical="center"/>
      <protection locked="0"/>
    </xf>
    <xf numFmtId="183" fontId="33" fillId="0" borderId="43" xfId="6" applyNumberFormat="1" applyFont="1" applyBorder="1" applyAlignment="1" applyProtection="1">
      <alignment horizontal="center" vertical="center"/>
      <protection locked="0"/>
    </xf>
    <xf numFmtId="40" fontId="33" fillId="0" borderId="44" xfId="6" applyNumberFormat="1" applyFont="1" applyBorder="1" applyAlignment="1" applyProtection="1">
      <alignment horizontal="right" vertical="center"/>
      <protection locked="0"/>
    </xf>
    <xf numFmtId="40" fontId="33" fillId="0" borderId="52" xfId="6" applyNumberFormat="1" applyFont="1" applyBorder="1" applyAlignment="1" applyProtection="1">
      <alignment horizontal="right" vertical="center"/>
      <protection locked="0"/>
    </xf>
    <xf numFmtId="38" fontId="33" fillId="0" borderId="52" xfId="6" applyFont="1" applyBorder="1" applyAlignment="1" applyProtection="1">
      <alignment horizontal="right" vertical="center"/>
      <protection locked="0"/>
    </xf>
    <xf numFmtId="38" fontId="33" fillId="0" borderId="40" xfId="6" applyFont="1" applyBorder="1" applyProtection="1">
      <alignment vertical="center"/>
      <protection locked="0"/>
    </xf>
    <xf numFmtId="183" fontId="33" fillId="0" borderId="32" xfId="6" applyNumberFormat="1" applyFont="1" applyBorder="1" applyAlignment="1" applyProtection="1">
      <alignment horizontal="center" vertical="center"/>
      <protection locked="0"/>
    </xf>
    <xf numFmtId="40" fontId="33" fillId="0" borderId="40" xfId="6" applyNumberFormat="1" applyFont="1" applyBorder="1" applyAlignment="1" applyProtection="1">
      <alignment horizontal="right" vertical="center"/>
      <protection locked="0"/>
    </xf>
    <xf numFmtId="40" fontId="33" fillId="0" borderId="30" xfId="6" applyNumberFormat="1" applyFont="1" applyBorder="1" applyAlignment="1" applyProtection="1">
      <alignment horizontal="right" vertical="center"/>
      <protection locked="0"/>
    </xf>
    <xf numFmtId="183" fontId="33" fillId="0" borderId="53" xfId="6" applyNumberFormat="1" applyFont="1" applyBorder="1" applyAlignment="1" applyProtection="1">
      <alignment horizontal="center" vertical="center"/>
      <protection locked="0"/>
    </xf>
    <xf numFmtId="38" fontId="33" fillId="0" borderId="54" xfId="6" applyFont="1" applyBorder="1" applyProtection="1">
      <alignment vertical="center"/>
      <protection locked="0"/>
    </xf>
    <xf numFmtId="40" fontId="33" fillId="0" borderId="54" xfId="6" applyNumberFormat="1" applyFont="1" applyBorder="1" applyAlignment="1" applyProtection="1">
      <alignment horizontal="right" vertical="center"/>
      <protection locked="0"/>
    </xf>
    <xf numFmtId="38" fontId="30" fillId="0" borderId="0" xfId="6" applyFont="1" applyAlignment="1">
      <alignment horizontal="center" vertical="center"/>
    </xf>
    <xf numFmtId="183" fontId="30" fillId="0" borderId="0" xfId="6" applyNumberFormat="1" applyFont="1" applyAlignment="1">
      <alignment horizontal="center" vertical="center"/>
    </xf>
    <xf numFmtId="184" fontId="32" fillId="5" borderId="0" xfId="6" applyNumberFormat="1" applyFont="1" applyFill="1" applyBorder="1" applyAlignment="1" applyProtection="1">
      <alignment vertical="center" wrapText="1"/>
      <protection locked="0"/>
    </xf>
    <xf numFmtId="20" fontId="33" fillId="0" borderId="40" xfId="6" applyNumberFormat="1" applyFont="1" applyBorder="1" applyProtection="1">
      <alignment vertical="center"/>
      <protection locked="0"/>
    </xf>
    <xf numFmtId="38" fontId="27" fillId="0" borderId="0" xfId="6" applyFont="1" applyBorder="1" applyAlignment="1">
      <alignment horizontal="center" vertical="center"/>
    </xf>
    <xf numFmtId="38" fontId="0" fillId="0" borderId="0" xfId="6" applyFont="1" applyBorder="1">
      <alignment vertical="center"/>
    </xf>
    <xf numFmtId="6" fontId="28" fillId="0" borderId="0" xfId="6" applyNumberFormat="1" applyFont="1" applyFill="1" applyBorder="1" applyAlignment="1">
      <alignment vertical="center"/>
    </xf>
    <xf numFmtId="6" fontId="0" fillId="0" borderId="0" xfId="4" applyFont="1">
      <alignment vertical="center"/>
    </xf>
    <xf numFmtId="185" fontId="30" fillId="7" borderId="21" xfId="6" applyNumberFormat="1" applyFont="1" applyFill="1" applyBorder="1">
      <alignment vertical="center"/>
    </xf>
    <xf numFmtId="38" fontId="0" fillId="0" borderId="0" xfId="6" applyFont="1" applyFill="1">
      <alignment vertical="center"/>
    </xf>
    <xf numFmtId="38" fontId="29" fillId="0" borderId="0" xfId="6" applyFont="1" applyFill="1" applyBorder="1" applyAlignment="1">
      <alignment horizontal="center" vertical="center"/>
    </xf>
    <xf numFmtId="185" fontId="30" fillId="0" borderId="0" xfId="6" applyNumberFormat="1" applyFont="1" applyFill="1" applyBorder="1">
      <alignment vertical="center"/>
    </xf>
    <xf numFmtId="6" fontId="0" fillId="0" borderId="0" xfId="4" applyFont="1" applyFill="1">
      <alignment vertical="center"/>
    </xf>
    <xf numFmtId="38" fontId="32" fillId="10" borderId="51" xfId="6" applyFont="1" applyFill="1" applyBorder="1" applyAlignment="1">
      <alignment horizontal="center" vertical="center"/>
    </xf>
    <xf numFmtId="38" fontId="33" fillId="10" borderId="51" xfId="6" applyFont="1" applyFill="1" applyBorder="1" applyAlignment="1">
      <alignment horizontal="center" vertical="center"/>
    </xf>
    <xf numFmtId="0" fontId="36" fillId="0" borderId="0" xfId="0" applyFont="1">
      <alignment vertical="center"/>
    </xf>
    <xf numFmtId="0" fontId="0" fillId="0" borderId="0" xfId="3" applyFont="1" applyAlignment="1" applyProtection="1">
      <alignment horizontal="left" vertical="center" wrapText="1"/>
      <protection locked="0"/>
    </xf>
    <xf numFmtId="0" fontId="0" fillId="0" borderId="0" xfId="3" applyFont="1" applyAlignment="1" applyProtection="1">
      <alignment horizontal="center" vertical="center"/>
      <protection locked="0"/>
    </xf>
    <xf numFmtId="182" fontId="22" fillId="0" borderId="0" xfId="7" applyNumberFormat="1" applyFont="1" applyFill="1" applyBorder="1" applyAlignment="1" applyProtection="1">
      <alignment vertical="center"/>
      <protection locked="0"/>
    </xf>
    <xf numFmtId="182" fontId="23" fillId="0" borderId="0" xfId="7" applyNumberFormat="1" applyFont="1" applyFill="1" applyBorder="1" applyAlignment="1" applyProtection="1">
      <alignment vertical="center"/>
      <protection locked="0"/>
    </xf>
    <xf numFmtId="0" fontId="10" fillId="0" borderId="0" xfId="2" applyAlignment="1">
      <alignment horizontal="right" vertical="center"/>
    </xf>
    <xf numFmtId="0" fontId="20" fillId="0" borderId="10" xfId="5" applyFont="1" applyBorder="1" applyAlignment="1" applyProtection="1">
      <alignment vertical="top" wrapText="1"/>
      <protection locked="0"/>
    </xf>
    <xf numFmtId="0" fontId="10" fillId="0" borderId="62" xfId="5" applyFont="1" applyBorder="1" applyAlignment="1" applyProtection="1">
      <alignment horizontal="left" vertical="center" wrapText="1"/>
      <protection locked="0"/>
    </xf>
    <xf numFmtId="0" fontId="10" fillId="0" borderId="42" xfId="5" applyFont="1" applyBorder="1" applyAlignment="1" applyProtection="1">
      <alignment horizontal="left" vertical="center" wrapText="1"/>
      <protection locked="0"/>
    </xf>
    <xf numFmtId="38" fontId="15" fillId="0" borderId="43" xfId="7" applyFont="1" applyFill="1" applyBorder="1" applyAlignment="1" applyProtection="1">
      <alignment vertical="center"/>
      <protection locked="0"/>
    </xf>
    <xf numFmtId="38" fontId="10" fillId="0" borderId="43" xfId="6" applyFont="1" applyFill="1" applyBorder="1" applyAlignment="1" applyProtection="1">
      <alignment vertical="center"/>
      <protection locked="0"/>
    </xf>
    <xf numFmtId="0" fontId="19" fillId="0" borderId="46" xfId="5" applyFont="1" applyBorder="1" applyAlignment="1" applyProtection="1">
      <alignment vertical="top" wrapText="1"/>
      <protection locked="0"/>
    </xf>
    <xf numFmtId="38" fontId="10" fillId="0" borderId="32" xfId="6" applyFont="1" applyFill="1" applyBorder="1" applyAlignment="1" applyProtection="1">
      <alignment vertical="center"/>
      <protection locked="0"/>
    </xf>
    <xf numFmtId="0" fontId="20" fillId="0" borderId="30" xfId="5" applyFont="1" applyBorder="1" applyAlignment="1" applyProtection="1">
      <alignment vertical="top" wrapText="1"/>
      <protection locked="0"/>
    </xf>
    <xf numFmtId="0" fontId="20" fillId="0" borderId="47" xfId="5" applyFont="1" applyBorder="1" applyAlignment="1" applyProtection="1">
      <alignment vertical="top" wrapText="1"/>
      <protection locked="0"/>
    </xf>
    <xf numFmtId="0" fontId="10" fillId="0" borderId="44" xfId="5" applyFont="1" applyBorder="1" applyAlignment="1" applyProtection="1">
      <alignment horizontal="left" vertical="center" wrapText="1"/>
      <protection locked="0"/>
    </xf>
    <xf numFmtId="0" fontId="10" fillId="0" borderId="43" xfId="5" applyFont="1" applyBorder="1" applyAlignment="1" applyProtection="1">
      <alignment horizontal="left" vertical="center" wrapText="1"/>
      <protection locked="0"/>
    </xf>
    <xf numFmtId="0" fontId="10" fillId="0" borderId="17" xfId="5" applyFont="1" applyBorder="1" applyAlignment="1" applyProtection="1">
      <alignment horizontal="left" vertical="center" wrapText="1"/>
      <protection locked="0"/>
    </xf>
    <xf numFmtId="0" fontId="10" fillId="0" borderId="28" xfId="5" applyFont="1" applyBorder="1" applyAlignment="1" applyProtection="1">
      <alignment horizontal="left" vertical="center" wrapText="1"/>
      <protection locked="0"/>
    </xf>
    <xf numFmtId="38" fontId="10" fillId="0" borderId="28" xfId="6" applyFont="1" applyFill="1" applyBorder="1" applyAlignment="1" applyProtection="1">
      <alignment vertical="center"/>
      <protection locked="0"/>
    </xf>
    <xf numFmtId="181" fontId="10" fillId="10" borderId="17" xfId="5" applyNumberFormat="1" applyFont="1" applyFill="1" applyBorder="1" applyAlignment="1" applyProtection="1">
      <alignment horizontal="center" vertical="center" wrapText="1"/>
      <protection locked="0"/>
    </xf>
    <xf numFmtId="38" fontId="10" fillId="10" borderId="69" xfId="5" applyNumberFormat="1" applyFont="1" applyFill="1" applyBorder="1" applyAlignment="1" applyProtection="1">
      <alignment vertical="center"/>
      <protection locked="0"/>
    </xf>
    <xf numFmtId="6" fontId="33" fillId="10" borderId="9" xfId="6" applyNumberFormat="1" applyFont="1" applyFill="1" applyBorder="1" applyAlignment="1">
      <alignment horizontal="right" vertical="center"/>
    </xf>
    <xf numFmtId="0" fontId="20" fillId="0" borderId="70" xfId="5" applyFont="1" applyBorder="1" applyAlignment="1" applyProtection="1">
      <alignment vertical="top" wrapText="1"/>
      <protection locked="0"/>
    </xf>
    <xf numFmtId="185" fontId="30" fillId="7" borderId="75" xfId="6" applyNumberFormat="1" applyFont="1" applyFill="1" applyBorder="1">
      <alignment vertical="center"/>
    </xf>
    <xf numFmtId="0" fontId="10" fillId="0" borderId="41" xfId="5" applyFont="1" applyBorder="1" applyAlignment="1" applyProtection="1">
      <alignment horizontal="left" vertical="center" wrapText="1"/>
      <protection locked="0"/>
    </xf>
    <xf numFmtId="38" fontId="10" fillId="0" borderId="44" xfId="6" applyFont="1" applyFill="1" applyBorder="1" applyAlignment="1" applyProtection="1">
      <alignment vertical="center"/>
      <protection locked="0"/>
    </xf>
    <xf numFmtId="38" fontId="24" fillId="0" borderId="43" xfId="6" applyFont="1" applyFill="1" applyBorder="1" applyAlignment="1" applyProtection="1">
      <alignment vertical="center"/>
      <protection locked="0"/>
    </xf>
    <xf numFmtId="38" fontId="10" fillId="0" borderId="40" xfId="6" applyFont="1" applyFill="1" applyBorder="1" applyAlignment="1" applyProtection="1">
      <alignment vertical="center"/>
      <protection locked="0"/>
    </xf>
    <xf numFmtId="38" fontId="10" fillId="0" borderId="17" xfId="6" applyFont="1" applyFill="1" applyBorder="1" applyAlignment="1" applyProtection="1">
      <alignment vertical="center"/>
      <protection locked="0"/>
    </xf>
    <xf numFmtId="38" fontId="24" fillId="0" borderId="17" xfId="6" applyFont="1" applyFill="1" applyBorder="1" applyAlignment="1" applyProtection="1">
      <alignment vertical="center"/>
      <protection locked="0"/>
    </xf>
    <xf numFmtId="0" fontId="24" fillId="10" borderId="40" xfId="5" applyFont="1" applyFill="1" applyBorder="1" applyAlignment="1" applyProtection="1">
      <alignment horizontal="center" vertical="center" wrapText="1"/>
      <protection locked="0"/>
    </xf>
    <xf numFmtId="38" fontId="10" fillId="10" borderId="69" xfId="6" applyFont="1" applyFill="1" applyBorder="1" applyAlignment="1" applyProtection="1">
      <alignment vertical="center"/>
      <protection locked="0"/>
    </xf>
    <xf numFmtId="6" fontId="33" fillId="7" borderId="52" xfId="6" applyNumberFormat="1" applyFont="1" applyFill="1" applyBorder="1" applyAlignment="1">
      <alignment horizontal="right" vertical="center"/>
    </xf>
    <xf numFmtId="0" fontId="0" fillId="0" borderId="40" xfId="3" applyFont="1" applyBorder="1">
      <alignment vertical="center"/>
    </xf>
    <xf numFmtId="0" fontId="10" fillId="0" borderId="40" xfId="2" applyBorder="1">
      <alignment vertical="center"/>
    </xf>
    <xf numFmtId="0" fontId="0" fillId="0" borderId="0" xfId="3" applyFont="1" applyAlignment="1">
      <alignment vertical="center" wrapText="1"/>
    </xf>
    <xf numFmtId="0" fontId="41" fillId="13" borderId="0" xfId="0" applyFont="1" applyFill="1">
      <alignment vertical="center"/>
    </xf>
    <xf numFmtId="0" fontId="41" fillId="13" borderId="0" xfId="0" applyFont="1" applyFill="1" applyAlignment="1">
      <alignment horizontal="left" vertical="center"/>
    </xf>
    <xf numFmtId="0" fontId="28" fillId="14" borderId="0" xfId="0" applyFont="1" applyFill="1">
      <alignment vertical="center"/>
    </xf>
    <xf numFmtId="0" fontId="30" fillId="0" borderId="0" xfId="0" applyFont="1">
      <alignment vertical="center"/>
    </xf>
    <xf numFmtId="0" fontId="30" fillId="0" borderId="0" xfId="0" applyFont="1" applyAlignment="1">
      <alignment horizontal="left" vertical="center"/>
    </xf>
    <xf numFmtId="0" fontId="30" fillId="0" borderId="0" xfId="3" applyFont="1" applyAlignment="1" applyProtection="1">
      <alignment horizontal="left" vertical="center"/>
      <protection locked="0"/>
    </xf>
    <xf numFmtId="0" fontId="30" fillId="0" borderId="0" xfId="3" applyFont="1" applyAlignment="1" applyProtection="1">
      <alignment horizontal="left" vertical="top"/>
      <protection locked="0"/>
    </xf>
    <xf numFmtId="0" fontId="28" fillId="0" borderId="0" xfId="3" applyFont="1" applyAlignment="1" applyProtection="1">
      <alignment horizontal="left" vertical="center"/>
      <protection locked="0"/>
    </xf>
    <xf numFmtId="0" fontId="28" fillId="0" borderId="0" xfId="2" applyFont="1">
      <alignment vertical="center"/>
    </xf>
    <xf numFmtId="0" fontId="28" fillId="14" borderId="0" xfId="2" applyFont="1" applyFill="1">
      <alignment vertical="center"/>
    </xf>
    <xf numFmtId="0" fontId="27" fillId="0" borderId="0" xfId="3" applyFont="1" applyAlignment="1" applyProtection="1">
      <alignment horizontal="left" vertical="center"/>
      <protection locked="0"/>
    </xf>
    <xf numFmtId="0" fontId="27" fillId="0" borderId="0" xfId="3" applyFont="1" applyAlignment="1" applyProtection="1">
      <alignment horizontal="left" vertical="center" wrapText="1"/>
      <protection locked="0"/>
    </xf>
    <xf numFmtId="0" fontId="28" fillId="14" borderId="0" xfId="3" applyFont="1" applyFill="1" applyAlignment="1" applyProtection="1">
      <alignment horizontal="left" vertical="center" wrapText="1"/>
      <protection locked="0"/>
    </xf>
    <xf numFmtId="14" fontId="27" fillId="0" borderId="0" xfId="3" applyNumberFormat="1" applyFont="1" applyAlignment="1" applyProtection="1">
      <alignment horizontal="left" vertical="center"/>
      <protection locked="0"/>
    </xf>
    <xf numFmtId="14" fontId="27" fillId="0" borderId="0" xfId="3" applyNumberFormat="1" applyFont="1" applyAlignment="1" applyProtection="1">
      <alignment horizontal="center" vertical="center"/>
      <protection locked="0"/>
    </xf>
    <xf numFmtId="14" fontId="28" fillId="14" borderId="0" xfId="3" applyNumberFormat="1" applyFont="1" applyFill="1" applyAlignment="1" applyProtection="1">
      <alignment horizontal="left" vertical="center"/>
      <protection locked="0"/>
    </xf>
    <xf numFmtId="14" fontId="27" fillId="0" borderId="0" xfId="3" applyNumberFormat="1" applyFont="1" applyAlignment="1" applyProtection="1">
      <alignment horizontal="right" vertical="center"/>
      <protection locked="0"/>
    </xf>
    <xf numFmtId="0" fontId="27" fillId="0" borderId="0" xfId="0" applyFont="1" applyAlignment="1">
      <alignment horizontal="left" vertical="center"/>
    </xf>
    <xf numFmtId="0" fontId="10" fillId="6" borderId="0" xfId="5" applyFont="1" applyFill="1" applyAlignment="1" applyProtection="1">
      <alignment vertical="center"/>
      <protection locked="0"/>
    </xf>
    <xf numFmtId="179" fontId="34" fillId="0" borderId="0" xfId="6" quotePrefix="1" applyNumberFormat="1" applyFont="1" applyFill="1" applyBorder="1" applyAlignment="1" applyProtection="1">
      <alignment horizontal="right" vertical="center"/>
      <protection locked="0"/>
    </xf>
    <xf numFmtId="38" fontId="40" fillId="6" borderId="0" xfId="6" applyFont="1" applyFill="1" applyAlignment="1">
      <alignment vertical="center"/>
    </xf>
    <xf numFmtId="183" fontId="32" fillId="6" borderId="0" xfId="6" applyNumberFormat="1" applyFont="1" applyFill="1" applyAlignment="1">
      <alignment vertical="center"/>
    </xf>
    <xf numFmtId="38" fontId="30" fillId="0" borderId="0" xfId="6" applyFont="1" applyAlignment="1">
      <alignment horizontal="left" vertical="center"/>
    </xf>
    <xf numFmtId="0" fontId="42" fillId="0" borderId="0" xfId="1" applyFont="1" applyAlignment="1">
      <alignment horizontal="left" vertical="center"/>
    </xf>
    <xf numFmtId="0" fontId="42" fillId="0" borderId="1" xfId="1" applyFont="1" applyBorder="1">
      <alignment vertical="center"/>
    </xf>
    <xf numFmtId="0" fontId="42" fillId="0" borderId="0" xfId="1" applyFont="1">
      <alignment vertical="center"/>
    </xf>
    <xf numFmtId="0" fontId="28" fillId="0" borderId="0" xfId="5" applyFont="1" applyAlignment="1" applyProtection="1">
      <alignment vertical="center"/>
      <protection locked="0"/>
    </xf>
    <xf numFmtId="0" fontId="43" fillId="0" borderId="0" xfId="1" applyFont="1">
      <alignment vertical="center"/>
    </xf>
    <xf numFmtId="0" fontId="44" fillId="0" borderId="0" xfId="1" applyFont="1">
      <alignment vertical="center"/>
    </xf>
    <xf numFmtId="0" fontId="45" fillId="12" borderId="21" xfId="1" applyFont="1" applyFill="1" applyBorder="1" applyAlignment="1">
      <alignment horizontal="center" vertical="center" wrapText="1"/>
    </xf>
    <xf numFmtId="0" fontId="46" fillId="0" borderId="26" xfId="1" applyFont="1" applyBorder="1" applyAlignment="1">
      <alignment horizontal="left" vertical="center" wrapText="1"/>
    </xf>
    <xf numFmtId="0" fontId="46" fillId="0" borderId="40" xfId="1" applyFont="1" applyBorder="1" applyAlignment="1">
      <alignment horizontal="left" vertical="center" wrapText="1"/>
    </xf>
    <xf numFmtId="0" fontId="46" fillId="0" borderId="62" xfId="1" applyFont="1" applyBorder="1" applyAlignment="1">
      <alignment horizontal="left" vertical="center" wrapText="1"/>
    </xf>
    <xf numFmtId="0" fontId="46" fillId="0" borderId="40" xfId="1" applyFont="1" applyBorder="1" applyAlignment="1">
      <alignment horizontal="justify" vertical="center" wrapText="1"/>
    </xf>
    <xf numFmtId="0" fontId="46" fillId="0" borderId="40" xfId="1" applyFont="1" applyBorder="1" applyAlignment="1">
      <alignment vertical="center" wrapText="1"/>
    </xf>
    <xf numFmtId="0" fontId="46" fillId="0" borderId="54" xfId="1" applyFont="1" applyBorder="1" applyAlignment="1">
      <alignment vertical="center" wrapText="1"/>
    </xf>
    <xf numFmtId="0" fontId="47" fillId="0" borderId="0" xfId="1" applyFont="1" applyAlignment="1">
      <alignment vertical="center" wrapText="1"/>
    </xf>
    <xf numFmtId="0" fontId="46" fillId="0" borderId="44" xfId="1" applyFont="1" applyBorder="1" applyAlignment="1">
      <alignment horizontal="justify" vertical="center" wrapText="1"/>
    </xf>
    <xf numFmtId="0" fontId="44" fillId="0" borderId="0" xfId="1" applyFont="1" applyAlignment="1">
      <alignment vertical="top" wrapText="1"/>
    </xf>
    <xf numFmtId="0" fontId="44" fillId="0" borderId="0" xfId="1" applyFont="1" applyAlignment="1">
      <alignment horizontal="justify" vertical="center"/>
    </xf>
    <xf numFmtId="0" fontId="45" fillId="12" borderId="75" xfId="1" applyFont="1" applyFill="1" applyBorder="1" applyAlignment="1">
      <alignment horizontal="center" vertical="center" wrapText="1"/>
    </xf>
    <xf numFmtId="38" fontId="33" fillId="0" borderId="44" xfId="6" applyFont="1" applyBorder="1" applyAlignment="1" applyProtection="1">
      <alignment horizontal="center" vertical="center"/>
      <protection locked="0"/>
    </xf>
    <xf numFmtId="38" fontId="33" fillId="0" borderId="40" xfId="6" applyFont="1" applyBorder="1" applyAlignment="1" applyProtection="1">
      <alignment horizontal="center" vertical="center"/>
      <protection locked="0"/>
    </xf>
    <xf numFmtId="38" fontId="15" fillId="0" borderId="32" xfId="7" applyFont="1" applyFill="1" applyBorder="1" applyAlignment="1" applyProtection="1">
      <alignment vertical="center"/>
      <protection locked="0"/>
    </xf>
    <xf numFmtId="0" fontId="46" fillId="0" borderId="54" xfId="1" applyFont="1" applyBorder="1" applyAlignment="1">
      <alignment horizontal="left" vertical="center" wrapText="1"/>
    </xf>
    <xf numFmtId="0" fontId="49" fillId="0" borderId="44" xfId="8" applyFont="1" applyBorder="1" applyAlignment="1">
      <alignment horizontal="justify" vertical="center" wrapText="1"/>
    </xf>
    <xf numFmtId="0" fontId="46" fillId="0" borderId="54" xfId="1" applyFont="1" applyBorder="1" applyAlignment="1">
      <alignment horizontal="justify" vertical="center" wrapText="1"/>
    </xf>
    <xf numFmtId="0" fontId="46" fillId="0" borderId="26" xfId="1" applyFont="1" applyBorder="1" applyAlignment="1">
      <alignment horizontal="justify" vertical="center" wrapText="1"/>
    </xf>
    <xf numFmtId="0" fontId="46" fillId="6" borderId="40" xfId="1" applyFont="1" applyFill="1" applyBorder="1" applyAlignment="1">
      <alignment horizontal="justify" vertical="center" wrapText="1"/>
    </xf>
    <xf numFmtId="38" fontId="33" fillId="0" borderId="30" xfId="6" applyFont="1" applyBorder="1" applyAlignment="1" applyProtection="1">
      <alignment horizontal="right" vertical="center"/>
      <protection locked="0"/>
    </xf>
    <xf numFmtId="0" fontId="10" fillId="0" borderId="40" xfId="5" applyFont="1" applyBorder="1" applyAlignment="1" applyProtection="1">
      <alignment horizontal="left" vertical="center" wrapText="1"/>
      <protection locked="0"/>
    </xf>
    <xf numFmtId="38" fontId="10" fillId="10" borderId="80" xfId="5" applyNumberFormat="1" applyFont="1" applyFill="1" applyBorder="1" applyAlignment="1" applyProtection="1">
      <alignment horizontal="right" vertical="center"/>
      <protection locked="0"/>
    </xf>
    <xf numFmtId="38" fontId="10" fillId="10" borderId="9" xfId="5" applyNumberFormat="1" applyFont="1" applyFill="1" applyBorder="1" applyAlignment="1" applyProtection="1">
      <alignment vertical="center"/>
      <protection locked="0"/>
    </xf>
    <xf numFmtId="0" fontId="10" fillId="0" borderId="50" xfId="5" applyFont="1" applyBorder="1" applyAlignment="1" applyProtection="1">
      <alignment horizontal="left" vertical="center" wrapText="1"/>
      <protection locked="0"/>
    </xf>
    <xf numFmtId="0" fontId="10" fillId="0" borderId="49" xfId="5" applyFont="1" applyBorder="1" applyAlignment="1" applyProtection="1">
      <alignment horizontal="left" vertical="center" wrapText="1"/>
      <protection locked="0"/>
    </xf>
    <xf numFmtId="38" fontId="15" fillId="0" borderId="49" xfId="7" applyFont="1" applyFill="1" applyBorder="1" applyAlignment="1" applyProtection="1">
      <alignment vertical="center"/>
      <protection locked="0"/>
    </xf>
    <xf numFmtId="38" fontId="10" fillId="0" borderId="49" xfId="6" applyFont="1" applyFill="1" applyBorder="1" applyAlignment="1" applyProtection="1">
      <alignment vertical="center"/>
      <protection locked="0"/>
    </xf>
    <xf numFmtId="0" fontId="11" fillId="0" borderId="0" xfId="3" applyFont="1" applyAlignment="1" applyProtection="1">
      <alignment horizontal="center" vertical="center"/>
      <protection locked="0"/>
    </xf>
    <xf numFmtId="38" fontId="33" fillId="10" borderId="17" xfId="6" applyFont="1" applyFill="1" applyBorder="1" applyAlignment="1">
      <alignment horizontal="center" vertical="center"/>
    </xf>
    <xf numFmtId="38" fontId="26" fillId="0" borderId="0" xfId="6" applyFont="1" applyAlignment="1">
      <alignment horizontal="center" vertical="center"/>
    </xf>
    <xf numFmtId="0" fontId="27" fillId="0" borderId="0" xfId="6" applyNumberFormat="1" applyFont="1" applyFill="1" applyBorder="1" applyAlignment="1">
      <alignment horizontal="right" vertical="center"/>
    </xf>
    <xf numFmtId="6" fontId="33" fillId="7" borderId="40" xfId="6" applyNumberFormat="1" applyFont="1" applyFill="1" applyBorder="1" applyAlignment="1">
      <alignment horizontal="right" vertical="center"/>
    </xf>
    <xf numFmtId="38" fontId="33" fillId="0" borderId="43" xfId="6" applyFont="1" applyBorder="1" applyProtection="1">
      <alignment vertical="center"/>
      <protection locked="0"/>
    </xf>
    <xf numFmtId="38" fontId="28" fillId="0" borderId="0" xfId="6" applyFont="1" applyAlignment="1">
      <alignment vertical="center"/>
    </xf>
    <xf numFmtId="38" fontId="33" fillId="0" borderId="44" xfId="6" applyFont="1" applyBorder="1" applyAlignment="1" applyProtection="1">
      <alignment horizontal="right" vertical="center"/>
      <protection locked="0"/>
    </xf>
    <xf numFmtId="38" fontId="33" fillId="0" borderId="40" xfId="6" applyFont="1" applyBorder="1" applyAlignment="1" applyProtection="1">
      <alignment horizontal="right" vertical="center"/>
      <protection locked="0"/>
    </xf>
    <xf numFmtId="9" fontId="33" fillId="0" borderId="44" xfId="6" applyNumberFormat="1" applyFont="1" applyBorder="1" applyAlignment="1" applyProtection="1">
      <alignment horizontal="right" vertical="center"/>
      <protection locked="0"/>
    </xf>
    <xf numFmtId="9" fontId="33" fillId="0" borderId="40" xfId="6" applyNumberFormat="1" applyFont="1" applyBorder="1" applyAlignment="1" applyProtection="1">
      <alignment horizontal="right" vertical="center"/>
      <protection locked="0"/>
    </xf>
    <xf numFmtId="38" fontId="33" fillId="0" borderId="0" xfId="6" applyFont="1" applyFill="1" applyBorder="1" applyAlignment="1" applyProtection="1">
      <alignment horizontal="center" vertical="center"/>
      <protection locked="0"/>
    </xf>
    <xf numFmtId="183" fontId="33" fillId="0" borderId="0" xfId="6" applyNumberFormat="1" applyFont="1" applyFill="1" applyBorder="1" applyAlignment="1" applyProtection="1">
      <alignment horizontal="center" vertical="center"/>
      <protection locked="0"/>
    </xf>
    <xf numFmtId="38" fontId="33" fillId="0" borderId="0" xfId="6" applyFont="1" applyFill="1" applyBorder="1" applyProtection="1">
      <alignment vertical="center"/>
      <protection locked="0"/>
    </xf>
    <xf numFmtId="38" fontId="33" fillId="0" borderId="32" xfId="6" applyFont="1" applyBorder="1" applyProtection="1">
      <alignment vertical="center"/>
      <protection locked="0"/>
    </xf>
    <xf numFmtId="38" fontId="33" fillId="0" borderId="29" xfId="6" applyFont="1" applyFill="1" applyBorder="1" applyAlignment="1" applyProtection="1">
      <alignment horizontal="center" vertical="center"/>
      <protection locked="0"/>
    </xf>
    <xf numFmtId="38" fontId="33" fillId="0" borderId="109" xfId="6" applyFont="1" applyBorder="1">
      <alignment vertical="center"/>
    </xf>
    <xf numFmtId="38" fontId="33" fillId="0" borderId="107" xfId="6" applyFont="1" applyBorder="1" applyAlignment="1">
      <alignment horizontal="right" vertical="center"/>
    </xf>
    <xf numFmtId="38" fontId="33" fillId="0" borderId="108" xfId="6" applyFont="1" applyBorder="1" applyAlignment="1">
      <alignment horizontal="right" vertical="center"/>
    </xf>
    <xf numFmtId="9" fontId="33" fillId="0" borderId="0" xfId="6" applyNumberFormat="1" applyFont="1" applyFill="1" applyBorder="1" applyAlignment="1" applyProtection="1">
      <alignment vertical="center"/>
      <protection locked="0"/>
    </xf>
    <xf numFmtId="38" fontId="33" fillId="7" borderId="40" xfId="6" applyFont="1" applyFill="1" applyBorder="1" applyAlignment="1">
      <alignment horizontal="right" vertical="center"/>
    </xf>
    <xf numFmtId="9" fontId="33" fillId="0" borderId="0" xfId="6" applyNumberFormat="1" applyFont="1" applyFill="1" applyBorder="1" applyAlignment="1" applyProtection="1">
      <alignment horizontal="left" vertical="center"/>
      <protection locked="0"/>
    </xf>
    <xf numFmtId="38" fontId="33" fillId="15" borderId="40" xfId="6" applyFont="1" applyFill="1" applyBorder="1" applyAlignment="1" applyProtection="1">
      <alignment horizontal="center" vertical="center"/>
      <protection locked="0"/>
    </xf>
    <xf numFmtId="9" fontId="33" fillId="15" borderId="40" xfId="6" applyNumberFormat="1" applyFont="1" applyFill="1" applyBorder="1" applyAlignment="1" applyProtection="1">
      <alignment horizontal="left" vertical="center"/>
      <protection locked="0"/>
    </xf>
    <xf numFmtId="9" fontId="33" fillId="15" borderId="40" xfId="6" applyNumberFormat="1" applyFont="1" applyFill="1" applyBorder="1" applyProtection="1">
      <alignment vertical="center"/>
      <protection locked="0"/>
    </xf>
    <xf numFmtId="9" fontId="33" fillId="15" borderId="32" xfId="6" applyNumberFormat="1" applyFont="1" applyFill="1" applyBorder="1" applyProtection="1">
      <alignment vertical="center"/>
      <protection locked="0"/>
    </xf>
    <xf numFmtId="9" fontId="33" fillId="15" borderId="43" xfId="6" applyNumberFormat="1" applyFont="1" applyFill="1" applyBorder="1" applyProtection="1">
      <alignment vertical="center"/>
      <protection locked="0"/>
    </xf>
    <xf numFmtId="6" fontId="28" fillId="7" borderId="40" xfId="6" applyNumberFormat="1" applyFont="1" applyFill="1" applyBorder="1" applyAlignment="1">
      <alignment vertical="center"/>
    </xf>
    <xf numFmtId="6" fontId="33" fillId="0" borderId="108" xfId="6" applyNumberFormat="1" applyFont="1" applyFill="1" applyBorder="1" applyAlignment="1">
      <alignment horizontal="right" vertical="center"/>
    </xf>
    <xf numFmtId="38" fontId="33" fillId="15" borderId="40" xfId="10" applyFont="1" applyFill="1" applyBorder="1" applyProtection="1">
      <alignment vertical="center"/>
      <protection locked="0"/>
    </xf>
    <xf numFmtId="38" fontId="33" fillId="15" borderId="40" xfId="10" applyFont="1" applyFill="1" applyBorder="1" applyAlignment="1" applyProtection="1">
      <alignment horizontal="right" vertical="center"/>
      <protection locked="0"/>
    </xf>
    <xf numFmtId="38" fontId="33" fillId="0" borderId="43" xfId="10" applyFont="1" applyBorder="1" applyAlignment="1" applyProtection="1">
      <alignment horizontal="right" vertical="center"/>
      <protection locked="0"/>
    </xf>
    <xf numFmtId="38" fontId="6" fillId="0" borderId="0" xfId="6" applyFont="1" applyAlignment="1">
      <alignment horizontal="left" vertical="center"/>
    </xf>
    <xf numFmtId="0" fontId="1" fillId="0" borderId="0" xfId="0" applyFont="1">
      <alignment vertical="center"/>
    </xf>
    <xf numFmtId="0" fontId="51" fillId="0" borderId="0" xfId="0" applyFont="1">
      <alignment vertical="center"/>
    </xf>
    <xf numFmtId="38" fontId="30" fillId="0" borderId="0" xfId="6" applyFont="1" applyFill="1" applyAlignment="1">
      <alignment horizontal="center" vertical="center"/>
    </xf>
    <xf numFmtId="184" fontId="32" fillId="0" borderId="0" xfId="6" applyNumberFormat="1" applyFont="1" applyFill="1" applyBorder="1" applyAlignment="1" applyProtection="1">
      <alignment vertical="center" wrapText="1"/>
      <protection locked="0"/>
    </xf>
    <xf numFmtId="0" fontId="16" fillId="6" borderId="0" xfId="5" applyFont="1" applyFill="1" applyAlignment="1" applyProtection="1">
      <alignment horizontal="center" vertical="center"/>
      <protection locked="0"/>
    </xf>
    <xf numFmtId="0" fontId="10" fillId="0" borderId="0" xfId="3">
      <alignment vertical="center"/>
    </xf>
    <xf numFmtId="38" fontId="1" fillId="0" borderId="44" xfId="6" applyFont="1" applyBorder="1" applyAlignment="1" applyProtection="1">
      <alignment horizontal="center" vertical="center"/>
      <protection locked="0"/>
    </xf>
    <xf numFmtId="38" fontId="1" fillId="0" borderId="40" xfId="6" applyFont="1" applyBorder="1" applyAlignment="1" applyProtection="1">
      <alignment horizontal="center" vertical="center"/>
      <protection locked="0"/>
    </xf>
    <xf numFmtId="38" fontId="1" fillId="10" borderId="28" xfId="6" applyFont="1" applyFill="1" applyBorder="1" applyAlignment="1">
      <alignment horizontal="center" vertical="center"/>
    </xf>
    <xf numFmtId="38" fontId="24" fillId="10" borderId="51" xfId="6" applyFont="1" applyFill="1" applyBorder="1" applyAlignment="1">
      <alignment horizontal="center" vertical="center"/>
    </xf>
    <xf numFmtId="0" fontId="24" fillId="10" borderId="64" xfId="5" quotePrefix="1" applyFont="1" applyFill="1" applyBorder="1" applyAlignment="1">
      <alignment horizontal="center" vertical="center" wrapText="1"/>
    </xf>
    <xf numFmtId="0" fontId="24" fillId="10" borderId="38" xfId="5" quotePrefix="1" applyFont="1" applyFill="1" applyBorder="1" applyAlignment="1">
      <alignment horizontal="center" vertical="center" wrapText="1"/>
    </xf>
    <xf numFmtId="0" fontId="10" fillId="0" borderId="46" xfId="5" applyFont="1" applyBorder="1" applyAlignment="1" applyProtection="1">
      <alignment vertical="top" wrapText="1"/>
      <protection locked="0"/>
    </xf>
    <xf numFmtId="0" fontId="10" fillId="0" borderId="30" xfId="5" applyFont="1" applyBorder="1" applyAlignment="1" applyProtection="1">
      <alignment vertical="top" wrapText="1"/>
      <protection locked="0"/>
    </xf>
    <xf numFmtId="0" fontId="10" fillId="0" borderId="47" xfId="5" applyFont="1" applyBorder="1" applyAlignment="1" applyProtection="1">
      <alignment vertical="top" wrapText="1"/>
      <protection locked="0"/>
    </xf>
    <xf numFmtId="0" fontId="10" fillId="0" borderId="18" xfId="5" applyFont="1" applyBorder="1" applyAlignment="1" applyProtection="1">
      <alignment vertical="top" wrapText="1"/>
      <protection locked="0"/>
    </xf>
    <xf numFmtId="38" fontId="40" fillId="6" borderId="0" xfId="5" applyNumberFormat="1" applyFont="1" applyFill="1" applyAlignment="1" applyProtection="1">
      <alignment horizontal="left" vertical="center"/>
      <protection locked="0"/>
    </xf>
    <xf numFmtId="38" fontId="32" fillId="6" borderId="0" xfId="5" applyNumberFormat="1" applyFont="1" applyFill="1" applyAlignment="1" applyProtection="1">
      <alignment horizontal="left" vertical="center"/>
      <protection locked="0"/>
    </xf>
    <xf numFmtId="0" fontId="40" fillId="6" borderId="0" xfId="5" applyFont="1" applyFill="1" applyAlignment="1" applyProtection="1">
      <alignment vertical="center"/>
      <protection locked="0"/>
    </xf>
    <xf numFmtId="180" fontId="34" fillId="6" borderId="0" xfId="5" applyNumberFormat="1" applyFont="1" applyFill="1" applyAlignment="1" applyProtection="1">
      <alignment horizontal="right" vertical="center"/>
      <protection locked="0"/>
    </xf>
    <xf numFmtId="38" fontId="52" fillId="0" borderId="0" xfId="6" applyFont="1" applyAlignment="1">
      <alignment vertical="center"/>
    </xf>
    <xf numFmtId="186" fontId="32" fillId="0" borderId="0" xfId="6" applyNumberFormat="1" applyFont="1">
      <alignment vertical="center"/>
    </xf>
    <xf numFmtId="0" fontId="55" fillId="0" borderId="0" xfId="1" applyFont="1">
      <alignment vertical="center"/>
    </xf>
    <xf numFmtId="38" fontId="56" fillId="15" borderId="40" xfId="10" applyFont="1" applyFill="1" applyBorder="1">
      <alignment vertical="center"/>
    </xf>
    <xf numFmtId="9" fontId="33" fillId="0" borderId="40" xfId="6" applyNumberFormat="1" applyFont="1" applyFill="1" applyBorder="1" applyAlignment="1" applyProtection="1">
      <alignment horizontal="left" vertical="center"/>
      <protection locked="0"/>
    </xf>
    <xf numFmtId="38" fontId="33" fillId="0" borderId="40" xfId="10" applyFont="1" applyFill="1" applyBorder="1" applyAlignment="1" applyProtection="1">
      <alignment horizontal="right" vertical="center"/>
      <protection locked="0"/>
    </xf>
    <xf numFmtId="176" fontId="42" fillId="0" borderId="1" xfId="1" applyNumberFormat="1" applyFont="1" applyBorder="1">
      <alignment vertical="center"/>
    </xf>
    <xf numFmtId="0" fontId="5" fillId="0" borderId="0" xfId="1" applyFont="1" applyAlignment="1">
      <alignment horizontal="right" vertical="center"/>
    </xf>
    <xf numFmtId="0" fontId="1" fillId="0" borderId="2" xfId="1" applyBorder="1" applyAlignment="1">
      <alignment horizontal="center" vertical="center" wrapText="1"/>
    </xf>
    <xf numFmtId="0" fontId="10" fillId="0" borderId="96" xfId="1" applyFont="1" applyBorder="1" applyAlignment="1">
      <alignment horizontal="center" vertical="center" wrapText="1"/>
    </xf>
    <xf numFmtId="0" fontId="1" fillId="0" borderId="79" xfId="1" applyBorder="1" applyAlignment="1">
      <alignment horizontal="center" vertical="center" wrapText="1"/>
    </xf>
    <xf numFmtId="0" fontId="1" fillId="0" borderId="6" xfId="1" applyBorder="1" applyAlignment="1">
      <alignment horizontal="center" vertical="center" wrapText="1"/>
    </xf>
    <xf numFmtId="176" fontId="1" fillId="9" borderId="95" xfId="1" applyNumberFormat="1" applyFill="1" applyBorder="1">
      <alignment vertical="center"/>
    </xf>
    <xf numFmtId="176" fontId="1" fillId="9" borderId="72" xfId="1" applyNumberFormat="1" applyFill="1" applyBorder="1">
      <alignment vertical="center"/>
    </xf>
    <xf numFmtId="176" fontId="1" fillId="9" borderId="97" xfId="1" applyNumberFormat="1" applyFill="1" applyBorder="1">
      <alignment vertical="center"/>
    </xf>
    <xf numFmtId="176" fontId="1" fillId="9" borderId="98" xfId="1" applyNumberFormat="1" applyFill="1" applyBorder="1">
      <alignment vertical="center"/>
    </xf>
    <xf numFmtId="176" fontId="1" fillId="9" borderId="71" xfId="1" applyNumberFormat="1" applyFill="1" applyBorder="1">
      <alignment vertical="center"/>
    </xf>
    <xf numFmtId="176" fontId="1" fillId="9" borderId="73" xfId="1" applyNumberFormat="1" applyFill="1" applyBorder="1">
      <alignment vertical="center"/>
    </xf>
    <xf numFmtId="176" fontId="1" fillId="9" borderId="74" xfId="1" applyNumberFormat="1" applyFill="1" applyBorder="1">
      <alignment vertical="center"/>
    </xf>
    <xf numFmtId="176" fontId="1" fillId="0" borderId="71" xfId="1" applyNumberFormat="1" applyBorder="1">
      <alignment vertical="center"/>
    </xf>
    <xf numFmtId="176" fontId="1" fillId="0" borderId="72" xfId="1" applyNumberFormat="1" applyBorder="1">
      <alignment vertical="center"/>
    </xf>
    <xf numFmtId="176" fontId="1" fillId="0" borderId="73" xfId="1" applyNumberFormat="1" applyBorder="1">
      <alignment vertical="center"/>
    </xf>
    <xf numFmtId="176" fontId="1" fillId="0" borderId="74" xfId="1" applyNumberFormat="1" applyBorder="1">
      <alignment vertical="center"/>
    </xf>
    <xf numFmtId="176" fontId="1" fillId="9" borderId="33" xfId="1" applyNumberFormat="1" applyFill="1" applyBorder="1">
      <alignment vertical="center"/>
    </xf>
    <xf numFmtId="176" fontId="1" fillId="9" borderId="35" xfId="1" applyNumberFormat="1" applyFill="1" applyBorder="1">
      <alignment vertical="center"/>
    </xf>
    <xf numFmtId="176" fontId="1" fillId="4" borderId="110" xfId="1" applyNumberFormat="1" applyFill="1" applyBorder="1">
      <alignment vertical="center"/>
    </xf>
    <xf numFmtId="176" fontId="1" fillId="4" borderId="67" xfId="1" applyNumberFormat="1" applyFill="1" applyBorder="1">
      <alignment vertical="center"/>
    </xf>
    <xf numFmtId="176" fontId="1" fillId="4" borderId="21" xfId="1" applyNumberFormat="1" applyFill="1" applyBorder="1">
      <alignment vertical="center"/>
    </xf>
    <xf numFmtId="176" fontId="1" fillId="11" borderId="101" xfId="1" applyNumberFormat="1" applyFill="1" applyBorder="1">
      <alignment vertical="center"/>
    </xf>
    <xf numFmtId="176" fontId="1" fillId="0" borderId="0" xfId="1" applyNumberFormat="1">
      <alignment vertical="center"/>
    </xf>
    <xf numFmtId="176" fontId="1" fillId="11" borderId="68" xfId="1" applyNumberFormat="1" applyFill="1" applyBorder="1">
      <alignment vertical="center"/>
    </xf>
    <xf numFmtId="176" fontId="1" fillId="11" borderId="103" xfId="1" applyNumberFormat="1" applyFill="1" applyBorder="1">
      <alignment vertical="center"/>
    </xf>
    <xf numFmtId="176" fontId="1" fillId="11" borderId="104" xfId="1" applyNumberFormat="1" applyFill="1" applyBorder="1">
      <alignment vertical="center"/>
    </xf>
    <xf numFmtId="0" fontId="1" fillId="0" borderId="0" xfId="1" applyAlignment="1">
      <alignment horizontal="left" vertical="center"/>
    </xf>
    <xf numFmtId="0" fontId="1" fillId="2" borderId="25" xfId="1" applyFill="1" applyBorder="1" applyAlignment="1">
      <alignment horizontal="center" vertical="center" wrapText="1"/>
    </xf>
    <xf numFmtId="0" fontId="1" fillId="2" borderId="27" xfId="1" applyFill="1" applyBorder="1" applyAlignment="1">
      <alignment horizontal="center" vertical="center" wrapText="1"/>
    </xf>
    <xf numFmtId="176" fontId="1" fillId="0" borderId="28" xfId="1" applyNumberFormat="1" applyBorder="1">
      <alignment vertical="center"/>
    </xf>
    <xf numFmtId="176" fontId="1" fillId="0" borderId="17" xfId="1" applyNumberFormat="1" applyBorder="1">
      <alignment vertical="center"/>
    </xf>
    <xf numFmtId="176" fontId="1" fillId="0" borderId="18" xfId="1" applyNumberFormat="1" applyBorder="1">
      <alignment vertical="center"/>
    </xf>
    <xf numFmtId="0" fontId="24" fillId="0" borderId="2" xfId="1" applyFont="1" applyBorder="1" applyAlignment="1">
      <alignment horizontal="center" vertical="center" wrapText="1"/>
    </xf>
    <xf numFmtId="176" fontId="1" fillId="0" borderId="50" xfId="1" applyNumberFormat="1" applyBorder="1">
      <alignment vertical="center"/>
    </xf>
    <xf numFmtId="176" fontId="24" fillId="0" borderId="81" xfId="1" applyNumberFormat="1" applyFont="1" applyBorder="1">
      <alignment vertical="center"/>
    </xf>
    <xf numFmtId="0" fontId="34" fillId="0" borderId="0" xfId="1" applyFont="1">
      <alignment vertical="center"/>
    </xf>
    <xf numFmtId="0" fontId="1" fillId="0" borderId="30" xfId="1" applyBorder="1">
      <alignment vertical="center"/>
    </xf>
    <xf numFmtId="0" fontId="1" fillId="0" borderId="31" xfId="1" applyBorder="1">
      <alignment vertical="center"/>
    </xf>
    <xf numFmtId="0" fontId="1" fillId="0" borderId="32" xfId="1" applyBorder="1">
      <alignment vertical="center"/>
    </xf>
    <xf numFmtId="176" fontId="1" fillId="0" borderId="111" xfId="1" applyNumberFormat="1" applyBorder="1">
      <alignment vertical="center"/>
    </xf>
    <xf numFmtId="0" fontId="8" fillId="0" borderId="112" xfId="1" applyFont="1" applyBorder="1">
      <alignment vertical="center"/>
    </xf>
    <xf numFmtId="0" fontId="8" fillId="0" borderId="113" xfId="1" applyFont="1" applyBorder="1">
      <alignment vertical="center"/>
    </xf>
    <xf numFmtId="0" fontId="8" fillId="0" borderId="114" xfId="1" applyFont="1" applyBorder="1">
      <alignment vertical="center"/>
    </xf>
    <xf numFmtId="0" fontId="9" fillId="2" borderId="40" xfId="1" applyFont="1" applyFill="1" applyBorder="1" applyAlignment="1">
      <alignment horizontal="center" vertical="center" wrapText="1"/>
    </xf>
    <xf numFmtId="38" fontId="8" fillId="0" borderId="86" xfId="10" applyFont="1" applyBorder="1">
      <alignment vertical="center"/>
    </xf>
    <xf numFmtId="38" fontId="8" fillId="0" borderId="87" xfId="10" applyFont="1" applyBorder="1">
      <alignment vertical="center"/>
    </xf>
    <xf numFmtId="183" fontId="56" fillId="0" borderId="0" xfId="6" applyNumberFormat="1" applyFont="1">
      <alignment vertical="center"/>
    </xf>
    <xf numFmtId="183" fontId="33" fillId="7" borderId="43" xfId="6" applyNumberFormat="1" applyFont="1" applyFill="1" applyBorder="1" applyAlignment="1" applyProtection="1">
      <alignment horizontal="center" vertical="center"/>
      <protection locked="0"/>
    </xf>
    <xf numFmtId="183" fontId="33" fillId="7" borderId="32" xfId="6" applyNumberFormat="1" applyFont="1" applyFill="1" applyBorder="1" applyAlignment="1" applyProtection="1">
      <alignment horizontal="center" vertical="center"/>
      <protection locked="0"/>
    </xf>
    <xf numFmtId="183" fontId="33" fillId="7" borderId="53" xfId="6" applyNumberFormat="1" applyFont="1" applyFill="1" applyBorder="1" applyAlignment="1" applyProtection="1">
      <alignment horizontal="center" vertical="center"/>
      <protection locked="0"/>
    </xf>
    <xf numFmtId="38" fontId="56" fillId="0" borderId="40" xfId="6" applyFont="1" applyFill="1" applyBorder="1">
      <alignment vertical="center"/>
    </xf>
    <xf numFmtId="0" fontId="8" fillId="0" borderId="42" xfId="1" applyFont="1" applyBorder="1" applyAlignment="1">
      <alignment vertical="center" wrapText="1"/>
    </xf>
    <xf numFmtId="0" fontId="58" fillId="0" borderId="42" xfId="1" applyFont="1" applyBorder="1" applyAlignment="1">
      <alignment vertical="center" wrapText="1"/>
    </xf>
    <xf numFmtId="38" fontId="1" fillId="0" borderId="40" xfId="10" applyFont="1" applyBorder="1">
      <alignment vertical="center"/>
    </xf>
    <xf numFmtId="0" fontId="1" fillId="0" borderId="0" xfId="1" applyBorder="1">
      <alignment vertical="center"/>
    </xf>
    <xf numFmtId="0" fontId="5" fillId="0" borderId="0" xfId="1" applyFont="1">
      <alignment vertical="center"/>
    </xf>
    <xf numFmtId="0" fontId="5" fillId="0" borderId="40" xfId="1" applyFont="1" applyBorder="1">
      <alignment vertical="center"/>
    </xf>
    <xf numFmtId="0" fontId="5" fillId="0" borderId="30" xfId="1" applyFont="1" applyBorder="1">
      <alignment vertical="center"/>
    </xf>
    <xf numFmtId="0" fontId="0" fillId="0" borderId="0" xfId="3" applyFont="1" applyAlignment="1">
      <alignment horizontal="left" vertical="center" wrapText="1"/>
    </xf>
    <xf numFmtId="0" fontId="0" fillId="0" borderId="45" xfId="3" applyFont="1" applyBorder="1" applyAlignment="1">
      <alignment horizontal="left" vertical="center" wrapText="1"/>
    </xf>
    <xf numFmtId="0" fontId="37" fillId="0" borderId="0" xfId="3" applyFont="1" applyAlignment="1" applyProtection="1">
      <alignment horizontal="left" vertical="center" wrapText="1"/>
      <protection locked="0"/>
    </xf>
    <xf numFmtId="0" fontId="0" fillId="0" borderId="0" xfId="3" applyFont="1" applyAlignment="1" applyProtection="1">
      <alignment horizontal="left" vertical="center" wrapText="1"/>
      <protection locked="0"/>
    </xf>
    <xf numFmtId="0" fontId="1" fillId="0" borderId="0" xfId="2" applyFont="1" applyAlignment="1">
      <alignment vertical="center"/>
    </xf>
    <xf numFmtId="14" fontId="37" fillId="0" borderId="0" xfId="3" applyNumberFormat="1" applyFont="1" applyAlignment="1" applyProtection="1">
      <alignment horizontal="left" vertical="center"/>
      <protection locked="0"/>
    </xf>
    <xf numFmtId="0" fontId="37" fillId="0" borderId="0" xfId="3" applyFont="1" applyAlignment="1" applyProtection="1">
      <alignment horizontal="left" vertical="center"/>
      <protection locked="0"/>
    </xf>
    <xf numFmtId="0" fontId="11" fillId="0" borderId="0" xfId="3" applyFont="1" applyAlignment="1" applyProtection="1">
      <alignment horizontal="center" vertical="center"/>
      <protection locked="0"/>
    </xf>
    <xf numFmtId="0" fontId="50" fillId="0" borderId="0" xfId="3" applyFont="1" applyAlignment="1" applyProtection="1">
      <alignment horizontal="center" vertical="center"/>
      <protection locked="0"/>
    </xf>
    <xf numFmtId="0" fontId="1" fillId="0" borderId="30"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0" fillId="0" borderId="30" xfId="3" applyFont="1" applyBorder="1" applyAlignment="1">
      <alignment horizontal="center" vertical="center"/>
    </xf>
    <xf numFmtId="0" fontId="0" fillId="0" borderId="31" xfId="3" applyFont="1" applyBorder="1" applyAlignment="1">
      <alignment horizontal="center" vertical="center"/>
    </xf>
    <xf numFmtId="0" fontId="0" fillId="0" borderId="32" xfId="3" applyFont="1" applyBorder="1" applyAlignment="1">
      <alignment horizontal="center" vertical="center"/>
    </xf>
    <xf numFmtId="0" fontId="10" fillId="0" borderId="30" xfId="2" applyBorder="1" applyAlignment="1">
      <alignment horizontal="center" vertical="center"/>
    </xf>
    <xf numFmtId="0" fontId="10" fillId="0" borderId="31" xfId="2" applyBorder="1" applyAlignment="1">
      <alignment horizontal="center" vertical="center"/>
    </xf>
    <xf numFmtId="0" fontId="10" fillId="0" borderId="32" xfId="2" applyBorder="1" applyAlignment="1">
      <alignment horizontal="center" vertical="center"/>
    </xf>
    <xf numFmtId="0" fontId="0" fillId="0" borderId="0" xfId="3" applyFont="1" applyAlignment="1" applyProtection="1">
      <alignment horizontal="center" vertical="center"/>
      <protection locked="0"/>
    </xf>
    <xf numFmtId="0" fontId="10" fillId="0" borderId="0" xfId="3" applyAlignment="1" applyProtection="1">
      <alignment horizontal="left" vertical="center" wrapText="1"/>
      <protection locked="0"/>
    </xf>
    <xf numFmtId="177" fontId="24" fillId="0" borderId="0" xfId="2" applyNumberFormat="1" applyFont="1" applyAlignment="1">
      <alignment horizontal="right" vertical="center"/>
    </xf>
    <xf numFmtId="0" fontId="10" fillId="0" borderId="29" xfId="1" applyFont="1" applyBorder="1" applyAlignment="1">
      <alignment horizontal="left" vertical="center"/>
    </xf>
    <xf numFmtId="0" fontId="10" fillId="0" borderId="0" xfId="1" applyFont="1" applyAlignment="1">
      <alignment horizontal="left" vertical="center"/>
    </xf>
    <xf numFmtId="0" fontId="10" fillId="0" borderId="77" xfId="1" applyFont="1" applyBorder="1" applyAlignment="1">
      <alignment horizontal="left" vertical="center"/>
    </xf>
    <xf numFmtId="0" fontId="1" fillId="0" borderId="35" xfId="1" applyBorder="1" applyAlignment="1">
      <alignment horizontal="left" vertical="center"/>
    </xf>
    <xf numFmtId="0" fontId="1" fillId="0" borderId="33" xfId="1" applyBorder="1" applyAlignment="1">
      <alignment horizontal="left" vertical="center"/>
    </xf>
    <xf numFmtId="0" fontId="1" fillId="0" borderId="34" xfId="1" applyBorder="1" applyAlignment="1">
      <alignment horizontal="left" vertical="center"/>
    </xf>
    <xf numFmtId="0" fontId="1" fillId="0" borderId="35" xfId="1" applyBorder="1" applyAlignment="1">
      <alignment horizontal="left" vertical="center" wrapText="1"/>
    </xf>
    <xf numFmtId="0" fontId="1" fillId="3" borderId="19" xfId="1" applyFill="1" applyBorder="1" applyAlignment="1">
      <alignment horizontal="center" vertical="center"/>
    </xf>
    <xf numFmtId="0" fontId="1" fillId="3" borderId="20" xfId="1" applyFill="1" applyBorder="1" applyAlignment="1">
      <alignment horizontal="center" vertical="center"/>
    </xf>
    <xf numFmtId="0" fontId="1" fillId="3" borderId="21" xfId="1" applyFill="1" applyBorder="1" applyAlignment="1">
      <alignment horizontal="center" vertical="center"/>
    </xf>
    <xf numFmtId="0" fontId="10" fillId="0" borderId="88" xfId="1" applyFont="1" applyBorder="1" applyAlignment="1">
      <alignment horizontal="left" vertical="center"/>
    </xf>
    <xf numFmtId="0" fontId="10" fillId="0" borderId="89" xfId="0" applyFont="1" applyBorder="1" applyAlignment="1">
      <alignment horizontal="left" vertical="center"/>
    </xf>
    <xf numFmtId="0" fontId="10" fillId="0" borderId="90" xfId="0" applyFont="1" applyBorder="1" applyAlignment="1">
      <alignment horizontal="left" vertical="center"/>
    </xf>
    <xf numFmtId="0" fontId="10" fillId="0" borderId="91" xfId="1" applyFont="1" applyBorder="1" applyAlignment="1">
      <alignment horizontal="left" vertical="center"/>
    </xf>
    <xf numFmtId="0" fontId="10" fillId="0" borderId="92" xfId="1" applyFont="1" applyBorder="1" applyAlignment="1">
      <alignment horizontal="left" vertical="center"/>
    </xf>
    <xf numFmtId="0" fontId="10" fillId="0" borderId="93" xfId="1" applyFont="1" applyBorder="1" applyAlignment="1">
      <alignment horizontal="left" vertical="center"/>
    </xf>
    <xf numFmtId="0" fontId="10" fillId="0" borderId="35" xfId="1" applyFont="1" applyBorder="1" applyAlignment="1">
      <alignment horizontal="left" vertical="center"/>
    </xf>
    <xf numFmtId="0" fontId="10" fillId="0" borderId="33" xfId="1" applyFont="1" applyBorder="1" applyAlignment="1">
      <alignment horizontal="left" vertical="center"/>
    </xf>
    <xf numFmtId="0" fontId="10" fillId="0" borderId="34" xfId="1" applyFont="1" applyBorder="1" applyAlignment="1">
      <alignment horizontal="left" vertical="center"/>
    </xf>
    <xf numFmtId="176" fontId="1" fillId="3" borderId="19" xfId="1" applyNumberFormat="1" applyFill="1" applyBorder="1" applyAlignment="1">
      <alignment horizontal="right" vertical="center"/>
    </xf>
    <xf numFmtId="176" fontId="1" fillId="3" borderId="21" xfId="1" applyNumberFormat="1" applyFill="1" applyBorder="1" applyAlignment="1">
      <alignment horizontal="right" vertical="center"/>
    </xf>
    <xf numFmtId="0" fontId="1" fillId="4" borderId="19" xfId="1" applyFill="1" applyBorder="1" applyAlignment="1">
      <alignment horizontal="center" vertical="center"/>
    </xf>
    <xf numFmtId="0" fontId="1" fillId="4" borderId="20" xfId="1" applyFill="1" applyBorder="1" applyAlignment="1">
      <alignment horizontal="center" vertical="center"/>
    </xf>
    <xf numFmtId="0" fontId="1" fillId="4" borderId="110" xfId="1" applyFill="1" applyBorder="1" applyAlignment="1">
      <alignment horizontal="center" vertical="center"/>
    </xf>
    <xf numFmtId="0" fontId="1" fillId="2" borderId="22" xfId="1" applyFill="1" applyBorder="1" applyAlignment="1">
      <alignment horizontal="center" vertical="center"/>
    </xf>
    <xf numFmtId="0" fontId="1" fillId="2" borderId="23" xfId="1" applyFill="1" applyBorder="1" applyAlignment="1">
      <alignment horizontal="center" vertical="center"/>
    </xf>
    <xf numFmtId="0" fontId="1" fillId="2" borderId="24" xfId="1" applyFill="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2" borderId="11" xfId="1" applyFill="1" applyBorder="1" applyAlignment="1">
      <alignment horizontal="center" vertical="center"/>
    </xf>
    <xf numFmtId="0" fontId="1" fillId="2" borderId="12" xfId="1" applyFill="1" applyBorder="1" applyAlignment="1">
      <alignment horizontal="center" vertical="center"/>
    </xf>
    <xf numFmtId="0" fontId="1" fillId="2" borderId="13" xfId="1" applyFill="1" applyBorder="1" applyAlignment="1">
      <alignment horizontal="center" vertical="center"/>
    </xf>
    <xf numFmtId="0" fontId="1" fillId="11" borderId="104" xfId="1" applyFill="1" applyBorder="1" applyAlignment="1">
      <alignment horizontal="left" vertical="center" wrapText="1"/>
    </xf>
    <xf numFmtId="0" fontId="1" fillId="11" borderId="68" xfId="1" applyFill="1" applyBorder="1" applyAlignment="1">
      <alignment horizontal="left" vertical="center" wrapText="1"/>
    </xf>
    <xf numFmtId="0" fontId="1" fillId="11" borderId="62" xfId="1" applyFill="1" applyBorder="1" applyAlignment="1">
      <alignment horizontal="left" vertical="center" wrapText="1"/>
    </xf>
    <xf numFmtId="0" fontId="10" fillId="11" borderId="102" xfId="1" applyFont="1" applyFill="1" applyBorder="1" applyAlignment="1">
      <alignment horizontal="left" vertical="center" wrapText="1"/>
    </xf>
    <xf numFmtId="0" fontId="10" fillId="11" borderId="99" xfId="1" applyFont="1" applyFill="1" applyBorder="1" applyAlignment="1">
      <alignment horizontal="left" vertical="center" wrapText="1"/>
    </xf>
    <xf numFmtId="0" fontId="10" fillId="11" borderId="100" xfId="1" applyFont="1" applyFill="1" applyBorder="1" applyAlignment="1">
      <alignment horizontal="left" vertical="center" wrapText="1"/>
    </xf>
    <xf numFmtId="0" fontId="24" fillId="0" borderId="0" xfId="1" applyFont="1" applyAlignment="1">
      <alignment horizontal="left" vertical="center"/>
    </xf>
    <xf numFmtId="0" fontId="6" fillId="0" borderId="0" xfId="1" applyFont="1" applyAlignment="1">
      <alignment horizontal="center" vertical="center"/>
    </xf>
    <xf numFmtId="0" fontId="34" fillId="0" borderId="0" xfId="1" applyFont="1" applyAlignment="1">
      <alignment horizontal="center" vertical="center"/>
    </xf>
    <xf numFmtId="0" fontId="1" fillId="2" borderId="2" xfId="1" applyFill="1" applyBorder="1" applyAlignment="1">
      <alignment horizontal="center" vertical="center" wrapText="1"/>
    </xf>
    <xf numFmtId="0" fontId="1" fillId="2" borderId="7" xfId="1" applyFill="1" applyBorder="1" applyAlignment="1">
      <alignment horizontal="center" vertical="center" wrapText="1"/>
    </xf>
    <xf numFmtId="0" fontId="1" fillId="2" borderId="5" xfId="1" applyFill="1" applyBorder="1" applyAlignment="1">
      <alignment horizontal="center" vertical="center" wrapText="1"/>
    </xf>
    <xf numFmtId="0" fontId="1" fillId="2" borderId="9" xfId="1" applyFill="1" applyBorder="1" applyAlignment="1">
      <alignment horizontal="center" vertical="center" wrapText="1"/>
    </xf>
    <xf numFmtId="0" fontId="1" fillId="2" borderId="6" xfId="1" applyFill="1" applyBorder="1" applyAlignment="1">
      <alignment horizontal="center" vertical="center" wrapText="1"/>
    </xf>
    <xf numFmtId="0" fontId="1" fillId="2" borderId="10" xfId="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 fillId="2" borderId="55" xfId="1" applyFill="1" applyBorder="1" applyAlignment="1">
      <alignment horizontal="center" vertical="center"/>
    </xf>
    <xf numFmtId="0" fontId="1" fillId="2" borderId="94" xfId="1" applyFill="1" applyBorder="1" applyAlignment="1">
      <alignment horizontal="center" vertical="center"/>
    </xf>
    <xf numFmtId="0" fontId="1" fillId="2" borderId="52" xfId="1" applyFill="1" applyBorder="1" applyAlignment="1">
      <alignment horizontal="center" vertical="center"/>
    </xf>
    <xf numFmtId="0" fontId="1" fillId="2" borderId="45" xfId="1" applyFill="1" applyBorder="1" applyAlignment="1">
      <alignment horizontal="center" vertical="center"/>
    </xf>
    <xf numFmtId="0" fontId="8" fillId="0" borderId="55" xfId="0" applyFont="1" applyBorder="1" applyAlignment="1">
      <alignment horizontal="left" vertical="center" wrapText="1"/>
    </xf>
    <xf numFmtId="0" fontId="8" fillId="0" borderId="53" xfId="0" applyFont="1" applyBorder="1" applyAlignment="1">
      <alignment horizontal="left" vertical="center" wrapText="1"/>
    </xf>
    <xf numFmtId="0" fontId="8" fillId="0" borderId="52" xfId="0" applyFont="1" applyBorder="1" applyAlignment="1">
      <alignment horizontal="left" vertical="center" wrapText="1"/>
    </xf>
    <xf numFmtId="0" fontId="8" fillId="0" borderId="43" xfId="0" applyFont="1" applyBorder="1" applyAlignment="1">
      <alignment horizontal="left" vertical="center" wrapText="1"/>
    </xf>
    <xf numFmtId="0" fontId="8" fillId="0" borderId="40" xfId="0" applyFont="1" applyBorder="1" applyAlignment="1">
      <alignment horizontal="left" vertical="center" wrapText="1"/>
    </xf>
    <xf numFmtId="0" fontId="8" fillId="0" borderId="55" xfId="1" applyFont="1" applyBorder="1" applyAlignment="1">
      <alignment horizontal="left" vertical="center" wrapText="1"/>
    </xf>
    <xf numFmtId="0" fontId="8" fillId="0" borderId="53" xfId="1" applyFont="1" applyBorder="1" applyAlignment="1">
      <alignment horizontal="left" vertical="center" wrapText="1"/>
    </xf>
    <xf numFmtId="0" fontId="8" fillId="0" borderId="52" xfId="1" applyFont="1" applyBorder="1" applyAlignment="1">
      <alignment horizontal="left" vertical="center" wrapText="1"/>
    </xf>
    <xf numFmtId="0" fontId="8" fillId="0" borderId="43" xfId="1" applyFont="1" applyBorder="1" applyAlignment="1">
      <alignment horizontal="left" vertical="center" wrapText="1"/>
    </xf>
    <xf numFmtId="38" fontId="1" fillId="0" borderId="40" xfId="10" applyFont="1" applyBorder="1" applyAlignment="1">
      <alignment horizontal="right" vertical="center"/>
    </xf>
    <xf numFmtId="0" fontId="8" fillId="0" borderId="29" xfId="1" applyFont="1" applyBorder="1" applyAlignment="1">
      <alignment horizontal="left" vertical="center" wrapText="1"/>
    </xf>
    <xf numFmtId="0" fontId="8" fillId="0" borderId="29" xfId="1" applyFont="1" applyBorder="1" applyAlignment="1">
      <alignment horizontal="left" vertical="center"/>
    </xf>
    <xf numFmtId="38" fontId="1" fillId="10" borderId="105" xfId="6" applyFont="1" applyFill="1" applyBorder="1" applyAlignment="1">
      <alignment horizontal="center" vertical="center" wrapText="1"/>
    </xf>
    <xf numFmtId="38" fontId="1" fillId="10" borderId="77" xfId="6" applyFont="1" applyFill="1" applyBorder="1" applyAlignment="1">
      <alignment horizontal="center" vertical="center" wrapText="1"/>
    </xf>
    <xf numFmtId="38" fontId="1" fillId="10" borderId="106" xfId="6" applyFont="1" applyFill="1" applyBorder="1" applyAlignment="1">
      <alignment horizontal="center" vertical="center" wrapText="1"/>
    </xf>
    <xf numFmtId="0" fontId="29" fillId="8" borderId="58" xfId="5" applyFont="1" applyFill="1" applyBorder="1" applyAlignment="1" applyProtection="1">
      <alignment horizontal="center" vertical="center"/>
      <protection locked="0"/>
    </xf>
    <xf numFmtId="0" fontId="29" fillId="8" borderId="59" xfId="5" applyFont="1" applyFill="1" applyBorder="1" applyAlignment="1" applyProtection="1">
      <alignment horizontal="center" vertical="center"/>
      <protection locked="0"/>
    </xf>
    <xf numFmtId="0" fontId="29" fillId="8" borderId="60" xfId="5" applyFont="1" applyFill="1" applyBorder="1" applyAlignment="1" applyProtection="1">
      <alignment horizontal="center" vertical="center"/>
      <protection locked="0"/>
    </xf>
    <xf numFmtId="0" fontId="24" fillId="10" borderId="36" xfId="5" applyFont="1" applyFill="1" applyBorder="1" applyAlignment="1" applyProtection="1">
      <alignment horizontal="center" vertical="center" wrapText="1"/>
      <protection locked="0"/>
    </xf>
    <xf numFmtId="0" fontId="24" fillId="10" borderId="23" xfId="5" applyFont="1" applyFill="1" applyBorder="1" applyAlignment="1" applyProtection="1">
      <alignment horizontal="center" vertical="center" wrapText="1"/>
      <protection locked="0"/>
    </xf>
    <xf numFmtId="0" fontId="24" fillId="10" borderId="25" xfId="5" applyFont="1" applyFill="1" applyBorder="1" applyAlignment="1" applyProtection="1">
      <alignment horizontal="center" vertical="center" wrapText="1"/>
      <protection locked="0"/>
    </xf>
    <xf numFmtId="182" fontId="10" fillId="10" borderId="6" xfId="5" applyNumberFormat="1" applyFont="1" applyFill="1" applyBorder="1" applyAlignment="1" applyProtection="1">
      <alignment horizontal="center" vertical="center"/>
      <protection locked="0"/>
    </xf>
    <xf numFmtId="182" fontId="10" fillId="10" borderId="63" xfId="5" applyNumberFormat="1" applyFont="1" applyFill="1" applyBorder="1" applyAlignment="1" applyProtection="1">
      <alignment horizontal="center" vertical="center"/>
      <protection locked="0"/>
    </xf>
    <xf numFmtId="182" fontId="10" fillId="10" borderId="39" xfId="5" applyNumberFormat="1" applyFont="1" applyFill="1" applyBorder="1" applyAlignment="1" applyProtection="1">
      <alignment horizontal="center" vertical="center"/>
      <protection locked="0"/>
    </xf>
    <xf numFmtId="181" fontId="10" fillId="10" borderId="5" xfId="5" applyNumberFormat="1" applyFont="1" applyFill="1" applyBorder="1" applyAlignment="1" applyProtection="1">
      <alignment horizontal="center" vertical="center"/>
      <protection locked="0"/>
    </xf>
    <xf numFmtId="181" fontId="10" fillId="10" borderId="62" xfId="5" applyNumberFormat="1" applyFont="1" applyFill="1" applyBorder="1" applyAlignment="1" applyProtection="1">
      <alignment horizontal="center" vertical="center"/>
      <protection locked="0"/>
    </xf>
    <xf numFmtId="181" fontId="10" fillId="10" borderId="38" xfId="5" applyNumberFormat="1" applyFont="1" applyFill="1" applyBorder="1" applyAlignment="1" applyProtection="1">
      <alignment horizontal="center" vertical="center"/>
      <protection locked="0"/>
    </xf>
    <xf numFmtId="181" fontId="10" fillId="10" borderId="36" xfId="5" applyNumberFormat="1" applyFont="1" applyFill="1" applyBorder="1" applyAlignment="1" applyProtection="1">
      <alignment horizontal="center" vertical="center"/>
      <protection locked="0"/>
    </xf>
    <xf numFmtId="181" fontId="10" fillId="10" borderId="37" xfId="5" applyNumberFormat="1" applyFont="1" applyFill="1" applyBorder="1" applyAlignment="1" applyProtection="1">
      <alignment horizontal="center" vertical="center"/>
      <protection locked="0"/>
    </xf>
    <xf numFmtId="0" fontId="24" fillId="10" borderId="54" xfId="5" quotePrefix="1" applyFont="1" applyFill="1" applyBorder="1" applyAlignment="1" applyProtection="1">
      <alignment horizontal="center" vertical="center" wrapText="1"/>
      <protection locked="0"/>
    </xf>
    <xf numFmtId="0" fontId="24" fillId="10" borderId="38" xfId="5" quotePrefix="1" applyFont="1" applyFill="1" applyBorder="1" applyAlignment="1" applyProtection="1">
      <alignment horizontal="center" vertical="center" wrapText="1"/>
      <protection locked="0"/>
    </xf>
    <xf numFmtId="181" fontId="10" fillId="10" borderId="54" xfId="5" applyNumberFormat="1" applyFont="1" applyFill="1" applyBorder="1" applyAlignment="1" applyProtection="1">
      <alignment horizontal="center" vertical="center" wrapText="1"/>
      <protection locked="0"/>
    </xf>
    <xf numFmtId="181" fontId="10" fillId="10" borderId="38" xfId="5" applyNumberFormat="1" applyFont="1" applyFill="1" applyBorder="1" applyAlignment="1" applyProtection="1">
      <alignment horizontal="center" vertical="center" wrapText="1"/>
      <protection locked="0"/>
    </xf>
    <xf numFmtId="181" fontId="10" fillId="10" borderId="65" xfId="5" applyNumberFormat="1" applyFont="1" applyFill="1" applyBorder="1" applyAlignment="1" applyProtection="1">
      <alignment horizontal="center" vertical="center" wrapText="1"/>
      <protection locked="0"/>
    </xf>
    <xf numFmtId="181" fontId="10" fillId="10" borderId="66" xfId="5" applyNumberFormat="1" applyFont="1" applyFill="1" applyBorder="1" applyAlignment="1" applyProtection="1">
      <alignment horizontal="center" vertical="center" wrapText="1"/>
      <protection locked="0"/>
    </xf>
    <xf numFmtId="178" fontId="10" fillId="10" borderId="2" xfId="5" applyNumberFormat="1" applyFont="1" applyFill="1" applyBorder="1" applyAlignment="1" applyProtection="1">
      <alignment horizontal="center" vertical="center"/>
      <protection locked="0"/>
    </xf>
    <xf numFmtId="178" fontId="10" fillId="10" borderId="78" xfId="5" applyNumberFormat="1" applyFont="1" applyFill="1" applyBorder="1" applyAlignment="1" applyProtection="1">
      <alignment horizontal="center" vertical="center"/>
      <protection locked="0"/>
    </xf>
    <xf numFmtId="178" fontId="10" fillId="10" borderId="81" xfId="5" applyNumberFormat="1" applyFont="1" applyFill="1" applyBorder="1" applyAlignment="1" applyProtection="1">
      <alignment horizontal="center" vertical="center"/>
      <protection locked="0"/>
    </xf>
    <xf numFmtId="178" fontId="10" fillId="10" borderId="42" xfId="5" applyNumberFormat="1" applyFont="1" applyFill="1" applyBorder="1" applyAlignment="1" applyProtection="1">
      <alignment horizontal="center" vertical="center"/>
      <protection locked="0"/>
    </xf>
    <xf numFmtId="178" fontId="10" fillId="10" borderId="83" xfId="5" applyNumberFormat="1" applyFont="1" applyFill="1" applyBorder="1" applyAlignment="1" applyProtection="1">
      <alignment horizontal="center" vertical="center"/>
      <protection locked="0"/>
    </xf>
    <xf numFmtId="178" fontId="10" fillId="10" borderId="82" xfId="5" applyNumberFormat="1" applyFont="1" applyFill="1" applyBorder="1" applyAlignment="1" applyProtection="1">
      <alignment horizontal="center" vertical="center"/>
      <protection locked="0"/>
    </xf>
    <xf numFmtId="0" fontId="10" fillId="0" borderId="11" xfId="5" applyFont="1" applyBorder="1" applyAlignment="1" applyProtection="1">
      <alignment horizontal="left" vertical="center"/>
      <protection locked="0"/>
    </xf>
    <xf numFmtId="0" fontId="10" fillId="0" borderId="84" xfId="5" applyFont="1" applyBorder="1" applyAlignment="1" applyProtection="1">
      <alignment horizontal="left" vertical="center"/>
      <protection locked="0"/>
    </xf>
    <xf numFmtId="38" fontId="10" fillId="0" borderId="85" xfId="7" applyFont="1" applyFill="1" applyBorder="1" applyAlignment="1" applyProtection="1">
      <alignment vertical="center"/>
      <protection locked="0"/>
    </xf>
    <xf numFmtId="38" fontId="10" fillId="0" borderId="32" xfId="7" applyFont="1" applyFill="1" applyBorder="1" applyAlignment="1" applyProtection="1">
      <alignment vertical="center"/>
      <protection locked="0"/>
    </xf>
    <xf numFmtId="0" fontId="10" fillId="0" borderId="85" xfId="5" applyFont="1" applyBorder="1" applyAlignment="1" applyProtection="1">
      <alignment horizontal="left" vertical="center"/>
      <protection locked="0"/>
    </xf>
    <xf numFmtId="0" fontId="10" fillId="0" borderId="32" xfId="5" applyFont="1" applyBorder="1" applyAlignment="1" applyProtection="1">
      <alignment horizontal="left" vertical="center"/>
      <protection locked="0"/>
    </xf>
    <xf numFmtId="0" fontId="10" fillId="0" borderId="14" xfId="5" applyFont="1" applyBorder="1" applyAlignment="1" applyProtection="1">
      <alignment horizontal="left" vertical="center"/>
      <protection locked="0"/>
    </xf>
    <xf numFmtId="0" fontId="10" fillId="0" borderId="28" xfId="5" applyFont="1" applyBorder="1" applyAlignment="1" applyProtection="1">
      <alignment horizontal="left" vertical="center"/>
      <protection locked="0"/>
    </xf>
    <xf numFmtId="0" fontId="10" fillId="0" borderId="7" xfId="5" applyFont="1" applyBorder="1" applyAlignment="1" applyProtection="1">
      <alignment horizontal="right" vertical="center"/>
      <protection locked="0"/>
    </xf>
    <xf numFmtId="0" fontId="10" fillId="0" borderId="8" xfId="5" applyFont="1" applyBorder="1" applyAlignment="1" applyProtection="1">
      <alignment horizontal="right" vertical="center"/>
      <protection locked="0"/>
    </xf>
    <xf numFmtId="0" fontId="10" fillId="0" borderId="80" xfId="5" applyFont="1" applyBorder="1" applyAlignment="1" applyProtection="1">
      <alignment horizontal="right" vertical="center"/>
      <protection locked="0"/>
    </xf>
    <xf numFmtId="38" fontId="29" fillId="8" borderId="19" xfId="6" applyFont="1" applyFill="1" applyBorder="1" applyAlignment="1">
      <alignment horizontal="center" vertical="center"/>
    </xf>
    <xf numFmtId="38" fontId="29" fillId="8" borderId="20" xfId="6" applyFont="1" applyFill="1" applyBorder="1" applyAlignment="1">
      <alignment horizontal="center" vertical="center"/>
    </xf>
    <xf numFmtId="0" fontId="0" fillId="0" borderId="20" xfId="0" applyBorder="1" applyAlignment="1">
      <alignment vertical="center"/>
    </xf>
    <xf numFmtId="0" fontId="10" fillId="0" borderId="56" xfId="5" applyFont="1" applyBorder="1" applyAlignment="1" applyProtection="1">
      <alignment horizontal="right" vertical="center"/>
      <protection locked="0"/>
    </xf>
    <xf numFmtId="181" fontId="10" fillId="10" borderId="25" xfId="5" applyNumberFormat="1" applyFont="1" applyFill="1" applyBorder="1" applyAlignment="1" applyProtection="1">
      <alignment horizontal="center" vertical="center"/>
      <protection locked="0"/>
    </xf>
    <xf numFmtId="0" fontId="10" fillId="10" borderId="3" xfId="5" applyFont="1" applyFill="1" applyBorder="1" applyAlignment="1" applyProtection="1">
      <alignment horizontal="center" vertical="center" wrapText="1"/>
      <protection locked="0"/>
    </xf>
    <xf numFmtId="0" fontId="1" fillId="10" borderId="78" xfId="0" applyFont="1" applyFill="1" applyBorder="1" applyAlignment="1">
      <alignment horizontal="center" vertical="center" wrapText="1"/>
    </xf>
    <xf numFmtId="0" fontId="10" fillId="0" borderId="11" xfId="5" applyFont="1" applyBorder="1" applyAlignment="1" applyProtection="1">
      <alignment horizontal="center" vertical="center"/>
      <protection locked="0"/>
    </xf>
    <xf numFmtId="0" fontId="10" fillId="0" borderId="84" xfId="5" applyFont="1" applyBorder="1" applyAlignment="1" applyProtection="1">
      <alignment horizontal="center" vertical="center"/>
      <protection locked="0"/>
    </xf>
    <xf numFmtId="38" fontId="15" fillId="0" borderId="85" xfId="7" applyFont="1" applyFill="1" applyBorder="1" applyAlignment="1" applyProtection="1">
      <alignment horizontal="center" vertical="center"/>
      <protection locked="0"/>
    </xf>
    <xf numFmtId="38" fontId="15" fillId="0" borderId="32" xfId="7" applyFont="1" applyFill="1" applyBorder="1" applyAlignment="1" applyProtection="1">
      <alignment horizontal="center" vertical="center"/>
      <protection locked="0"/>
    </xf>
    <xf numFmtId="0" fontId="10" fillId="0" borderId="85" xfId="5" applyFont="1" applyBorder="1" applyAlignment="1" applyProtection="1">
      <alignment horizontal="center" vertical="center"/>
      <protection locked="0"/>
    </xf>
    <xf numFmtId="0" fontId="10" fillId="0" borderId="32" xfId="5" applyFont="1" applyBorder="1" applyAlignment="1" applyProtection="1">
      <alignment horizontal="center" vertical="center"/>
      <protection locked="0"/>
    </xf>
    <xf numFmtId="0" fontId="10" fillId="0" borderId="56" xfId="5" applyFont="1" applyBorder="1" applyAlignment="1" applyProtection="1">
      <alignment horizontal="center" vertical="center"/>
      <protection locked="0"/>
    </xf>
    <xf numFmtId="0" fontId="10" fillId="0" borderId="49" xfId="5" applyFont="1" applyBorder="1" applyAlignment="1" applyProtection="1">
      <alignment horizontal="center" vertical="center"/>
      <protection locked="0"/>
    </xf>
    <xf numFmtId="38" fontId="56" fillId="15" borderId="40" xfId="6" applyFont="1" applyFill="1" applyBorder="1" applyAlignment="1">
      <alignment horizontal="left" vertical="center"/>
    </xf>
    <xf numFmtId="38" fontId="33" fillId="15" borderId="40" xfId="6" applyFont="1" applyFill="1" applyBorder="1" applyAlignment="1">
      <alignment horizontal="left" vertical="center"/>
    </xf>
    <xf numFmtId="40" fontId="33" fillId="15" borderId="40" xfId="6" applyNumberFormat="1" applyFont="1" applyFill="1" applyBorder="1" applyAlignment="1" applyProtection="1">
      <alignment horizontal="center" vertical="center"/>
      <protection locked="0"/>
    </xf>
    <xf numFmtId="38" fontId="54" fillId="8" borderId="19" xfId="6" applyFont="1" applyFill="1" applyBorder="1" applyAlignment="1">
      <alignment horizontal="center" vertical="center"/>
    </xf>
    <xf numFmtId="38" fontId="54" fillId="8" borderId="20" xfId="6" applyFont="1" applyFill="1" applyBorder="1" applyAlignment="1">
      <alignment horizontal="center" vertical="center"/>
    </xf>
    <xf numFmtId="38" fontId="54" fillId="8" borderId="57" xfId="6" applyFont="1" applyFill="1" applyBorder="1" applyAlignment="1">
      <alignment horizontal="center" vertical="center"/>
    </xf>
    <xf numFmtId="38" fontId="33" fillId="10" borderId="54" xfId="6" applyFont="1" applyFill="1" applyBorder="1" applyAlignment="1">
      <alignment horizontal="center" vertical="center" wrapText="1"/>
    </xf>
    <xf numFmtId="38" fontId="33" fillId="10" borderId="38" xfId="6" applyFont="1" applyFill="1" applyBorder="1" applyAlignment="1">
      <alignment horizontal="center" vertical="center" wrapText="1"/>
    </xf>
    <xf numFmtId="9" fontId="33" fillId="15" borderId="40" xfId="6" applyNumberFormat="1" applyFont="1" applyFill="1" applyBorder="1" applyAlignment="1" applyProtection="1">
      <alignment horizontal="left" vertical="center"/>
      <protection locked="0"/>
    </xf>
    <xf numFmtId="38" fontId="33" fillId="10" borderId="32" xfId="6" applyFont="1" applyFill="1" applyBorder="1" applyAlignment="1">
      <alignment horizontal="center" vertical="center"/>
    </xf>
    <xf numFmtId="38" fontId="33" fillId="10" borderId="28" xfId="6" applyFont="1" applyFill="1" applyBorder="1" applyAlignment="1">
      <alignment horizontal="center" vertical="center"/>
    </xf>
    <xf numFmtId="38" fontId="33" fillId="0" borderId="30" xfId="6" applyFont="1" applyBorder="1" applyAlignment="1">
      <alignment horizontal="right" vertical="center"/>
    </xf>
    <xf numFmtId="38" fontId="33" fillId="0" borderId="31" xfId="6" applyFont="1" applyBorder="1" applyAlignment="1">
      <alignment horizontal="right" vertical="center"/>
    </xf>
    <xf numFmtId="38" fontId="33" fillId="0" borderId="32" xfId="6" applyFont="1" applyBorder="1" applyAlignment="1">
      <alignment horizontal="right" vertical="center"/>
    </xf>
    <xf numFmtId="6" fontId="33" fillId="7" borderId="54" xfId="6" applyNumberFormat="1" applyFont="1" applyFill="1" applyBorder="1" applyAlignment="1">
      <alignment horizontal="center" vertical="center" wrapText="1"/>
    </xf>
    <xf numFmtId="6" fontId="33" fillId="7" borderId="44" xfId="6" applyNumberFormat="1" applyFont="1" applyFill="1" applyBorder="1" applyAlignment="1">
      <alignment horizontal="center" vertical="center" wrapText="1"/>
    </xf>
    <xf numFmtId="38" fontId="33" fillId="10" borderId="40" xfId="6" applyFont="1" applyFill="1" applyBorder="1" applyAlignment="1">
      <alignment horizontal="center" vertical="center" wrapText="1"/>
    </xf>
    <xf numFmtId="38" fontId="33" fillId="10" borderId="17" xfId="6" applyFont="1" applyFill="1" applyBorder="1" applyAlignment="1">
      <alignment horizontal="center" vertical="center" wrapText="1"/>
    </xf>
    <xf numFmtId="183" fontId="33" fillId="10" borderId="32" xfId="6" applyNumberFormat="1" applyFont="1" applyFill="1" applyBorder="1" applyAlignment="1">
      <alignment horizontal="center" vertical="center"/>
    </xf>
    <xf numFmtId="183" fontId="33" fillId="10" borderId="28" xfId="6" applyNumberFormat="1" applyFont="1" applyFill="1" applyBorder="1" applyAlignment="1">
      <alignment horizontal="center" vertical="center"/>
    </xf>
    <xf numFmtId="38" fontId="33" fillId="10" borderId="40" xfId="6" applyFont="1" applyFill="1" applyBorder="1" applyAlignment="1">
      <alignment horizontal="center" vertical="center"/>
    </xf>
    <xf numFmtId="38" fontId="33" fillId="10" borderId="17" xfId="6" applyFont="1" applyFill="1" applyBorder="1" applyAlignment="1">
      <alignment horizontal="center" vertical="center"/>
    </xf>
    <xf numFmtId="38" fontId="33" fillId="10" borderId="30" xfId="6" applyFont="1" applyFill="1" applyBorder="1" applyAlignment="1">
      <alignment horizontal="center" vertical="center"/>
    </xf>
    <xf numFmtId="38" fontId="29" fillId="8" borderId="57" xfId="6" applyFont="1" applyFill="1" applyBorder="1" applyAlignment="1">
      <alignment horizontal="center" vertical="center"/>
    </xf>
    <xf numFmtId="183" fontId="1" fillId="7" borderId="54" xfId="6" applyNumberFormat="1" applyFont="1" applyFill="1" applyBorder="1" applyAlignment="1">
      <alignment horizontal="center" vertical="center" wrapText="1"/>
    </xf>
    <xf numFmtId="183" fontId="1" fillId="7" borderId="38" xfId="6" applyNumberFormat="1" applyFont="1" applyFill="1" applyBorder="1" applyAlignment="1">
      <alignment horizontal="center" vertical="center" wrapText="1"/>
    </xf>
    <xf numFmtId="38" fontId="56" fillId="0" borderId="55" xfId="6" applyFont="1" applyFill="1" applyBorder="1" applyAlignment="1">
      <alignment horizontal="center" vertical="center" wrapText="1"/>
    </xf>
    <xf numFmtId="38" fontId="56" fillId="0" borderId="53" xfId="6" applyFont="1" applyFill="1" applyBorder="1" applyAlignment="1">
      <alignment horizontal="center" vertical="center" wrapText="1"/>
    </xf>
    <xf numFmtId="38" fontId="56" fillId="0" borderId="52" xfId="6" applyFont="1" applyFill="1" applyBorder="1" applyAlignment="1">
      <alignment horizontal="center" vertical="center" wrapText="1"/>
    </xf>
    <xf numFmtId="38" fontId="56" fillId="0" borderId="43" xfId="6" applyFont="1" applyFill="1" applyBorder="1" applyAlignment="1">
      <alignment horizontal="center" vertical="center" wrapText="1"/>
    </xf>
    <xf numFmtId="0" fontId="46" fillId="0" borderId="76" xfId="1" applyFont="1" applyBorder="1" applyAlignment="1">
      <alignment horizontal="center" vertical="center" wrapText="1"/>
    </xf>
    <xf numFmtId="0" fontId="46" fillId="0" borderId="61" xfId="1" applyFont="1" applyBorder="1" applyAlignment="1">
      <alignment horizontal="center" vertical="center" wrapText="1"/>
    </xf>
    <xf numFmtId="0" fontId="46" fillId="0" borderId="48" xfId="1" applyFont="1" applyBorder="1" applyAlignment="1">
      <alignment horizontal="center" vertical="center" wrapText="1"/>
    </xf>
    <xf numFmtId="0" fontId="43" fillId="0" borderId="8" xfId="1" applyFont="1" applyBorder="1" applyAlignment="1">
      <alignment horizontal="center" vertical="center"/>
    </xf>
    <xf numFmtId="0" fontId="46" fillId="0" borderId="4" xfId="1" applyFont="1" applyBorder="1" applyAlignment="1">
      <alignment horizontal="center" vertical="center" wrapText="1"/>
    </xf>
    <xf numFmtId="0" fontId="46" fillId="0" borderId="54" xfId="1" applyFont="1" applyBorder="1" applyAlignment="1">
      <alignment horizontal="left" vertical="center" wrapText="1"/>
    </xf>
    <xf numFmtId="0" fontId="46" fillId="0" borderId="44" xfId="1" applyFont="1" applyBorder="1" applyAlignment="1">
      <alignment horizontal="left" vertical="center" wrapText="1"/>
    </xf>
    <xf numFmtId="0" fontId="46" fillId="0" borderId="54" xfId="1" applyFont="1" applyBorder="1" applyAlignment="1">
      <alignment horizontal="center" vertical="center" wrapText="1"/>
    </xf>
    <xf numFmtId="0" fontId="46" fillId="0" borderId="44" xfId="1" applyFont="1" applyBorder="1" applyAlignment="1">
      <alignment horizontal="center" vertical="center" wrapText="1"/>
    </xf>
  </cellXfs>
  <cellStyles count="11">
    <cellStyle name="ハイパーリンク" xfId="8" builtinId="8"/>
    <cellStyle name="桁区切り" xfId="10" builtinId="6"/>
    <cellStyle name="桁区切り 2" xfId="6" xr:uid="{00000000-0005-0000-0000-000000000000}"/>
    <cellStyle name="桁区切り 2 2" xfId="7" xr:uid="{00000000-0005-0000-0000-000001000000}"/>
    <cellStyle name="通貨" xfId="4" builtinId="7"/>
    <cellStyle name="通貨 2" xfId="9" xr:uid="{75620931-238E-489B-9405-04BCAFDBEC2B}"/>
    <cellStyle name="標準" xfId="0" builtinId="0"/>
    <cellStyle name="標準 2" xfId="1" xr:uid="{00000000-0005-0000-0000-000004000000}"/>
    <cellStyle name="標準 2 2" xfId="3" xr:uid="{00000000-0005-0000-0000-000005000000}"/>
    <cellStyle name="標準 2 3" xfId="5" xr:uid="{00000000-0005-0000-0000-000006000000}"/>
    <cellStyle name="標準 3" xfId="2" xr:uid="{00000000-0005-0000-0000-00000700000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225425</xdr:colOff>
      <xdr:row>7</xdr:row>
      <xdr:rowOff>98425</xdr:rowOff>
    </xdr:from>
    <xdr:to>
      <xdr:col>31</xdr:col>
      <xdr:colOff>244475</xdr:colOff>
      <xdr:row>11</xdr:row>
      <xdr:rowOff>53521</xdr:rowOff>
    </xdr:to>
    <xdr:sp macro="" textlink="">
      <xdr:nvSpPr>
        <xdr:cNvPr id="2" name="メモ 1">
          <a:extLst>
            <a:ext uri="{FF2B5EF4-FFF2-40B4-BE49-F238E27FC236}">
              <a16:creationId xmlns:a16="http://schemas.microsoft.com/office/drawing/2014/main" id="{00000000-0008-0000-0000-000002000000}"/>
            </a:ext>
          </a:extLst>
        </xdr:cNvPr>
        <xdr:cNvSpPr/>
      </xdr:nvSpPr>
      <xdr:spPr>
        <a:xfrm>
          <a:off x="7569200" y="1270000"/>
          <a:ext cx="2647950" cy="678996"/>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本紙原本提出時は、赤字⇒黒字に</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修正をお願いします</a:t>
          </a:r>
        </a:p>
      </xdr:txBody>
    </xdr:sp>
    <xdr:clientData/>
  </xdr:twoCellAnchor>
  <xdr:twoCellAnchor editAs="oneCell">
    <xdr:from>
      <xdr:col>28</xdr:col>
      <xdr:colOff>0</xdr:colOff>
      <xdr:row>8</xdr:row>
      <xdr:rowOff>0</xdr:rowOff>
    </xdr:from>
    <xdr:to>
      <xdr:col>28</xdr:col>
      <xdr:colOff>304800</xdr:colOff>
      <xdr:row>9</xdr:row>
      <xdr:rowOff>120650</xdr:rowOff>
    </xdr:to>
    <xdr:sp macro="" textlink="">
      <xdr:nvSpPr>
        <xdr:cNvPr id="22531" name="AutoShape 3">
          <a:extLst>
            <a:ext uri="{FF2B5EF4-FFF2-40B4-BE49-F238E27FC236}">
              <a16:creationId xmlns:a16="http://schemas.microsoft.com/office/drawing/2014/main" id="{45C86AB2-17B8-A726-BCED-3936A203B8FF}"/>
            </a:ext>
          </a:extLst>
        </xdr:cNvPr>
        <xdr:cNvSpPr>
          <a:spLocks noChangeAspect="1" noChangeArrowheads="1"/>
        </xdr:cNvSpPr>
      </xdr:nvSpPr>
      <xdr:spPr bwMode="auto">
        <a:xfrm>
          <a:off x="7000875" y="135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4</xdr:row>
      <xdr:rowOff>0</xdr:rowOff>
    </xdr:from>
    <xdr:to>
      <xdr:col>29</xdr:col>
      <xdr:colOff>304800</xdr:colOff>
      <xdr:row>5</xdr:row>
      <xdr:rowOff>120650</xdr:rowOff>
    </xdr:to>
    <xdr:sp macro="" textlink="">
      <xdr:nvSpPr>
        <xdr:cNvPr id="22532" name="AutoShape 4">
          <a:extLst>
            <a:ext uri="{FF2B5EF4-FFF2-40B4-BE49-F238E27FC236}">
              <a16:creationId xmlns:a16="http://schemas.microsoft.com/office/drawing/2014/main" id="{4BD2BAAE-6F11-BB61-F104-93B0BA233959}"/>
            </a:ext>
          </a:extLst>
        </xdr:cNvPr>
        <xdr:cNvSpPr>
          <a:spLocks noChangeAspect="1" noChangeArrowheads="1"/>
        </xdr:cNvSpPr>
      </xdr:nvSpPr>
      <xdr:spPr bwMode="auto">
        <a:xfrm>
          <a:off x="7658100" y="62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408214</xdr:colOff>
      <xdr:row>10</xdr:row>
      <xdr:rowOff>163286</xdr:rowOff>
    </xdr:from>
    <xdr:to>
      <xdr:col>20</xdr:col>
      <xdr:colOff>234497</xdr:colOff>
      <xdr:row>23</xdr:row>
      <xdr:rowOff>173718</xdr:rowOff>
    </xdr:to>
    <xdr:sp macro="" textlink="">
      <xdr:nvSpPr>
        <xdr:cNvPr id="5" name="正方形/長方形 4">
          <a:extLst>
            <a:ext uri="{FF2B5EF4-FFF2-40B4-BE49-F238E27FC236}">
              <a16:creationId xmlns:a16="http://schemas.microsoft.com/office/drawing/2014/main" id="{55843236-19FF-4B7B-A79F-E0BF1C6B56CF}"/>
            </a:ext>
          </a:extLst>
        </xdr:cNvPr>
        <xdr:cNvSpPr/>
      </xdr:nvSpPr>
      <xdr:spPr>
        <a:xfrm>
          <a:off x="16314964" y="3782786"/>
          <a:ext cx="7881712" cy="496343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169861</xdr:colOff>
      <xdr:row>15</xdr:row>
      <xdr:rowOff>86002</xdr:rowOff>
    </xdr:from>
    <xdr:to>
      <xdr:col>9</xdr:col>
      <xdr:colOff>2643186</xdr:colOff>
      <xdr:row>23</xdr:row>
      <xdr:rowOff>130969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9861" y="5586690"/>
          <a:ext cx="14403388" cy="2366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注１）　出国日及び帰国日は、</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本邦出発日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本邦到着日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を記載してください。なお、現地業務開始前に別業務に現地で従事していた場合、又は現地業務終了後に別業務に従事する場合は、それぞれ往路</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400">
              <a:latin typeface="ＭＳ ゴシック" panose="020B0609070205080204" pitchFamily="49" charset="-128"/>
              <a:ea typeface="ＭＳ ゴシック" panose="020B0609070205080204" pitchFamily="49" charset="-128"/>
            </a:rPr>
            <a:t>注２）　航空券代は、帰国日が属する回の報告書に計上してください。</a:t>
          </a:r>
        </a:p>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注３）　「総額（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）」には、領収書額面金額（空港施設使用料、手数料、税金等を含む金額）を記入してください。</a:t>
          </a:r>
        </a:p>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注４）　本邦の空港を出発する航空賃に含まれる</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発券手数料</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や出国空港ごとの</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旅客サービス施設使用料</a:t>
          </a:r>
          <a:r>
            <a:rPr kumimoji="1" lang="en-US" altLang="ja-JP" sz="1400" u="sng">
              <a:solidFill>
                <a:sysClr val="windowText" lastClr="000000"/>
              </a:solidFill>
              <a:latin typeface="ＭＳ ゴシック" panose="020B0609070205080204" pitchFamily="49" charset="-128"/>
              <a:ea typeface="ＭＳ ゴシック" panose="020B0609070205080204" pitchFamily="49" charset="-128"/>
            </a:rPr>
            <a:t>(SW)</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旅客保安サービス料</a:t>
          </a:r>
          <a:r>
            <a:rPr kumimoji="1" lang="en-US" altLang="ja-JP" sz="1400" u="sng">
              <a:solidFill>
                <a:sysClr val="windowText" lastClr="000000"/>
              </a:solidFill>
              <a:latin typeface="ＭＳ ゴシック" panose="020B0609070205080204" pitchFamily="49" charset="-128"/>
              <a:ea typeface="ＭＳ ゴシック" panose="020B0609070205080204" pitchFamily="49" charset="-128"/>
            </a:rPr>
            <a:t>(OI)</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には消費税が含まれております。これらの料金は「課税分（</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）」に入力してください。自動的に「免税分」</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が計算されます。</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注５）　海外で購入した航空券代の税区分は、全額「不課税」となります。手数料や税等を含んだ領収書額面の金額をそのまま「総額（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）」に計上し、「空港施設使用料＋旅客保安サービス料の消費税の合計額（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」と「発券手数料の消費税額（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」の欄には「</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」を入力し、備考欄に「海外（地名）にて購入」と記載してください</a:t>
          </a:r>
          <a:r>
            <a:rPr kumimoji="1" lang="ja-JP" altLang="en-US" sz="1400">
              <a:latin typeface="ＭＳ ゴシック" panose="020B0609070205080204" pitchFamily="49" charset="-128"/>
              <a:ea typeface="ＭＳ ゴシック" panose="020B0609070205080204" pitchFamily="49" charset="-128"/>
            </a:rPr>
            <a:t>。</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231525</xdr:rowOff>
    </xdr:from>
    <xdr:to>
      <xdr:col>9</xdr:col>
      <xdr:colOff>1047750</xdr:colOff>
      <xdr:row>23</xdr:row>
      <xdr:rowOff>23812</xdr:rowOff>
    </xdr:to>
    <xdr:sp macro="" textlink="">
      <xdr:nvSpPr>
        <xdr:cNvPr id="2" name="テキスト ボックス 1">
          <a:extLst>
            <a:ext uri="{FF2B5EF4-FFF2-40B4-BE49-F238E27FC236}">
              <a16:creationId xmlns:a16="http://schemas.microsoft.com/office/drawing/2014/main" id="{CC7AF946-6102-4196-9EB0-8777C2C7BC9D}"/>
            </a:ext>
          </a:extLst>
        </xdr:cNvPr>
        <xdr:cNvSpPr txBox="1"/>
      </xdr:nvSpPr>
      <xdr:spPr>
        <a:xfrm>
          <a:off x="0" y="5744119"/>
          <a:ext cx="12251531" cy="1542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ＭＳ ゴシック" panose="020B0609070205080204" pitchFamily="49" charset="-128"/>
              <a:ea typeface="ＭＳ ゴシック" panose="020B0609070205080204" pitchFamily="49" charset="-128"/>
            </a:rPr>
            <a:t>注１）</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出国日及び帰国日は、事業</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対象国出発日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対象国到着日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を記載してください。なお、本邦業務開始前に別業務に本邦で従事していた場合、又は本邦業務終了後に別業務に従事する場合は、それぞれ往路</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400">
              <a:latin typeface="ＭＳ ゴシック" panose="020B0609070205080204" pitchFamily="49" charset="-128"/>
              <a:ea typeface="ＭＳ ゴシック" panose="020B0609070205080204" pitchFamily="49" charset="-128"/>
            </a:rPr>
            <a:t>注２）</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航空券代は、帰国日が属する</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回</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の報告書に計上</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して</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ください。</a:t>
          </a:r>
          <a:endParaRPr lang="ja-JP" altLang="ja-JP" sz="1400">
            <a:effectLst/>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注３）「航空券代（総額）」には、領収書額面金額（空港施設使用料、手数料、税金等を含む金額）を記入してください。（海外で購入した航空券を想定）</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323395</xdr:colOff>
      <xdr:row>10</xdr:row>
      <xdr:rowOff>37648</xdr:rowOff>
    </xdr:from>
    <xdr:to>
      <xdr:col>20</xdr:col>
      <xdr:colOff>152853</xdr:colOff>
      <xdr:row>23</xdr:row>
      <xdr:rowOff>44905</xdr:rowOff>
    </xdr:to>
    <xdr:sp macro="" textlink="">
      <xdr:nvSpPr>
        <xdr:cNvPr id="6" name="正方形/長方形 5">
          <a:extLst>
            <a:ext uri="{FF2B5EF4-FFF2-40B4-BE49-F238E27FC236}">
              <a16:creationId xmlns:a16="http://schemas.microsoft.com/office/drawing/2014/main" id="{2A0434FF-4973-BA95-2A87-040515D717F5}"/>
            </a:ext>
          </a:extLst>
        </xdr:cNvPr>
        <xdr:cNvSpPr/>
      </xdr:nvSpPr>
      <xdr:spPr>
        <a:xfrm>
          <a:off x="16434252" y="3589112"/>
          <a:ext cx="7884887" cy="4960257"/>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367393</xdr:colOff>
      <xdr:row>10</xdr:row>
      <xdr:rowOff>108857</xdr:rowOff>
    </xdr:from>
    <xdr:to>
      <xdr:col>20</xdr:col>
      <xdr:colOff>200026</xdr:colOff>
      <xdr:row>23</xdr:row>
      <xdr:rowOff>122464</xdr:rowOff>
    </xdr:to>
    <xdr:sp macro="" textlink="">
      <xdr:nvSpPr>
        <xdr:cNvPr id="5" name="正方形/長方形 4">
          <a:extLst>
            <a:ext uri="{FF2B5EF4-FFF2-40B4-BE49-F238E27FC236}">
              <a16:creationId xmlns:a16="http://schemas.microsoft.com/office/drawing/2014/main" id="{D529D5AA-B8FD-4F58-9EC8-EF2E596882D8}"/>
            </a:ext>
          </a:extLst>
        </xdr:cNvPr>
        <xdr:cNvSpPr/>
      </xdr:nvSpPr>
      <xdr:spPr>
        <a:xfrm>
          <a:off x="16274143" y="3728357"/>
          <a:ext cx="7888062" cy="4966607"/>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493033</xdr:colOff>
      <xdr:row>10</xdr:row>
      <xdr:rowOff>356961</xdr:rowOff>
    </xdr:from>
    <xdr:to>
      <xdr:col>21</xdr:col>
      <xdr:colOff>319316</xdr:colOff>
      <xdr:row>23</xdr:row>
      <xdr:rowOff>373743</xdr:rowOff>
    </xdr:to>
    <xdr:sp macro="" textlink="">
      <xdr:nvSpPr>
        <xdr:cNvPr id="5" name="正方形/長方形 4">
          <a:extLst>
            <a:ext uri="{FF2B5EF4-FFF2-40B4-BE49-F238E27FC236}">
              <a16:creationId xmlns:a16="http://schemas.microsoft.com/office/drawing/2014/main" id="{D0BB3DF5-E742-4E4D-99B8-771E0A5F2EEE}"/>
            </a:ext>
          </a:extLst>
        </xdr:cNvPr>
        <xdr:cNvSpPr/>
      </xdr:nvSpPr>
      <xdr:spPr>
        <a:xfrm>
          <a:off x="16399783" y="3976461"/>
          <a:ext cx="7881712" cy="496978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418648</xdr:colOff>
      <xdr:row>10</xdr:row>
      <xdr:rowOff>282574</xdr:rowOff>
    </xdr:from>
    <xdr:to>
      <xdr:col>20</xdr:col>
      <xdr:colOff>254456</xdr:colOff>
      <xdr:row>23</xdr:row>
      <xdr:rowOff>308881</xdr:rowOff>
    </xdr:to>
    <xdr:sp macro="" textlink="">
      <xdr:nvSpPr>
        <xdr:cNvPr id="5" name="正方形/長方形 4">
          <a:extLst>
            <a:ext uri="{FF2B5EF4-FFF2-40B4-BE49-F238E27FC236}">
              <a16:creationId xmlns:a16="http://schemas.microsoft.com/office/drawing/2014/main" id="{44EA4E4C-8917-434C-902B-964363CAB4E3}"/>
            </a:ext>
          </a:extLst>
        </xdr:cNvPr>
        <xdr:cNvSpPr/>
      </xdr:nvSpPr>
      <xdr:spPr>
        <a:xfrm>
          <a:off x="16325398" y="3902074"/>
          <a:ext cx="7891237" cy="4979307"/>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340178</xdr:colOff>
      <xdr:row>10</xdr:row>
      <xdr:rowOff>54428</xdr:rowOff>
    </xdr:from>
    <xdr:to>
      <xdr:col>20</xdr:col>
      <xdr:colOff>169636</xdr:colOff>
      <xdr:row>23</xdr:row>
      <xdr:rowOff>64860</xdr:rowOff>
    </xdr:to>
    <xdr:sp macro="" textlink="">
      <xdr:nvSpPr>
        <xdr:cNvPr id="5" name="正方形/長方形 4">
          <a:extLst>
            <a:ext uri="{FF2B5EF4-FFF2-40B4-BE49-F238E27FC236}">
              <a16:creationId xmlns:a16="http://schemas.microsoft.com/office/drawing/2014/main" id="{C9EBAB8A-6F53-4E63-9E42-600B4C5A4AB9}"/>
            </a:ext>
          </a:extLst>
        </xdr:cNvPr>
        <xdr:cNvSpPr/>
      </xdr:nvSpPr>
      <xdr:spPr>
        <a:xfrm>
          <a:off x="16246928" y="3673928"/>
          <a:ext cx="7884887" cy="496343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408214</xdr:colOff>
      <xdr:row>10</xdr:row>
      <xdr:rowOff>272143</xdr:rowOff>
    </xdr:from>
    <xdr:to>
      <xdr:col>20</xdr:col>
      <xdr:colOff>237672</xdr:colOff>
      <xdr:row>23</xdr:row>
      <xdr:rowOff>282575</xdr:rowOff>
    </xdr:to>
    <xdr:sp macro="" textlink="">
      <xdr:nvSpPr>
        <xdr:cNvPr id="5" name="正方形/長方形 4">
          <a:extLst>
            <a:ext uri="{FF2B5EF4-FFF2-40B4-BE49-F238E27FC236}">
              <a16:creationId xmlns:a16="http://schemas.microsoft.com/office/drawing/2014/main" id="{1069646E-02C6-4C08-B438-72A24C78A0D5}"/>
            </a:ext>
          </a:extLst>
        </xdr:cNvPr>
        <xdr:cNvSpPr/>
      </xdr:nvSpPr>
      <xdr:spPr>
        <a:xfrm>
          <a:off x="16314964" y="3891643"/>
          <a:ext cx="7884887" cy="4963432"/>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kern="1200"/>
            <a:t>・項目別立替金精算書は、月毎／項目別に作成してください。</a:t>
          </a:r>
          <a:endParaRPr kumimoji="1" lang="en-US" altLang="ja-JP" sz="1800" kern="1200"/>
        </a:p>
        <a:p>
          <a:pPr algn="l"/>
          <a:r>
            <a:rPr kumimoji="1" lang="ja-JP" altLang="en-US" sz="1800" kern="1200"/>
            <a:t>・外貨レートは月毎に修正が必要です。</a:t>
          </a:r>
        </a:p>
        <a:p>
          <a:pPr algn="l"/>
          <a:r>
            <a:rPr kumimoji="1" lang="ja-JP" altLang="en-US" sz="1800" kern="1200"/>
            <a:t>・現地通貨（赤字）は固有名称に修正ください。</a:t>
          </a:r>
        </a:p>
        <a:p>
          <a:pPr algn="l"/>
          <a:r>
            <a:rPr kumimoji="1" lang="ja-JP" altLang="en-US" sz="1800" kern="1200"/>
            <a:t>・当該月の外貨換算レートは以下</a:t>
          </a:r>
          <a:r>
            <a:rPr kumimoji="1" lang="en-US" altLang="ja-JP" sz="1800" kern="1200"/>
            <a:t>JICA</a:t>
          </a:r>
          <a:r>
            <a:rPr kumimoji="1" lang="ja-JP" altLang="en-US" sz="1800" kern="1200"/>
            <a:t>ウエブサイトで確認してください。</a:t>
          </a:r>
        </a:p>
        <a:p>
          <a:pPr algn="l"/>
          <a:r>
            <a:rPr kumimoji="1" lang="ja-JP" altLang="en-US" sz="1800" kern="1200"/>
            <a:t>　　</a:t>
          </a:r>
          <a:r>
            <a:rPr kumimoji="1" lang="en-US" altLang="ja-JP" sz="1800" kern="1200"/>
            <a:t>http://www.jica.go.jp/announce/manual/form/consul_g/rate.html</a:t>
          </a:r>
        </a:p>
        <a:p>
          <a:pPr algn="l"/>
          <a:r>
            <a:rPr kumimoji="1" lang="ja-JP" altLang="en-US" sz="1800" kern="1200"/>
            <a:t>・円換算支出額は、月額合計額に当該月の外貨換算レートを乗じ、小数点以下を切り捨てて算出してください。</a:t>
          </a:r>
        </a:p>
        <a:p>
          <a:pPr algn="l"/>
          <a:r>
            <a:rPr kumimoji="1" lang="ja-JP" altLang="en-US" sz="1800" kern="1200"/>
            <a:t>・現地通貨のセルの小数点以下の桁数を変更したい場合は、</a:t>
          </a:r>
        </a:p>
        <a:p>
          <a:pPr algn="l"/>
          <a:r>
            <a:rPr kumimoji="1" lang="ja-JP" altLang="en-US" sz="1800" kern="1200"/>
            <a:t>対象セルを選択の上、右クリック→セルの書式設定→通貨－小数点以下の桁数を修正してください。</a:t>
          </a:r>
        </a:p>
        <a:p>
          <a:pPr algn="l"/>
          <a:r>
            <a:rPr kumimoji="1" lang="ja-JP" altLang="en-US" sz="1800" kern="1200"/>
            <a:t>・領収書等は、項目別に日付順で一連の番号を付け、「証拠書類番号」欄に記入してください。</a:t>
          </a:r>
        </a:p>
        <a:p>
          <a:pPr algn="l"/>
          <a:endParaRPr kumimoji="1" lang="ja-JP" altLang="en-US" sz="1100" kern="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500_&#24066;&#27665;&#21442;&#21152;&#25512;&#36914;&#35506;\00_&#35506;&#23554;&#29992;\50_&#23492;&#38468;&#37329;&#20107;&#26989;\6.&#23492;&#20184;&#37329;&#20107;&#26989;\06_&#9632;&#9632;JICA&#22522;&#37329;\01_&#12304;JICA&#22522;&#37329;&#12305;&#27963;&#29992;&#20107;&#26989;&#38306;&#36899;\2019&#24180;&#24230;&#65288;H31&#65289;\9.%20&#25505;&#25246;&#22243;&#20307;&#12408;&#12398;&#36899;&#32097;&#20107;&#38917;\&#9315;&#25903;&#25173;&#31807;&#65288;2019&#24180;&#242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1_&#20844;&#38283;\5_&#24066;&#27665;&#21442;&#21152;&#25512;&#36914;&#35506;\&#9733;&#9733;&#33609;&#12398;&#26681;&#38306;&#36899;&#12288;&#22519;&#21209;&#21442;&#32771;&#29992;&#36039;&#26009;&#9733;&#9733;\&#9679;&#27096;&#24335;&#20840;&#12390;_201712&#26368;&#26032;&#29256;\&#32076;&#36027;&#31934;&#31639;&#12395;&#20418;&#12427;&#21508;&#31278;&#27096;&#24335;\&#22235;&#21322;&#26399;&#25903;&#20986;&#29366;&#27841;&#22577;&#21578;\1_&#35506;&#31246;&#22243;&#20307;&#29992;\style_05_02-06_01_kazei%20&#35336;&#31639;&#24335;&#26377;&#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net\fileserver\Users\INOUE~1.ICN\AppData\Local\Temp\&#12467;&#12500;&#12540;tebiki_0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net\FileServer\Users\YOKOYA~1.YOK\AppData\Local\Temp\&#12467;&#12500;&#12540;tebiki_04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
      <sheetName val="②傭人費・謝金"/>
      <sheetName val="③物品購入・輸送費"/>
      <sheetName val="④会議費"/>
      <sheetName val="⑤借料等"/>
      <sheetName val="⑥内国旅費・交通費"/>
      <sheetName val="⑦印刷・製本代"/>
      <sheetName val="⑧その他"/>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課税団体用）"/>
      <sheetName val="②旅費（その他）"/>
      <sheetName val="③-1支払簿（海外諸費）"/>
      <sheetName val="③-2支払簿（海外諸費）"/>
      <sheetName val="③-3支払簿（海外諸費）"/>
      <sheetName val="④支払簿（受入諸費）（課税団体用）"/>
      <sheetName val="⑤支払簿（国内業務費）（課税団体用）"/>
      <sheetName val="⑥支払簿（基盤整備費）"/>
      <sheetName val="⑦-1支払簿（資機材購送費）"/>
      <sheetName val="⑦-2支払簿支払簿（資機材購送費）"/>
      <sheetName val="⑦-3支払簿支払簿（資機材購送費）"/>
      <sheetName val="直接人件費内訳（課税団体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jica.go.jp/about/announce/manual/guideline/kusanone/__icsFiles/afieldfile/2024/06/27/GuidelineC202406.pdf" TargetMode="External"/><Relationship Id="rId1" Type="http://schemas.openxmlformats.org/officeDocument/2006/relationships/hyperlink" Target="https://www.jica.go.jp/announce/manual/form/consul_g/rat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CE6B8-AA00-4ABD-9129-5B442426488C}">
  <sheetPr>
    <tabColor rgb="FF0070C0"/>
    <pageSetUpPr fitToPage="1"/>
  </sheetPr>
  <dimension ref="A1:Y12"/>
  <sheetViews>
    <sheetView topLeftCell="A4" workbookViewId="0">
      <selection activeCell="C15" sqref="C15"/>
    </sheetView>
  </sheetViews>
  <sheetFormatPr defaultColWidth="8.58203125" defaultRowHeight="29.5" customHeight="1"/>
  <cols>
    <col min="1" max="3" width="8.58203125" style="121"/>
    <col min="4" max="4" width="8.58203125" style="122"/>
    <col min="5" max="11" width="8.58203125" style="121"/>
    <col min="12" max="12" width="0" style="120" hidden="1" customWidth="1"/>
    <col min="13" max="16384" width="8.58203125" style="121"/>
  </cols>
  <sheetData>
    <row r="1" spans="1:25" ht="29.5" customHeight="1">
      <c r="A1" s="118" t="s">
        <v>0</v>
      </c>
      <c r="B1" s="118"/>
      <c r="C1" s="118"/>
      <c r="D1" s="119"/>
      <c r="E1" s="118"/>
      <c r="F1" s="118"/>
      <c r="G1" s="118"/>
      <c r="H1" s="118"/>
      <c r="I1" s="118"/>
      <c r="J1" s="118"/>
      <c r="K1" s="118"/>
    </row>
    <row r="2" spans="1:25" ht="29.5" customHeight="1">
      <c r="A2" s="121" t="s">
        <v>1</v>
      </c>
    </row>
    <row r="3" spans="1:25" ht="29.5" customHeight="1">
      <c r="A3" s="121" t="s">
        <v>2</v>
      </c>
    </row>
    <row r="5" spans="1:25" ht="29.5" customHeight="1">
      <c r="A5" s="123" t="s">
        <v>3</v>
      </c>
      <c r="B5" s="124"/>
      <c r="C5" s="124"/>
      <c r="D5" s="125" t="s">
        <v>4</v>
      </c>
      <c r="E5" s="126"/>
      <c r="F5" s="126"/>
      <c r="G5" s="126"/>
      <c r="H5" s="126"/>
      <c r="I5" s="126"/>
      <c r="J5" s="126"/>
      <c r="K5" s="126"/>
      <c r="L5" s="127"/>
      <c r="M5" s="126"/>
      <c r="N5" s="126"/>
      <c r="O5" s="126"/>
      <c r="P5" s="126"/>
      <c r="Q5" s="126"/>
      <c r="R5" s="126"/>
      <c r="S5" s="126"/>
      <c r="T5" s="126"/>
      <c r="U5" s="126"/>
      <c r="V5" s="126"/>
      <c r="W5" s="126"/>
      <c r="X5" s="126"/>
      <c r="Y5" s="126"/>
    </row>
    <row r="6" spans="1:25" ht="29.5" customHeight="1">
      <c r="A6" s="123"/>
      <c r="B6" s="124"/>
      <c r="C6" s="124"/>
      <c r="D6" s="128" t="s">
        <v>5</v>
      </c>
      <c r="E6" s="129"/>
      <c r="F6" s="129"/>
      <c r="G6" s="129"/>
      <c r="H6" s="129"/>
      <c r="I6" s="129"/>
      <c r="J6" s="129"/>
      <c r="K6" s="129"/>
      <c r="L6" s="130"/>
      <c r="M6" s="129"/>
      <c r="N6" s="129"/>
      <c r="O6" s="129"/>
      <c r="P6" s="129"/>
      <c r="Q6" s="129"/>
      <c r="R6" s="129"/>
      <c r="S6" s="129"/>
      <c r="T6" s="129"/>
      <c r="U6" s="129"/>
      <c r="V6" s="129"/>
      <c r="W6" s="129"/>
      <c r="X6" s="129"/>
      <c r="Y6" s="129"/>
    </row>
    <row r="7" spans="1:25" ht="29.5" customHeight="1">
      <c r="A7" s="123" t="s">
        <v>6</v>
      </c>
      <c r="B7" s="124"/>
      <c r="C7" s="124"/>
      <c r="D7" s="128" t="s">
        <v>7</v>
      </c>
      <c r="E7" s="126"/>
      <c r="F7" s="126"/>
      <c r="G7" s="126"/>
      <c r="H7" s="126"/>
      <c r="I7" s="126"/>
      <c r="J7" s="126"/>
      <c r="K7" s="126"/>
      <c r="L7" s="127"/>
      <c r="M7" s="126"/>
      <c r="N7" s="126"/>
      <c r="O7" s="126"/>
      <c r="P7" s="126"/>
      <c r="Q7" s="126"/>
      <c r="R7" s="126"/>
      <c r="S7" s="126"/>
      <c r="T7" s="126"/>
      <c r="U7" s="126"/>
      <c r="V7" s="126"/>
      <c r="W7" s="126"/>
      <c r="X7" s="126"/>
      <c r="Y7" s="126"/>
    </row>
    <row r="8" spans="1:25" ht="29.5" customHeight="1">
      <c r="A8" s="123" t="s">
        <v>8</v>
      </c>
      <c r="B8" s="124"/>
      <c r="C8" s="124"/>
      <c r="D8" s="128" t="s">
        <v>7</v>
      </c>
      <c r="E8" s="129"/>
      <c r="F8" s="129"/>
      <c r="G8" s="129"/>
      <c r="H8" s="129"/>
      <c r="I8" s="129"/>
      <c r="J8" s="129"/>
      <c r="K8" s="129"/>
      <c r="L8" s="130"/>
      <c r="M8" s="129"/>
      <c r="N8" s="129"/>
      <c r="O8" s="129"/>
      <c r="P8" s="129"/>
      <c r="Q8" s="129"/>
      <c r="R8" s="129"/>
      <c r="S8" s="129"/>
      <c r="T8" s="129"/>
      <c r="U8" s="129"/>
      <c r="V8" s="129"/>
      <c r="W8" s="129"/>
      <c r="X8" s="129"/>
      <c r="Y8" s="129"/>
    </row>
    <row r="9" spans="1:25" ht="29.5" customHeight="1">
      <c r="A9" s="123" t="s">
        <v>9</v>
      </c>
      <c r="B9" s="123"/>
      <c r="C9" s="123"/>
      <c r="D9" s="131" t="s">
        <v>10</v>
      </c>
      <c r="E9" s="131"/>
      <c r="G9" s="132"/>
      <c r="H9" s="131"/>
      <c r="I9" s="131"/>
      <c r="J9" s="131"/>
      <c r="K9" s="131"/>
      <c r="L9" s="133" t="str">
        <f>D9&amp;G9&amp;H9</f>
        <v>20●●年●月●日～202●年●月●日</v>
      </c>
      <c r="M9" s="131"/>
      <c r="N9" s="131"/>
      <c r="O9" s="131"/>
      <c r="P9" s="131"/>
      <c r="Q9" s="131"/>
      <c r="R9" s="131"/>
      <c r="S9" s="131"/>
      <c r="T9" s="131"/>
      <c r="U9" s="131"/>
      <c r="V9" s="131"/>
      <c r="W9" s="131"/>
      <c r="X9" s="131"/>
      <c r="Y9" s="131"/>
    </row>
    <row r="10" spans="1:25" ht="29.5" customHeight="1">
      <c r="A10" s="123" t="s">
        <v>11</v>
      </c>
      <c r="B10" s="123"/>
      <c r="C10" s="123"/>
      <c r="D10" s="131" t="s">
        <v>10</v>
      </c>
      <c r="E10" s="131"/>
      <c r="F10" s="131"/>
      <c r="G10" s="131"/>
      <c r="H10" s="131"/>
      <c r="I10" s="131"/>
      <c r="J10" s="131"/>
      <c r="K10" s="131"/>
      <c r="L10" s="133" t="str">
        <f>D10&amp;G10&amp;H10</f>
        <v>20●●年●月●日～202●年●月●日</v>
      </c>
      <c r="M10" s="131"/>
      <c r="N10" s="131"/>
      <c r="O10" s="131"/>
      <c r="P10" s="134"/>
      <c r="Q10" s="131"/>
      <c r="R10" s="131"/>
      <c r="S10" s="131"/>
      <c r="T10" s="131"/>
      <c r="U10" s="131"/>
      <c r="V10" s="131"/>
      <c r="W10" s="131"/>
      <c r="X10" s="131"/>
      <c r="Y10" s="131"/>
    </row>
    <row r="11" spans="1:25" ht="29.5" customHeight="1">
      <c r="A11" s="121" t="s">
        <v>12</v>
      </c>
      <c r="D11" s="135" t="s">
        <v>201</v>
      </c>
    </row>
    <row r="12" spans="1:25" ht="29.5" customHeight="1">
      <c r="A12" s="121" t="s">
        <v>13</v>
      </c>
      <c r="D12" s="135" t="s">
        <v>14</v>
      </c>
    </row>
  </sheetData>
  <phoneticPr fontId="3"/>
  <pageMargins left="0.70866141732283472" right="0.70866141732283472" top="0.74803149606299213" bottom="0.74803149606299213" header="0.31496062992125984" footer="0.31496062992125984"/>
  <pageSetup paperSize="9" scale="8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62F08-1F7A-4006-B880-3D69C6E8FF8B}">
  <sheetPr>
    <tabColor rgb="FF92D050"/>
    <pageSetUpPr fitToPage="1"/>
  </sheetPr>
  <dimension ref="A1:S145"/>
  <sheetViews>
    <sheetView zoomScale="70" zoomScaleNormal="70" workbookViewId="0">
      <selection activeCell="J12" sqref="J12"/>
    </sheetView>
  </sheetViews>
  <sheetFormatPr defaultColWidth="9" defaultRowHeight="14"/>
  <cols>
    <col min="1" max="1" width="11.08203125" style="45" customWidth="1"/>
    <col min="2" max="2" width="8" style="47" customWidth="1"/>
    <col min="3" max="3" width="48.83203125" style="45" customWidth="1"/>
    <col min="4" max="5" width="18.08203125" style="45" customWidth="1"/>
    <col min="6" max="6" width="22.58203125" style="45" customWidth="1"/>
    <col min="7" max="7" width="8.75" style="45" customWidth="1"/>
    <col min="8" max="8" width="18.83203125" style="45" customWidth="1"/>
    <col min="9" max="10" width="26.83203125" style="45" customWidth="1"/>
    <col min="11" max="11" width="25.33203125" style="45" customWidth="1"/>
    <col min="12" max="16384" width="9" style="45"/>
  </cols>
  <sheetData>
    <row r="1" spans="1:19" s="42" customFormat="1" ht="25.5" customHeight="1">
      <c r="A1" s="138" t="str">
        <f>'1.旅費(1)現地渡航費（航空運賃）'!A1</f>
        <v>団体名：</v>
      </c>
      <c r="B1" s="139" t="str">
        <f>'★マスタ（最初にこちらを入力）'!D7</f>
        <v>●●</v>
      </c>
      <c r="C1" s="40"/>
      <c r="D1" s="40"/>
      <c r="E1" s="40"/>
      <c r="F1" s="41"/>
      <c r="J1" s="178" t="str">
        <f>'★マスタ（最初にこちらを入力）'!D11</f>
        <v>部分払第●回</v>
      </c>
    </row>
    <row r="2" spans="1:19" s="42" customFormat="1" ht="25.5" customHeight="1">
      <c r="A2" s="138" t="str">
        <f>'1.旅費(1)現地渡航費（航空運賃）'!A2</f>
        <v>対象国：</v>
      </c>
      <c r="B2" s="139" t="str">
        <f>'★マスタ（最初にこちらを入力）'!D8</f>
        <v>●●</v>
      </c>
      <c r="C2" s="43"/>
      <c r="G2" s="44"/>
      <c r="H2" s="44"/>
      <c r="I2" s="44"/>
    </row>
    <row r="3" spans="1:19" s="42" customFormat="1" ht="17.149999999999999" customHeight="1">
      <c r="A3" s="138"/>
      <c r="B3" s="139"/>
      <c r="C3" s="43"/>
      <c r="G3" s="44"/>
      <c r="H3" s="44"/>
      <c r="I3" s="44"/>
    </row>
    <row r="4" spans="1:19" ht="29.5" customHeight="1">
      <c r="A4" s="181"/>
      <c r="B4" s="181"/>
      <c r="C4" s="181"/>
      <c r="D4" s="181"/>
      <c r="E4" s="177" t="s">
        <v>103</v>
      </c>
      <c r="F4" s="181"/>
      <c r="G4" s="181"/>
      <c r="H4" s="181"/>
      <c r="I4" s="181"/>
      <c r="J4" s="181"/>
    </row>
    <row r="5" spans="1:19" s="51" customFormat="1" ht="29.25" customHeight="1">
      <c r="A5" s="207" t="s">
        <v>129</v>
      </c>
      <c r="B5" s="67"/>
      <c r="C5" s="66"/>
      <c r="D5" s="66"/>
      <c r="E5" s="66"/>
      <c r="F5" s="66"/>
      <c r="H5" s="66"/>
      <c r="I5" s="66" t="s">
        <v>95</v>
      </c>
      <c r="J5" s="68"/>
    </row>
    <row r="6" spans="1:19" s="51" customFormat="1" ht="30.65" customHeight="1">
      <c r="A6" s="229"/>
      <c r="B6" s="50"/>
      <c r="F6" s="52"/>
      <c r="H6" s="52"/>
      <c r="I6" s="52" t="s">
        <v>97</v>
      </c>
      <c r="J6" s="53"/>
      <c r="S6" s="49" t="s">
        <v>105</v>
      </c>
    </row>
    <row r="7" spans="1:19" s="51" customFormat="1" ht="30.75" customHeight="1">
      <c r="A7" s="451" t="s">
        <v>82</v>
      </c>
      <c r="B7" s="453" t="s">
        <v>106</v>
      </c>
      <c r="C7" s="455" t="s">
        <v>107</v>
      </c>
      <c r="D7" s="455" t="s">
        <v>108</v>
      </c>
      <c r="E7" s="457"/>
      <c r="F7" s="457"/>
      <c r="G7" s="441" t="s">
        <v>109</v>
      </c>
      <c r="H7" s="441" t="s">
        <v>110</v>
      </c>
      <c r="I7" s="441" t="s">
        <v>111</v>
      </c>
      <c r="J7" s="444" t="s">
        <v>112</v>
      </c>
      <c r="S7" s="49" t="s">
        <v>113</v>
      </c>
    </row>
    <row r="8" spans="1:19" s="51" customFormat="1" ht="30.75" customHeight="1" thickBot="1">
      <c r="A8" s="452"/>
      <c r="B8" s="454"/>
      <c r="C8" s="456"/>
      <c r="D8" s="176" t="s">
        <v>95</v>
      </c>
      <c r="E8" s="79" t="str">
        <f>I6</f>
        <v>現地通貨</v>
      </c>
      <c r="F8" s="80" t="s">
        <v>114</v>
      </c>
      <c r="G8" s="442"/>
      <c r="H8" s="442"/>
      <c r="I8" s="442"/>
      <c r="J8" s="445"/>
      <c r="S8" s="49" t="s">
        <v>115</v>
      </c>
    </row>
    <row r="9" spans="1:19" s="51" customFormat="1" ht="30" customHeight="1" thickTop="1">
      <c r="A9" s="159">
        <v>1</v>
      </c>
      <c r="B9" s="55"/>
      <c r="C9" s="54"/>
      <c r="D9" s="56"/>
      <c r="E9" s="56"/>
      <c r="F9" s="58"/>
      <c r="G9" s="184"/>
      <c r="H9" s="206" t="e">
        <f>ROUNDDOWN(F9*VALUE(LEFT(G9,LEN(G9-1))),0)</f>
        <v>#VALUE!</v>
      </c>
      <c r="I9" s="182"/>
      <c r="J9" s="180"/>
      <c r="S9" s="49" t="s">
        <v>116</v>
      </c>
    </row>
    <row r="10" spans="1:19" s="51" customFormat="1" ht="30" customHeight="1">
      <c r="A10" s="160">
        <v>2</v>
      </c>
      <c r="B10" s="60"/>
      <c r="C10" s="59"/>
      <c r="D10" s="61"/>
      <c r="E10" s="61"/>
      <c r="F10" s="58"/>
      <c r="G10" s="184"/>
      <c r="H10" s="206" t="e">
        <f t="shared" ref="H10:H18" si="0">ROUNDDOWN(F10*VALUE(LEFT(G10,LEN(G10-1))),0)</f>
        <v>#VALUE!</v>
      </c>
      <c r="I10" s="182"/>
      <c r="J10" s="189"/>
      <c r="S10" s="49" t="s">
        <v>117</v>
      </c>
    </row>
    <row r="11" spans="1:19" s="51" customFormat="1" ht="30" customHeight="1">
      <c r="A11" s="159">
        <v>3</v>
      </c>
      <c r="B11" s="60"/>
      <c r="C11" s="59"/>
      <c r="D11" s="61"/>
      <c r="E11" s="57"/>
      <c r="F11" s="58"/>
      <c r="G11" s="184"/>
      <c r="H11" s="206" t="e">
        <f t="shared" si="0"/>
        <v>#VALUE!</v>
      </c>
      <c r="I11" s="182"/>
      <c r="J11" s="189"/>
    </row>
    <row r="12" spans="1:19" s="51" customFormat="1" ht="30" customHeight="1">
      <c r="A12" s="160">
        <v>4</v>
      </c>
      <c r="B12" s="60"/>
      <c r="C12" s="59"/>
      <c r="D12" s="61"/>
      <c r="E12" s="62"/>
      <c r="F12" s="58"/>
      <c r="G12" s="184"/>
      <c r="H12" s="206" t="e">
        <f t="shared" si="0"/>
        <v>#VALUE!</v>
      </c>
      <c r="I12" s="182"/>
      <c r="J12" s="189"/>
    </row>
    <row r="13" spans="1:19" s="51" customFormat="1" ht="30" customHeight="1">
      <c r="A13" s="160">
        <v>5</v>
      </c>
      <c r="B13" s="60"/>
      <c r="C13" s="59"/>
      <c r="D13" s="61"/>
      <c r="E13" s="62"/>
      <c r="F13" s="58"/>
      <c r="G13" s="184"/>
      <c r="H13" s="206" t="e">
        <f t="shared" si="0"/>
        <v>#VALUE!</v>
      </c>
      <c r="I13" s="182"/>
      <c r="J13" s="189"/>
    </row>
    <row r="14" spans="1:19" s="51" customFormat="1" ht="30" customHeight="1">
      <c r="A14" s="160">
        <v>6</v>
      </c>
      <c r="B14" s="60"/>
      <c r="C14" s="59"/>
      <c r="D14" s="61"/>
      <c r="E14" s="62"/>
      <c r="F14" s="58"/>
      <c r="G14" s="184"/>
      <c r="H14" s="206" t="e">
        <f t="shared" si="0"/>
        <v>#VALUE!</v>
      </c>
      <c r="I14" s="182"/>
      <c r="J14" s="189"/>
    </row>
    <row r="15" spans="1:19" s="51" customFormat="1" ht="30" customHeight="1">
      <c r="A15" s="160">
        <v>7</v>
      </c>
      <c r="B15" s="60"/>
      <c r="C15" s="59"/>
      <c r="D15" s="61"/>
      <c r="E15" s="62"/>
      <c r="F15" s="58"/>
      <c r="G15" s="184"/>
      <c r="H15" s="206" t="e">
        <f t="shared" si="0"/>
        <v>#VALUE!</v>
      </c>
      <c r="I15" s="182"/>
      <c r="J15" s="189"/>
    </row>
    <row r="16" spans="1:19" s="51" customFormat="1" ht="30" customHeight="1">
      <c r="A16" s="160">
        <v>8</v>
      </c>
      <c r="B16" s="60"/>
      <c r="C16" s="69"/>
      <c r="D16" s="61"/>
      <c r="E16" s="62"/>
      <c r="F16" s="58"/>
      <c r="G16" s="184"/>
      <c r="H16" s="206" t="e">
        <f t="shared" si="0"/>
        <v>#VALUE!</v>
      </c>
      <c r="I16" s="182"/>
      <c r="J16" s="189"/>
    </row>
    <row r="17" spans="1:10" s="51" customFormat="1" ht="30" customHeight="1">
      <c r="A17" s="160">
        <v>9</v>
      </c>
      <c r="B17" s="63"/>
      <c r="C17" s="64"/>
      <c r="D17" s="65"/>
      <c r="E17" s="61"/>
      <c r="F17" s="58"/>
      <c r="G17" s="184"/>
      <c r="H17" s="206" t="e">
        <f t="shared" si="0"/>
        <v>#VALUE!</v>
      </c>
      <c r="I17" s="182"/>
      <c r="J17" s="189"/>
    </row>
    <row r="18" spans="1:10" s="51" customFormat="1" ht="30" customHeight="1">
      <c r="A18" s="160">
        <v>10</v>
      </c>
      <c r="B18" s="60"/>
      <c r="C18" s="59"/>
      <c r="D18" s="61"/>
      <c r="E18" s="62"/>
      <c r="F18" s="167"/>
      <c r="G18" s="185"/>
      <c r="H18" s="206" t="e">
        <f t="shared" si="0"/>
        <v>#VALUE!</v>
      </c>
      <c r="I18" s="183"/>
      <c r="J18" s="189"/>
    </row>
    <row r="19" spans="1:10" s="51" customFormat="1" ht="30" customHeight="1">
      <c r="A19" s="446" t="s">
        <v>118</v>
      </c>
      <c r="B19" s="447"/>
      <c r="C19" s="448"/>
      <c r="D19" s="195">
        <f>SUM(D9:D18)</f>
        <v>0</v>
      </c>
      <c r="E19" s="195">
        <f>SUM(E9:E18)</f>
        <v>0</v>
      </c>
      <c r="F19" s="114">
        <f>SUM(F9:F18)</f>
        <v>0</v>
      </c>
      <c r="G19" s="203"/>
      <c r="H19" s="449" t="s">
        <v>119</v>
      </c>
      <c r="I19" s="191"/>
      <c r="J19" s="191"/>
    </row>
    <row r="20" spans="1:10" s="51" customFormat="1" ht="30" customHeight="1">
      <c r="A20" s="446" t="s">
        <v>120</v>
      </c>
      <c r="B20" s="447"/>
      <c r="C20" s="448"/>
      <c r="D20" s="179">
        <f>ROUNDDOWN(D19*J5,0)</f>
        <v>0</v>
      </c>
      <c r="E20" s="179">
        <f>ROUNDDOWN(E19*J6,0)</f>
        <v>0</v>
      </c>
      <c r="F20" s="192"/>
      <c r="G20" s="193"/>
      <c r="H20" s="450"/>
      <c r="I20" s="202">
        <f>D20+E20+F19</f>
        <v>0</v>
      </c>
      <c r="J20" s="191"/>
    </row>
    <row r="21" spans="1:10" ht="30" customHeight="1">
      <c r="A21" s="190"/>
      <c r="B21" s="187"/>
      <c r="C21" s="188"/>
      <c r="D21" s="437" t="s">
        <v>121</v>
      </c>
      <c r="E21" s="437"/>
      <c r="F21" s="197" t="s">
        <v>122</v>
      </c>
      <c r="G21" s="197" t="s">
        <v>109</v>
      </c>
      <c r="H21" s="197" t="s">
        <v>110</v>
      </c>
      <c r="I21" s="186"/>
      <c r="J21" s="188"/>
    </row>
    <row r="22" spans="1:10" ht="30" customHeight="1">
      <c r="A22" s="186"/>
      <c r="B22" s="187"/>
      <c r="C22" s="194"/>
      <c r="D22" s="198" t="s">
        <v>123</v>
      </c>
      <c r="E22" s="199"/>
      <c r="F22" s="205">
        <f>SUMIFS(F9:F18,G9:G18,0.1,I9:I18,"課税(インボイス)")</f>
        <v>0</v>
      </c>
      <c r="G22" s="200">
        <v>0.1</v>
      </c>
      <c r="H22" s="204">
        <f>SUMIFS(H9:H18,G9:G18,0.1,I9:I18,"課税(インボイス)")</f>
        <v>0</v>
      </c>
      <c r="I22" s="196"/>
      <c r="J22" s="196"/>
    </row>
    <row r="23" spans="1:10" ht="30" customHeight="1">
      <c r="A23" s="186"/>
      <c r="B23" s="187"/>
      <c r="C23" s="194"/>
      <c r="D23" s="198" t="s">
        <v>124</v>
      </c>
      <c r="E23" s="199"/>
      <c r="F23" s="205">
        <f>SUMIFS(F9:F18,G9:G18,0.1,I9:I18,"課税(非インボイス)")</f>
        <v>0</v>
      </c>
      <c r="G23" s="200">
        <v>0.1</v>
      </c>
      <c r="H23" s="204">
        <f>SUMIFS(H9:H18,G9:G18,0.1,I9:I18,"課税(非インボイス)")</f>
        <v>0</v>
      </c>
      <c r="I23" s="232" t="s">
        <v>115</v>
      </c>
      <c r="J23" s="233">
        <f>SUMIFS(F9:F18,I9:I18,"不課税")</f>
        <v>0</v>
      </c>
    </row>
    <row r="24" spans="1:10" ht="30" customHeight="1">
      <c r="A24" s="186"/>
      <c r="B24" s="187"/>
      <c r="C24" s="194"/>
      <c r="D24" s="198" t="s">
        <v>123</v>
      </c>
      <c r="E24" s="199"/>
      <c r="F24" s="205">
        <f>SUMIFS(F9:F18,G9:G18,0.08,I9:I18,"課税(インボイス)")</f>
        <v>0</v>
      </c>
      <c r="G24" s="201">
        <v>0.08</v>
      </c>
      <c r="H24" s="204">
        <f>SUMIFS(H9:H18,G9:G18,0.08,I9:I18,"課税(インボイス)")</f>
        <v>0</v>
      </c>
      <c r="I24" s="232" t="s">
        <v>116</v>
      </c>
      <c r="J24" s="233">
        <f>SUMIFS(F9:F18,I9:I18,"非課税")</f>
        <v>0</v>
      </c>
    </row>
    <row r="25" spans="1:10" ht="30" customHeight="1">
      <c r="A25" s="186"/>
      <c r="B25" s="187"/>
      <c r="C25" s="194"/>
      <c r="D25" s="198" t="s">
        <v>124</v>
      </c>
      <c r="E25" s="199"/>
      <c r="F25" s="205">
        <f>SUMIFS(F9:F18,G9:G18,0.08,I9:I18,"課税(非インボイス)")</f>
        <v>0</v>
      </c>
      <c r="G25" s="201">
        <v>0.08</v>
      </c>
      <c r="H25" s="204">
        <f>SUMIFS(H9:H18,G9:G18,0.08,I9:I18,"課税(非インボイス)")</f>
        <v>0</v>
      </c>
      <c r="I25" s="196"/>
      <c r="J25" s="196"/>
    </row>
    <row r="26" spans="1:10" ht="30" customHeight="1">
      <c r="A26" s="70"/>
      <c r="B26" s="70"/>
      <c r="C26" s="70"/>
      <c r="D26" s="70"/>
      <c r="E26" s="70"/>
      <c r="F26" s="72"/>
      <c r="G26" s="72"/>
      <c r="H26" s="72"/>
      <c r="I26" s="72"/>
      <c r="J26" s="71"/>
    </row>
    <row r="27" spans="1:10" ht="30" customHeight="1">
      <c r="A27" s="140"/>
      <c r="B27" s="67"/>
      <c r="C27" s="66"/>
      <c r="D27" s="66"/>
      <c r="E27" s="66"/>
      <c r="F27" s="66"/>
      <c r="G27" s="51"/>
      <c r="H27" s="66"/>
      <c r="I27" s="66" t="s">
        <v>95</v>
      </c>
      <c r="J27" s="68"/>
    </row>
    <row r="28" spans="1:10" ht="30" customHeight="1">
      <c r="A28" s="229"/>
      <c r="B28" s="50"/>
      <c r="C28" s="51"/>
      <c r="D28" s="51"/>
      <c r="E28" s="51"/>
      <c r="F28" s="52"/>
      <c r="G28" s="51"/>
      <c r="H28" s="52"/>
      <c r="I28" s="52" t="s">
        <v>97</v>
      </c>
      <c r="J28" s="53"/>
    </row>
    <row r="29" spans="1:10" ht="30" customHeight="1">
      <c r="A29" s="451" t="s">
        <v>82</v>
      </c>
      <c r="B29" s="453" t="s">
        <v>106</v>
      </c>
      <c r="C29" s="455" t="s">
        <v>107</v>
      </c>
      <c r="D29" s="455" t="s">
        <v>108</v>
      </c>
      <c r="E29" s="457"/>
      <c r="F29" s="457"/>
      <c r="G29" s="441" t="s">
        <v>109</v>
      </c>
      <c r="H29" s="441" t="s">
        <v>110</v>
      </c>
      <c r="I29" s="441" t="s">
        <v>111</v>
      </c>
      <c r="J29" s="444" t="s">
        <v>112</v>
      </c>
    </row>
    <row r="30" spans="1:10" ht="30" customHeight="1" thickBot="1">
      <c r="A30" s="452"/>
      <c r="B30" s="454"/>
      <c r="C30" s="456"/>
      <c r="D30" s="176" t="s">
        <v>95</v>
      </c>
      <c r="E30" s="79" t="str">
        <f>I28</f>
        <v>現地通貨</v>
      </c>
      <c r="F30" s="80" t="s">
        <v>114</v>
      </c>
      <c r="G30" s="442"/>
      <c r="H30" s="442"/>
      <c r="I30" s="442"/>
      <c r="J30" s="445"/>
    </row>
    <row r="31" spans="1:10" ht="32.5" customHeight="1" thickTop="1">
      <c r="A31" s="159">
        <v>1</v>
      </c>
      <c r="B31" s="55"/>
      <c r="C31" s="54"/>
      <c r="D31" s="56"/>
      <c r="E31" s="56"/>
      <c r="F31" s="58"/>
      <c r="G31" s="184"/>
      <c r="H31" s="206" t="e">
        <f>ROUNDDOWN(F31*VALUE(LEFT(G31,LEN(G31-1))),0)</f>
        <v>#VALUE!</v>
      </c>
      <c r="I31" s="182"/>
      <c r="J31" s="180"/>
    </row>
    <row r="32" spans="1:10" ht="32.5" customHeight="1">
      <c r="A32" s="160">
        <v>2</v>
      </c>
      <c r="B32" s="60"/>
      <c r="C32" s="59"/>
      <c r="D32" s="61"/>
      <c r="E32" s="61"/>
      <c r="F32" s="58"/>
      <c r="G32" s="184"/>
      <c r="H32" s="206" t="e">
        <f t="shared" ref="H32:H40" si="1">ROUNDDOWN(F32*VALUE(LEFT(G32,LEN(G32-1))),0)</f>
        <v>#VALUE!</v>
      </c>
      <c r="I32" s="182"/>
      <c r="J32" s="189"/>
    </row>
    <row r="33" spans="1:11" ht="32.5" customHeight="1">
      <c r="A33" s="159">
        <v>3</v>
      </c>
      <c r="B33" s="60"/>
      <c r="C33" s="59"/>
      <c r="D33" s="61"/>
      <c r="E33" s="57"/>
      <c r="F33" s="58"/>
      <c r="G33" s="184"/>
      <c r="H33" s="206" t="e">
        <f t="shared" si="1"/>
        <v>#VALUE!</v>
      </c>
      <c r="I33" s="182"/>
      <c r="J33" s="189"/>
    </row>
    <row r="34" spans="1:11" ht="32.5" customHeight="1">
      <c r="A34" s="160">
        <v>4</v>
      </c>
      <c r="B34" s="60"/>
      <c r="C34" s="59"/>
      <c r="D34" s="61"/>
      <c r="E34" s="62"/>
      <c r="F34" s="58"/>
      <c r="G34" s="184"/>
      <c r="H34" s="206" t="e">
        <f t="shared" si="1"/>
        <v>#VALUE!</v>
      </c>
      <c r="I34" s="182"/>
      <c r="J34" s="189"/>
    </row>
    <row r="35" spans="1:11" ht="32.5" customHeight="1">
      <c r="A35" s="160">
        <v>5</v>
      </c>
      <c r="B35" s="60"/>
      <c r="C35" s="59"/>
      <c r="D35" s="61"/>
      <c r="E35" s="62"/>
      <c r="F35" s="58"/>
      <c r="G35" s="184"/>
      <c r="H35" s="206" t="e">
        <f t="shared" si="1"/>
        <v>#VALUE!</v>
      </c>
      <c r="I35" s="182"/>
      <c r="J35" s="189"/>
    </row>
    <row r="36" spans="1:11" ht="32.5" customHeight="1">
      <c r="A36" s="160">
        <v>6</v>
      </c>
      <c r="B36" s="60"/>
      <c r="C36" s="59"/>
      <c r="D36" s="61"/>
      <c r="E36" s="62"/>
      <c r="F36" s="58"/>
      <c r="G36" s="184"/>
      <c r="H36" s="206" t="e">
        <f t="shared" si="1"/>
        <v>#VALUE!</v>
      </c>
      <c r="I36" s="182"/>
      <c r="J36" s="189"/>
    </row>
    <row r="37" spans="1:11" ht="32.5" customHeight="1">
      <c r="A37" s="160">
        <v>7</v>
      </c>
      <c r="B37" s="60"/>
      <c r="C37" s="59"/>
      <c r="D37" s="61"/>
      <c r="E37" s="62"/>
      <c r="F37" s="58"/>
      <c r="G37" s="184"/>
      <c r="H37" s="206" t="e">
        <f t="shared" si="1"/>
        <v>#VALUE!</v>
      </c>
      <c r="I37" s="182"/>
      <c r="J37" s="189"/>
    </row>
    <row r="38" spans="1:11" ht="32.5" customHeight="1">
      <c r="A38" s="160">
        <v>8</v>
      </c>
      <c r="B38" s="60"/>
      <c r="C38" s="69"/>
      <c r="D38" s="61"/>
      <c r="E38" s="62"/>
      <c r="F38" s="58"/>
      <c r="G38" s="184"/>
      <c r="H38" s="206" t="e">
        <f t="shared" si="1"/>
        <v>#VALUE!</v>
      </c>
      <c r="I38" s="182"/>
      <c r="J38" s="189"/>
    </row>
    <row r="39" spans="1:11" ht="32.5" customHeight="1">
      <c r="A39" s="160">
        <v>9</v>
      </c>
      <c r="B39" s="63"/>
      <c r="C39" s="64"/>
      <c r="D39" s="65"/>
      <c r="E39" s="61"/>
      <c r="F39" s="58"/>
      <c r="G39" s="184"/>
      <c r="H39" s="206" t="e">
        <f t="shared" si="1"/>
        <v>#VALUE!</v>
      </c>
      <c r="I39" s="182"/>
      <c r="J39" s="189"/>
    </row>
    <row r="40" spans="1:11" ht="32.5" customHeight="1">
      <c r="A40" s="160">
        <v>10</v>
      </c>
      <c r="B40" s="60"/>
      <c r="C40" s="59"/>
      <c r="D40" s="61"/>
      <c r="E40" s="62"/>
      <c r="F40" s="167"/>
      <c r="G40" s="185"/>
      <c r="H40" s="206" t="e">
        <f t="shared" si="1"/>
        <v>#VALUE!</v>
      </c>
      <c r="I40" s="183"/>
      <c r="J40" s="189"/>
    </row>
    <row r="41" spans="1:11" ht="32.5" customHeight="1">
      <c r="A41" s="446" t="s">
        <v>118</v>
      </c>
      <c r="B41" s="447"/>
      <c r="C41" s="448"/>
      <c r="D41" s="195">
        <f>SUM(D31:D40)</f>
        <v>0</v>
      </c>
      <c r="E41" s="195">
        <f>SUM(E31:E40)</f>
        <v>0</v>
      </c>
      <c r="F41" s="114">
        <f>SUM(F31:F40)</f>
        <v>0</v>
      </c>
      <c r="G41" s="203"/>
      <c r="H41" s="449" t="s">
        <v>119</v>
      </c>
      <c r="I41" s="191"/>
      <c r="J41" s="191"/>
    </row>
    <row r="42" spans="1:11" ht="32.5" customHeight="1">
      <c r="A42" s="446" t="s">
        <v>120</v>
      </c>
      <c r="B42" s="447"/>
      <c r="C42" s="448"/>
      <c r="D42" s="179">
        <f>ROUNDDOWN(D41*J27,0)</f>
        <v>0</v>
      </c>
      <c r="E42" s="179">
        <f>ROUNDDOWN(E41*J28,0)</f>
        <v>0</v>
      </c>
      <c r="F42" s="192"/>
      <c r="G42" s="193"/>
      <c r="H42" s="450"/>
      <c r="I42" s="202">
        <f>D42+E42+F41</f>
        <v>0</v>
      </c>
      <c r="J42" s="191"/>
      <c r="K42" s="73"/>
    </row>
    <row r="43" spans="1:11" s="75" customFormat="1" ht="32.5" customHeight="1">
      <c r="A43" s="190"/>
      <c r="B43" s="187"/>
      <c r="C43" s="188"/>
      <c r="D43" s="437" t="s">
        <v>121</v>
      </c>
      <c r="E43" s="437"/>
      <c r="F43" s="197" t="s">
        <v>122</v>
      </c>
      <c r="G43" s="197" t="s">
        <v>109</v>
      </c>
      <c r="H43" s="197" t="s">
        <v>110</v>
      </c>
      <c r="I43" s="186"/>
      <c r="J43" s="188"/>
      <c r="K43" s="78"/>
    </row>
    <row r="44" spans="1:11" s="46" customFormat="1" ht="32.5" customHeight="1">
      <c r="A44" s="186"/>
      <c r="B44" s="187"/>
      <c r="C44" s="194"/>
      <c r="D44" s="198" t="s">
        <v>123</v>
      </c>
      <c r="E44" s="199"/>
      <c r="F44" s="205">
        <f>SUMIFS(F31:F40,G31:G40,0.1,I31:I40,"課税(インボイス)")</f>
        <v>0</v>
      </c>
      <c r="G44" s="200">
        <v>0.1</v>
      </c>
      <c r="H44" s="204">
        <f>SUMIFS(H31:H40,G31:G40,0.1,I31:I40,"課税(インボイス)")</f>
        <v>0</v>
      </c>
      <c r="I44" s="196"/>
      <c r="J44" s="196"/>
    </row>
    <row r="45" spans="1:11" ht="32.5" customHeight="1">
      <c r="A45" s="186"/>
      <c r="B45" s="187"/>
      <c r="C45" s="194"/>
      <c r="D45" s="198" t="s">
        <v>124</v>
      </c>
      <c r="E45" s="199"/>
      <c r="F45" s="205">
        <f>SUMIFS(F31:F40,G31:G40,0.1,I31:I40,"課税(非インボイス)")</f>
        <v>0</v>
      </c>
      <c r="G45" s="200">
        <v>0.1</v>
      </c>
      <c r="H45" s="204">
        <f>SUMIFS(H31:H40,G31:G40,0.1,I31:I40,"課税(非インボイス)")</f>
        <v>0</v>
      </c>
      <c r="I45" s="232" t="s">
        <v>115</v>
      </c>
      <c r="J45" s="233">
        <f>SUMIFS(F31:F40,I31:I40,"不課税")</f>
        <v>0</v>
      </c>
    </row>
    <row r="46" spans="1:11" ht="32.5" customHeight="1">
      <c r="A46" s="186"/>
      <c r="B46" s="187"/>
      <c r="C46" s="194"/>
      <c r="D46" s="198" t="s">
        <v>123</v>
      </c>
      <c r="E46" s="199"/>
      <c r="F46" s="205">
        <f>SUMIFS(F31:F40,G31:G40,0.08,I31:I40,"課税(インボイス)")</f>
        <v>0</v>
      </c>
      <c r="G46" s="201">
        <v>0.08</v>
      </c>
      <c r="H46" s="204">
        <f>SUMIFS(H31:H40,G31:G40,0.08,I31:I40,"課税(インボイス)")</f>
        <v>0</v>
      </c>
      <c r="I46" s="232" t="s">
        <v>116</v>
      </c>
      <c r="J46" s="233">
        <f>SUMIFS(F31:F40,I31:I40,"非課税")</f>
        <v>0</v>
      </c>
    </row>
    <row r="47" spans="1:11" ht="32.5" customHeight="1">
      <c r="A47" s="186"/>
      <c r="B47" s="187"/>
      <c r="C47" s="194"/>
      <c r="D47" s="198" t="s">
        <v>124</v>
      </c>
      <c r="E47" s="199"/>
      <c r="F47" s="205">
        <f>SUMIFS(F31:F40,G31:G40,0.08,I31:I40,"課税(非インボイス)")</f>
        <v>0</v>
      </c>
      <c r="G47" s="201">
        <v>0.08</v>
      </c>
      <c r="H47" s="204">
        <f>SUMIFS(H31:H40,G31:G40,0.08,I31:I40,"課税(非インボイス)")</f>
        <v>0</v>
      </c>
      <c r="I47" s="196"/>
      <c r="J47" s="196"/>
    </row>
    <row r="48" spans="1:11" ht="28.5" customHeight="1">
      <c r="A48" s="70"/>
      <c r="B48" s="70"/>
      <c r="C48" s="70"/>
      <c r="D48" s="70"/>
      <c r="E48" s="70"/>
      <c r="F48" s="72"/>
      <c r="G48" s="72"/>
      <c r="H48" s="72"/>
      <c r="I48" s="72"/>
      <c r="J48" s="71"/>
    </row>
    <row r="49" spans="1:10" ht="32.5" customHeight="1">
      <c r="A49" s="140"/>
      <c r="B49" s="67"/>
      <c r="C49" s="66"/>
      <c r="D49" s="66"/>
      <c r="E49" s="66"/>
      <c r="F49" s="66"/>
      <c r="G49" s="51"/>
      <c r="H49" s="66"/>
      <c r="I49" s="66" t="s">
        <v>95</v>
      </c>
      <c r="J49" s="68"/>
    </row>
    <row r="50" spans="1:10" ht="32.5" customHeight="1">
      <c r="A50" s="229"/>
      <c r="B50" s="50"/>
      <c r="C50" s="51"/>
      <c r="D50" s="51"/>
      <c r="E50" s="51"/>
      <c r="F50" s="52"/>
      <c r="G50" s="51"/>
      <c r="H50" s="52"/>
      <c r="I50" s="52" t="s">
        <v>97</v>
      </c>
      <c r="J50" s="53"/>
    </row>
    <row r="51" spans="1:10" ht="30.65" customHeight="1">
      <c r="A51" s="451" t="s">
        <v>82</v>
      </c>
      <c r="B51" s="453" t="s">
        <v>106</v>
      </c>
      <c r="C51" s="455" t="s">
        <v>107</v>
      </c>
      <c r="D51" s="455" t="s">
        <v>108</v>
      </c>
      <c r="E51" s="457"/>
      <c r="F51" s="457"/>
      <c r="G51" s="441" t="s">
        <v>109</v>
      </c>
      <c r="H51" s="441" t="s">
        <v>110</v>
      </c>
      <c r="I51" s="441" t="s">
        <v>111</v>
      </c>
      <c r="J51" s="444" t="s">
        <v>112</v>
      </c>
    </row>
    <row r="52" spans="1:10" ht="30.65" customHeight="1" thickBot="1">
      <c r="A52" s="452"/>
      <c r="B52" s="454"/>
      <c r="C52" s="456"/>
      <c r="D52" s="176" t="s">
        <v>95</v>
      </c>
      <c r="E52" s="79" t="str">
        <f>I50</f>
        <v>現地通貨</v>
      </c>
      <c r="F52" s="80" t="s">
        <v>114</v>
      </c>
      <c r="G52" s="442"/>
      <c r="H52" s="442"/>
      <c r="I52" s="442"/>
      <c r="J52" s="445"/>
    </row>
    <row r="53" spans="1:10" ht="30.65" customHeight="1" thickTop="1">
      <c r="A53" s="159">
        <v>1</v>
      </c>
      <c r="B53" s="55"/>
      <c r="C53" s="54"/>
      <c r="D53" s="56"/>
      <c r="E53" s="56"/>
      <c r="F53" s="58"/>
      <c r="G53" s="184"/>
      <c r="H53" s="206" t="e">
        <f>ROUNDDOWN(F53*VALUE(LEFT(G53,LEN(G53-1))),0)</f>
        <v>#VALUE!</v>
      </c>
      <c r="I53" s="182"/>
      <c r="J53" s="180"/>
    </row>
    <row r="54" spans="1:10" ht="30.65" customHeight="1">
      <c r="A54" s="160">
        <v>2</v>
      </c>
      <c r="B54" s="60"/>
      <c r="C54" s="59"/>
      <c r="D54" s="61"/>
      <c r="E54" s="61"/>
      <c r="F54" s="58"/>
      <c r="G54" s="184"/>
      <c r="H54" s="206" t="e">
        <f t="shared" ref="H54:H62" si="2">ROUNDDOWN(F54*VALUE(LEFT(G54,LEN(G54-1))),0)</f>
        <v>#VALUE!</v>
      </c>
      <c r="I54" s="182"/>
      <c r="J54" s="189"/>
    </row>
    <row r="55" spans="1:10" ht="30.65" customHeight="1">
      <c r="A55" s="159">
        <v>3</v>
      </c>
      <c r="B55" s="60"/>
      <c r="C55" s="59"/>
      <c r="D55" s="61"/>
      <c r="E55" s="57"/>
      <c r="F55" s="58"/>
      <c r="G55" s="184"/>
      <c r="H55" s="206" t="e">
        <f t="shared" si="2"/>
        <v>#VALUE!</v>
      </c>
      <c r="I55" s="182"/>
      <c r="J55" s="189"/>
    </row>
    <row r="56" spans="1:10" ht="30.65" customHeight="1">
      <c r="A56" s="160">
        <v>4</v>
      </c>
      <c r="B56" s="60"/>
      <c r="C56" s="59"/>
      <c r="D56" s="61"/>
      <c r="E56" s="62"/>
      <c r="F56" s="58"/>
      <c r="G56" s="184"/>
      <c r="H56" s="206" t="e">
        <f t="shared" si="2"/>
        <v>#VALUE!</v>
      </c>
      <c r="I56" s="182"/>
      <c r="J56" s="189"/>
    </row>
    <row r="57" spans="1:10" ht="30.65" customHeight="1">
      <c r="A57" s="160">
        <v>5</v>
      </c>
      <c r="B57" s="60"/>
      <c r="C57" s="59"/>
      <c r="D57" s="61"/>
      <c r="E57" s="62"/>
      <c r="F57" s="58"/>
      <c r="G57" s="184"/>
      <c r="H57" s="206" t="e">
        <f t="shared" si="2"/>
        <v>#VALUE!</v>
      </c>
      <c r="I57" s="182"/>
      <c r="J57" s="189"/>
    </row>
    <row r="58" spans="1:10" ht="30.65" customHeight="1">
      <c r="A58" s="160">
        <v>6</v>
      </c>
      <c r="B58" s="60"/>
      <c r="C58" s="59"/>
      <c r="D58" s="61"/>
      <c r="E58" s="62"/>
      <c r="F58" s="58"/>
      <c r="G58" s="184"/>
      <c r="H58" s="206" t="e">
        <f t="shared" si="2"/>
        <v>#VALUE!</v>
      </c>
      <c r="I58" s="182"/>
      <c r="J58" s="189"/>
    </row>
    <row r="59" spans="1:10" ht="30.65" customHeight="1">
      <c r="A59" s="160">
        <v>7</v>
      </c>
      <c r="B59" s="60"/>
      <c r="C59" s="59"/>
      <c r="D59" s="61"/>
      <c r="E59" s="62"/>
      <c r="F59" s="58"/>
      <c r="G59" s="184"/>
      <c r="H59" s="206" t="e">
        <f t="shared" si="2"/>
        <v>#VALUE!</v>
      </c>
      <c r="I59" s="182"/>
      <c r="J59" s="189"/>
    </row>
    <row r="60" spans="1:10" ht="30.65" customHeight="1">
      <c r="A60" s="160">
        <v>8</v>
      </c>
      <c r="B60" s="60"/>
      <c r="C60" s="69"/>
      <c r="D60" s="61"/>
      <c r="E60" s="62"/>
      <c r="F60" s="58"/>
      <c r="G60" s="184"/>
      <c r="H60" s="206" t="e">
        <f t="shared" si="2"/>
        <v>#VALUE!</v>
      </c>
      <c r="I60" s="182"/>
      <c r="J60" s="189"/>
    </row>
    <row r="61" spans="1:10" ht="30.65" customHeight="1">
      <c r="A61" s="160">
        <v>9</v>
      </c>
      <c r="B61" s="63"/>
      <c r="C61" s="64"/>
      <c r="D61" s="65"/>
      <c r="E61" s="61"/>
      <c r="F61" s="58"/>
      <c r="G61" s="184"/>
      <c r="H61" s="206" t="e">
        <f t="shared" si="2"/>
        <v>#VALUE!</v>
      </c>
      <c r="I61" s="182"/>
      <c r="J61" s="189"/>
    </row>
    <row r="62" spans="1:10" ht="30.65" customHeight="1">
      <c r="A62" s="160">
        <v>10</v>
      </c>
      <c r="B62" s="60"/>
      <c r="C62" s="59"/>
      <c r="D62" s="61"/>
      <c r="E62" s="62"/>
      <c r="F62" s="167"/>
      <c r="G62" s="185"/>
      <c r="H62" s="206" t="e">
        <f t="shared" si="2"/>
        <v>#VALUE!</v>
      </c>
      <c r="I62" s="183"/>
      <c r="J62" s="189"/>
    </row>
    <row r="63" spans="1:10" ht="30.65" customHeight="1">
      <c r="A63" s="446" t="s">
        <v>118</v>
      </c>
      <c r="B63" s="447"/>
      <c r="C63" s="448"/>
      <c r="D63" s="195">
        <f>SUM(D53:D62)</f>
        <v>0</v>
      </c>
      <c r="E63" s="195">
        <f>SUM(E53:E62)</f>
        <v>0</v>
      </c>
      <c r="F63" s="114">
        <f>SUM(F53:F62)</f>
        <v>0</v>
      </c>
      <c r="G63" s="203"/>
      <c r="H63" s="449" t="s">
        <v>119</v>
      </c>
      <c r="I63" s="191"/>
      <c r="J63" s="191"/>
    </row>
    <row r="64" spans="1:10" ht="30.65" customHeight="1">
      <c r="A64" s="446" t="s">
        <v>120</v>
      </c>
      <c r="B64" s="447"/>
      <c r="C64" s="448"/>
      <c r="D64" s="179">
        <f>ROUNDDOWN(D63*J49,0)</f>
        <v>0</v>
      </c>
      <c r="E64" s="179">
        <f>ROUNDDOWN(E63*J50,0)</f>
        <v>0</v>
      </c>
      <c r="F64" s="192"/>
      <c r="G64" s="193"/>
      <c r="H64" s="450"/>
      <c r="I64" s="202">
        <f>D64+E64+F63</f>
        <v>0</v>
      </c>
      <c r="J64" s="191"/>
    </row>
    <row r="65" spans="1:10" ht="30.65" customHeight="1">
      <c r="A65" s="190"/>
      <c r="B65" s="187"/>
      <c r="C65" s="188"/>
      <c r="D65" s="437" t="s">
        <v>121</v>
      </c>
      <c r="E65" s="437"/>
      <c r="F65" s="197" t="s">
        <v>122</v>
      </c>
      <c r="G65" s="197" t="s">
        <v>109</v>
      </c>
      <c r="H65" s="197" t="s">
        <v>110</v>
      </c>
      <c r="I65" s="186"/>
      <c r="J65" s="188"/>
    </row>
    <row r="66" spans="1:10" ht="30.65" customHeight="1">
      <c r="A66" s="186"/>
      <c r="B66" s="187"/>
      <c r="C66" s="194"/>
      <c r="D66" s="198" t="s">
        <v>123</v>
      </c>
      <c r="E66" s="199"/>
      <c r="F66" s="205">
        <f>SUMIFS(F53:F62,G53:G62,0.1,I53:I62,"課税(インボイス)")</f>
        <v>0</v>
      </c>
      <c r="G66" s="200">
        <v>0.1</v>
      </c>
      <c r="H66" s="204">
        <f>SUMIFS(H53:H62,G53:G62,0.1,I53:I62,"課税(インボイス)")</f>
        <v>0</v>
      </c>
      <c r="I66" s="196"/>
      <c r="J66" s="196"/>
    </row>
    <row r="67" spans="1:10" ht="30.65" customHeight="1">
      <c r="A67" s="186"/>
      <c r="B67" s="187"/>
      <c r="C67" s="194"/>
      <c r="D67" s="198" t="s">
        <v>124</v>
      </c>
      <c r="E67" s="199"/>
      <c r="F67" s="205">
        <f>SUMIFS(F53:F62,G53:G62,0.1,I53:I62,"課税(非インボイス)")</f>
        <v>0</v>
      </c>
      <c r="G67" s="200">
        <v>0.1</v>
      </c>
      <c r="H67" s="204">
        <f>SUMIFS(H53:H62,G53:G62,0.1,I53:I62,"課税(非インボイス)")</f>
        <v>0</v>
      </c>
      <c r="I67" s="232" t="s">
        <v>115</v>
      </c>
      <c r="J67" s="233">
        <f>SUMIFS(F53:F62,I53:I62,"不課税")</f>
        <v>0</v>
      </c>
    </row>
    <row r="68" spans="1:10" ht="30.65" customHeight="1">
      <c r="A68" s="186"/>
      <c r="B68" s="187"/>
      <c r="C68" s="194"/>
      <c r="D68" s="198" t="s">
        <v>123</v>
      </c>
      <c r="E68" s="199"/>
      <c r="F68" s="205">
        <f>SUMIFS(F53:F62,G53:G62,0.08,I53:I62,"課税(インボイス)")</f>
        <v>0</v>
      </c>
      <c r="G68" s="201">
        <v>0.08</v>
      </c>
      <c r="H68" s="204">
        <f>SUMIFS(H53:H62,G53:G62,0.08,I53:I62,"課税(インボイス)")</f>
        <v>0</v>
      </c>
      <c r="I68" s="232" t="s">
        <v>116</v>
      </c>
      <c r="J68" s="233">
        <f>SUMIFS(F53:F62,I53:I62,"非課税")</f>
        <v>0</v>
      </c>
    </row>
    <row r="69" spans="1:10" ht="30.65" customHeight="1">
      <c r="A69" s="186"/>
      <c r="B69" s="187"/>
      <c r="C69" s="194"/>
      <c r="D69" s="198" t="s">
        <v>124</v>
      </c>
      <c r="E69" s="199"/>
      <c r="F69" s="205">
        <f>SUMIFS(F53:F62,G53:G62,0.08,I53:I62,"課税(非インボイス)")</f>
        <v>0</v>
      </c>
      <c r="G69" s="201">
        <v>0.08</v>
      </c>
      <c r="H69" s="204">
        <f>SUMIFS(H53:H62,G53:G62,0.08,I53:I62,"課税(非インボイス)")</f>
        <v>0</v>
      </c>
      <c r="I69" s="196"/>
      <c r="J69" s="196"/>
    </row>
    <row r="70" spans="1:10" ht="16.5">
      <c r="A70" s="70"/>
      <c r="B70" s="70"/>
      <c r="C70" s="70"/>
      <c r="D70" s="70"/>
      <c r="E70" s="70"/>
      <c r="F70" s="72"/>
      <c r="G70" s="72"/>
      <c r="H70" s="72"/>
      <c r="I70" s="72"/>
      <c r="J70" s="71"/>
    </row>
    <row r="71" spans="1:10" ht="19.5" customHeight="1" thickBot="1">
      <c r="A71" s="70"/>
      <c r="B71" s="70"/>
      <c r="C71" s="70"/>
      <c r="D71" s="70"/>
      <c r="E71" s="70"/>
      <c r="F71" s="72"/>
      <c r="G71" s="71"/>
      <c r="H71" s="71"/>
      <c r="I71" s="71"/>
    </row>
    <row r="72" spans="1:10" ht="34.5" customHeight="1" thickBot="1">
      <c r="B72" s="438" t="str">
        <f>"施設・設備等関連費"&amp;"　"&amp;支出総括表!B7&amp;"合計"</f>
        <v>施設・設備等関連費　部分払第●回合計</v>
      </c>
      <c r="C72" s="439"/>
      <c r="D72" s="439"/>
      <c r="E72" s="440"/>
      <c r="F72" s="74">
        <f>I20+I42+I64</f>
        <v>0</v>
      </c>
    </row>
    <row r="73" spans="1:10" ht="34.5" customHeight="1">
      <c r="A73" s="75"/>
      <c r="B73" s="76"/>
      <c r="C73" s="76"/>
      <c r="D73" s="76"/>
      <c r="E73" s="76"/>
      <c r="F73" s="77"/>
      <c r="G73" s="75"/>
      <c r="H73" s="75"/>
      <c r="I73" s="75"/>
      <c r="J73" s="75"/>
    </row>
    <row r="74" spans="1:10" ht="39" customHeight="1">
      <c r="A74" s="228" t="s">
        <v>125</v>
      </c>
      <c r="B74" s="181"/>
      <c r="C74" s="181"/>
      <c r="D74" s="181"/>
      <c r="E74" s="177"/>
      <c r="F74" s="181"/>
      <c r="G74" s="181"/>
      <c r="H74" s="181"/>
      <c r="I74" s="181"/>
      <c r="J74" s="181"/>
    </row>
    <row r="75" spans="1:10" ht="34.5" customHeight="1">
      <c r="A75" s="207"/>
      <c r="B75" s="67"/>
      <c r="C75" s="66"/>
      <c r="D75" s="66"/>
      <c r="E75" s="66"/>
      <c r="F75" s="66"/>
      <c r="G75" s="51"/>
      <c r="H75" s="66"/>
      <c r="I75" s="66" t="s">
        <v>95</v>
      </c>
      <c r="J75" s="68"/>
    </row>
    <row r="76" spans="1:10" ht="34.5" customHeight="1">
      <c r="A76" s="229"/>
      <c r="B76" s="50"/>
      <c r="C76" s="51"/>
      <c r="D76" s="51"/>
      <c r="E76" s="51"/>
      <c r="F76" s="52"/>
      <c r="G76" s="51"/>
      <c r="H76" s="52"/>
      <c r="I76" s="52" t="s">
        <v>97</v>
      </c>
      <c r="J76" s="53"/>
    </row>
    <row r="77" spans="1:10" ht="34.5" customHeight="1">
      <c r="A77" s="451" t="s">
        <v>82</v>
      </c>
      <c r="B77" s="453" t="s">
        <v>106</v>
      </c>
      <c r="C77" s="455" t="s">
        <v>107</v>
      </c>
      <c r="D77" s="455" t="s">
        <v>108</v>
      </c>
      <c r="E77" s="457"/>
      <c r="F77" s="457"/>
      <c r="G77" s="441" t="s">
        <v>109</v>
      </c>
      <c r="H77" s="441" t="s">
        <v>110</v>
      </c>
      <c r="I77" s="441" t="s">
        <v>111</v>
      </c>
      <c r="J77" s="444" t="s">
        <v>112</v>
      </c>
    </row>
    <row r="78" spans="1:10" ht="34.5" customHeight="1" thickBot="1">
      <c r="A78" s="452"/>
      <c r="B78" s="454"/>
      <c r="C78" s="456"/>
      <c r="D78" s="176" t="s">
        <v>95</v>
      </c>
      <c r="E78" s="79" t="str">
        <f>I76</f>
        <v>現地通貨</v>
      </c>
      <c r="F78" s="80" t="s">
        <v>114</v>
      </c>
      <c r="G78" s="442"/>
      <c r="H78" s="442"/>
      <c r="I78" s="442"/>
      <c r="J78" s="445"/>
    </row>
    <row r="79" spans="1:10" ht="31.5" customHeight="1" thickTop="1">
      <c r="A79" s="159">
        <v>1</v>
      </c>
      <c r="B79" s="55"/>
      <c r="C79" s="54"/>
      <c r="D79" s="56"/>
      <c r="E79" s="56"/>
      <c r="F79" s="58"/>
      <c r="G79" s="184"/>
      <c r="H79" s="206" t="e">
        <f>ROUNDDOWN(F79*VALUE(LEFT(G79,LEN(G79-1))),0)</f>
        <v>#VALUE!</v>
      </c>
      <c r="I79" s="182"/>
      <c r="J79" s="180"/>
    </row>
    <row r="80" spans="1:10" ht="31.5" customHeight="1">
      <c r="A80" s="160">
        <v>2</v>
      </c>
      <c r="B80" s="60"/>
      <c r="C80" s="59"/>
      <c r="D80" s="61"/>
      <c r="E80" s="61"/>
      <c r="F80" s="58"/>
      <c r="G80" s="184"/>
      <c r="H80" s="206" t="e">
        <f t="shared" ref="H80:H88" si="3">ROUNDDOWN(F80*VALUE(LEFT(G80,LEN(G80-1))),0)</f>
        <v>#VALUE!</v>
      </c>
      <c r="I80" s="182"/>
      <c r="J80" s="189"/>
    </row>
    <row r="81" spans="1:10" ht="31.5" customHeight="1">
      <c r="A81" s="159">
        <v>3</v>
      </c>
      <c r="B81" s="60"/>
      <c r="C81" s="59"/>
      <c r="D81" s="61"/>
      <c r="E81" s="57"/>
      <c r="F81" s="58"/>
      <c r="G81" s="184"/>
      <c r="H81" s="206" t="e">
        <f t="shared" si="3"/>
        <v>#VALUE!</v>
      </c>
      <c r="I81" s="182"/>
      <c r="J81" s="189"/>
    </row>
    <row r="82" spans="1:10" ht="31.5" customHeight="1">
      <c r="A82" s="160">
        <v>4</v>
      </c>
      <c r="B82" s="60"/>
      <c r="C82" s="59"/>
      <c r="D82" s="61"/>
      <c r="E82" s="62"/>
      <c r="F82" s="58"/>
      <c r="G82" s="184"/>
      <c r="H82" s="206" t="e">
        <f t="shared" si="3"/>
        <v>#VALUE!</v>
      </c>
      <c r="I82" s="182"/>
      <c r="J82" s="189"/>
    </row>
    <row r="83" spans="1:10" ht="31.5" customHeight="1">
      <c r="A83" s="160">
        <v>5</v>
      </c>
      <c r="B83" s="60"/>
      <c r="C83" s="59"/>
      <c r="D83" s="61"/>
      <c r="E83" s="62"/>
      <c r="F83" s="58"/>
      <c r="G83" s="184"/>
      <c r="H83" s="206" t="e">
        <f t="shared" si="3"/>
        <v>#VALUE!</v>
      </c>
      <c r="I83" s="182"/>
      <c r="J83" s="189"/>
    </row>
    <row r="84" spans="1:10" ht="31.5" customHeight="1">
      <c r="A84" s="160">
        <v>6</v>
      </c>
      <c r="B84" s="60"/>
      <c r="C84" s="59"/>
      <c r="D84" s="61"/>
      <c r="E84" s="62"/>
      <c r="F84" s="58"/>
      <c r="G84" s="184"/>
      <c r="H84" s="206" t="e">
        <f t="shared" si="3"/>
        <v>#VALUE!</v>
      </c>
      <c r="I84" s="182"/>
      <c r="J84" s="189"/>
    </row>
    <row r="85" spans="1:10" ht="31.5" customHeight="1">
      <c r="A85" s="160">
        <v>7</v>
      </c>
      <c r="B85" s="60"/>
      <c r="C85" s="59"/>
      <c r="D85" s="61"/>
      <c r="E85" s="62"/>
      <c r="F85" s="58"/>
      <c r="G85" s="184"/>
      <c r="H85" s="206" t="e">
        <f t="shared" si="3"/>
        <v>#VALUE!</v>
      </c>
      <c r="I85" s="182"/>
      <c r="J85" s="189"/>
    </row>
    <row r="86" spans="1:10" ht="31.5" customHeight="1">
      <c r="A86" s="160">
        <v>8</v>
      </c>
      <c r="B86" s="60"/>
      <c r="C86" s="69"/>
      <c r="D86" s="61"/>
      <c r="E86" s="62"/>
      <c r="F86" s="58"/>
      <c r="G86" s="184"/>
      <c r="H86" s="206" t="e">
        <f t="shared" si="3"/>
        <v>#VALUE!</v>
      </c>
      <c r="I86" s="182"/>
      <c r="J86" s="189"/>
    </row>
    <row r="87" spans="1:10" ht="31.5" customHeight="1">
      <c r="A87" s="160">
        <v>9</v>
      </c>
      <c r="B87" s="63"/>
      <c r="C87" s="64"/>
      <c r="D87" s="65"/>
      <c r="E87" s="61"/>
      <c r="F87" s="58"/>
      <c r="G87" s="184"/>
      <c r="H87" s="206" t="e">
        <f t="shared" si="3"/>
        <v>#VALUE!</v>
      </c>
      <c r="I87" s="182"/>
      <c r="J87" s="189"/>
    </row>
    <row r="88" spans="1:10" ht="31.5" customHeight="1">
      <c r="A88" s="160">
        <v>10</v>
      </c>
      <c r="B88" s="60"/>
      <c r="C88" s="59"/>
      <c r="D88" s="61"/>
      <c r="E88" s="62"/>
      <c r="F88" s="167"/>
      <c r="G88" s="185"/>
      <c r="H88" s="206" t="e">
        <f t="shared" si="3"/>
        <v>#VALUE!</v>
      </c>
      <c r="I88" s="183"/>
      <c r="J88" s="189"/>
    </row>
    <row r="89" spans="1:10" ht="31.5" customHeight="1">
      <c r="A89" s="446" t="s">
        <v>118</v>
      </c>
      <c r="B89" s="447"/>
      <c r="C89" s="448"/>
      <c r="D89" s="195">
        <f>SUM(D79:D88)</f>
        <v>0</v>
      </c>
      <c r="E89" s="195">
        <f>SUM(E79:E88)</f>
        <v>0</v>
      </c>
      <c r="F89" s="114">
        <f>SUM(F79:F88)</f>
        <v>0</v>
      </c>
      <c r="G89" s="203"/>
      <c r="H89" s="449" t="s">
        <v>119</v>
      </c>
      <c r="I89" s="191"/>
      <c r="J89" s="191"/>
    </row>
    <row r="90" spans="1:10" ht="31.5" customHeight="1">
      <c r="A90" s="446" t="s">
        <v>120</v>
      </c>
      <c r="B90" s="447"/>
      <c r="C90" s="448"/>
      <c r="D90" s="179">
        <f>ROUNDDOWN(D89*J75,0)</f>
        <v>0</v>
      </c>
      <c r="E90" s="179">
        <f>ROUNDDOWN(E89*J76,0)</f>
        <v>0</v>
      </c>
      <c r="F90" s="192"/>
      <c r="G90" s="193"/>
      <c r="H90" s="450"/>
      <c r="I90" s="202">
        <f>D90+E90+F89</f>
        <v>0</v>
      </c>
      <c r="J90" s="191"/>
    </row>
    <row r="91" spans="1:10" ht="31.5" customHeight="1">
      <c r="A91" s="190"/>
      <c r="B91" s="187"/>
      <c r="C91" s="188"/>
      <c r="D91" s="437" t="s">
        <v>121</v>
      </c>
      <c r="E91" s="437"/>
      <c r="F91" s="197" t="s">
        <v>122</v>
      </c>
      <c r="G91" s="197" t="s">
        <v>109</v>
      </c>
      <c r="H91" s="197" t="s">
        <v>110</v>
      </c>
      <c r="I91" s="186"/>
      <c r="J91" s="188"/>
    </row>
    <row r="92" spans="1:10" ht="31.5" customHeight="1">
      <c r="A92" s="186"/>
      <c r="B92" s="187"/>
      <c r="C92" s="194"/>
      <c r="D92" s="198" t="s">
        <v>123</v>
      </c>
      <c r="E92" s="199"/>
      <c r="F92" s="205">
        <f>SUMIFS(F79:F88,G79:G88,0.1,I79:I88,"課税(インボイス)")</f>
        <v>0</v>
      </c>
      <c r="G92" s="200">
        <v>0.1</v>
      </c>
      <c r="H92" s="204">
        <f>SUMIFS(H79:H88,G79:G88,0.1,I79:I88,"課税(インボイス)")</f>
        <v>0</v>
      </c>
      <c r="I92" s="196"/>
      <c r="J92" s="196"/>
    </row>
    <row r="93" spans="1:10" ht="31.5" customHeight="1">
      <c r="A93" s="186"/>
      <c r="B93" s="187"/>
      <c r="C93" s="194"/>
      <c r="D93" s="198" t="s">
        <v>124</v>
      </c>
      <c r="E93" s="199"/>
      <c r="F93" s="205">
        <f>SUMIFS(F79:F88,G79:G88,0.1,I79:I88,"課税(非インボイス)")</f>
        <v>0</v>
      </c>
      <c r="G93" s="200">
        <v>0.1</v>
      </c>
      <c r="H93" s="204">
        <f>SUMIFS(H79:H88,G79:G88,0.1,I79:I88,"課税(非インボイス)")</f>
        <v>0</v>
      </c>
      <c r="I93" s="232" t="s">
        <v>115</v>
      </c>
      <c r="J93" s="233">
        <f>SUMIFS(F79:F88,I79:I88,"不課税")</f>
        <v>0</v>
      </c>
    </row>
    <row r="94" spans="1:10" ht="31.5" customHeight="1">
      <c r="A94" s="186"/>
      <c r="B94" s="187"/>
      <c r="C94" s="194"/>
      <c r="D94" s="198" t="s">
        <v>123</v>
      </c>
      <c r="E94" s="199"/>
      <c r="F94" s="205">
        <f>SUMIFS(F79:F88,G79:G88,0.08,I79:I88,"課税(インボイス)")</f>
        <v>0</v>
      </c>
      <c r="G94" s="201">
        <v>0.08</v>
      </c>
      <c r="H94" s="204">
        <f>SUMIFS(H79:H88,G79:G88,0.08,I79:I88,"課税(インボイス)")</f>
        <v>0</v>
      </c>
      <c r="I94" s="232" t="s">
        <v>116</v>
      </c>
      <c r="J94" s="233">
        <f>SUMIFS(F79:F88,I79:I88,"非課税")</f>
        <v>0</v>
      </c>
    </row>
    <row r="95" spans="1:10" ht="31.5" customHeight="1">
      <c r="A95" s="186"/>
      <c r="B95" s="187"/>
      <c r="C95" s="194"/>
      <c r="D95" s="198" t="s">
        <v>124</v>
      </c>
      <c r="E95" s="199"/>
      <c r="F95" s="205">
        <f>SUMIFS(F79:F88,G79:G88,0.08,I79:I88,"課税(非インボイス)")</f>
        <v>0</v>
      </c>
      <c r="G95" s="201">
        <v>0.08</v>
      </c>
      <c r="H95" s="204">
        <f>SUMIFS(H79:H88,G79:G88,0.08,I79:I88,"課税(非インボイス)")</f>
        <v>0</v>
      </c>
      <c r="I95" s="196"/>
      <c r="J95" s="196"/>
    </row>
    <row r="96" spans="1:10" ht="31.5" customHeight="1">
      <c r="A96" s="70"/>
      <c r="B96" s="70"/>
      <c r="C96" s="70"/>
      <c r="D96" s="70"/>
      <c r="E96" s="70"/>
      <c r="F96" s="72"/>
      <c r="G96" s="72"/>
      <c r="H96" s="72"/>
      <c r="I96" s="72"/>
      <c r="J96" s="71"/>
    </row>
    <row r="97" spans="1:10" ht="31.5" customHeight="1">
      <c r="A97" s="140"/>
      <c r="B97" s="67"/>
      <c r="C97" s="66"/>
      <c r="D97" s="66"/>
      <c r="E97" s="66"/>
      <c r="F97" s="66"/>
      <c r="G97" s="51"/>
      <c r="H97" s="66"/>
      <c r="I97" s="66" t="s">
        <v>95</v>
      </c>
      <c r="J97" s="68"/>
    </row>
    <row r="98" spans="1:10" ht="31.5" customHeight="1">
      <c r="A98" s="229"/>
      <c r="B98" s="50"/>
      <c r="C98" s="51"/>
      <c r="D98" s="51"/>
      <c r="E98" s="51"/>
      <c r="F98" s="52"/>
      <c r="G98" s="51"/>
      <c r="H98" s="52"/>
      <c r="I98" s="52" t="s">
        <v>97</v>
      </c>
      <c r="J98" s="53"/>
    </row>
    <row r="99" spans="1:10" ht="31.5" customHeight="1">
      <c r="A99" s="451" t="s">
        <v>82</v>
      </c>
      <c r="B99" s="453" t="s">
        <v>106</v>
      </c>
      <c r="C99" s="455" t="s">
        <v>107</v>
      </c>
      <c r="D99" s="455" t="s">
        <v>108</v>
      </c>
      <c r="E99" s="457"/>
      <c r="F99" s="457"/>
      <c r="G99" s="441" t="s">
        <v>109</v>
      </c>
      <c r="H99" s="441" t="s">
        <v>110</v>
      </c>
      <c r="I99" s="441" t="s">
        <v>111</v>
      </c>
      <c r="J99" s="444" t="s">
        <v>112</v>
      </c>
    </row>
    <row r="100" spans="1:10" ht="31.5" customHeight="1" thickBot="1">
      <c r="A100" s="452"/>
      <c r="B100" s="454"/>
      <c r="C100" s="456"/>
      <c r="D100" s="176" t="s">
        <v>95</v>
      </c>
      <c r="E100" s="79" t="str">
        <f>I98</f>
        <v>現地通貨</v>
      </c>
      <c r="F100" s="80" t="s">
        <v>114</v>
      </c>
      <c r="G100" s="442"/>
      <c r="H100" s="442"/>
      <c r="I100" s="442"/>
      <c r="J100" s="445"/>
    </row>
    <row r="101" spans="1:10" ht="31.5" customHeight="1" thickTop="1">
      <c r="A101" s="159">
        <v>1</v>
      </c>
      <c r="B101" s="55"/>
      <c r="C101" s="54"/>
      <c r="D101" s="56"/>
      <c r="E101" s="56"/>
      <c r="F101" s="58"/>
      <c r="G101" s="184"/>
      <c r="H101" s="206" t="e">
        <f>ROUNDDOWN(F101*VALUE(LEFT(G101,LEN(G101-1))),0)</f>
        <v>#VALUE!</v>
      </c>
      <c r="I101" s="182"/>
      <c r="J101" s="180"/>
    </row>
    <row r="102" spans="1:10" ht="31.5" customHeight="1">
      <c r="A102" s="160">
        <v>2</v>
      </c>
      <c r="B102" s="60"/>
      <c r="C102" s="59"/>
      <c r="D102" s="61"/>
      <c r="E102" s="61"/>
      <c r="F102" s="58"/>
      <c r="G102" s="184"/>
      <c r="H102" s="206" t="e">
        <f t="shared" ref="H102:H110" si="4">ROUNDDOWN(F102*VALUE(LEFT(G102,LEN(G102-1))),0)</f>
        <v>#VALUE!</v>
      </c>
      <c r="I102" s="182"/>
      <c r="J102" s="189"/>
    </row>
    <row r="103" spans="1:10" ht="31.5" customHeight="1">
      <c r="A103" s="159">
        <v>3</v>
      </c>
      <c r="B103" s="60"/>
      <c r="C103" s="59"/>
      <c r="D103" s="61"/>
      <c r="E103" s="57"/>
      <c r="F103" s="58"/>
      <c r="G103" s="184"/>
      <c r="H103" s="206" t="e">
        <f t="shared" si="4"/>
        <v>#VALUE!</v>
      </c>
      <c r="I103" s="182"/>
      <c r="J103" s="189"/>
    </row>
    <row r="104" spans="1:10" ht="31.5" customHeight="1">
      <c r="A104" s="160">
        <v>4</v>
      </c>
      <c r="B104" s="60"/>
      <c r="C104" s="59"/>
      <c r="D104" s="61"/>
      <c r="E104" s="62"/>
      <c r="F104" s="58"/>
      <c r="G104" s="184"/>
      <c r="H104" s="206" t="e">
        <f t="shared" si="4"/>
        <v>#VALUE!</v>
      </c>
      <c r="I104" s="182"/>
      <c r="J104" s="189"/>
    </row>
    <row r="105" spans="1:10" ht="31.5" customHeight="1">
      <c r="A105" s="160">
        <v>5</v>
      </c>
      <c r="B105" s="60"/>
      <c r="C105" s="59"/>
      <c r="D105" s="61"/>
      <c r="E105" s="62"/>
      <c r="F105" s="58"/>
      <c r="G105" s="184"/>
      <c r="H105" s="206" t="e">
        <f t="shared" si="4"/>
        <v>#VALUE!</v>
      </c>
      <c r="I105" s="182"/>
      <c r="J105" s="189"/>
    </row>
    <row r="106" spans="1:10" ht="31.5" customHeight="1">
      <c r="A106" s="160">
        <v>6</v>
      </c>
      <c r="B106" s="60"/>
      <c r="C106" s="59"/>
      <c r="D106" s="61"/>
      <c r="E106" s="62"/>
      <c r="F106" s="58"/>
      <c r="G106" s="184"/>
      <c r="H106" s="206" t="e">
        <f t="shared" si="4"/>
        <v>#VALUE!</v>
      </c>
      <c r="I106" s="182"/>
      <c r="J106" s="189"/>
    </row>
    <row r="107" spans="1:10" ht="31.5" customHeight="1">
      <c r="A107" s="160">
        <v>7</v>
      </c>
      <c r="B107" s="60"/>
      <c r="C107" s="59"/>
      <c r="D107" s="61"/>
      <c r="E107" s="62"/>
      <c r="F107" s="58"/>
      <c r="G107" s="184"/>
      <c r="H107" s="206" t="e">
        <f t="shared" si="4"/>
        <v>#VALUE!</v>
      </c>
      <c r="I107" s="182"/>
      <c r="J107" s="189"/>
    </row>
    <row r="108" spans="1:10" ht="31.5" customHeight="1">
      <c r="A108" s="160">
        <v>8</v>
      </c>
      <c r="B108" s="60"/>
      <c r="C108" s="69"/>
      <c r="D108" s="61"/>
      <c r="E108" s="62"/>
      <c r="F108" s="58"/>
      <c r="G108" s="184"/>
      <c r="H108" s="206" t="e">
        <f t="shared" si="4"/>
        <v>#VALUE!</v>
      </c>
      <c r="I108" s="182"/>
      <c r="J108" s="189"/>
    </row>
    <row r="109" spans="1:10" ht="31.5" customHeight="1">
      <c r="A109" s="160">
        <v>9</v>
      </c>
      <c r="B109" s="63"/>
      <c r="C109" s="64"/>
      <c r="D109" s="65"/>
      <c r="E109" s="61"/>
      <c r="F109" s="58"/>
      <c r="G109" s="184"/>
      <c r="H109" s="206" t="e">
        <f t="shared" si="4"/>
        <v>#VALUE!</v>
      </c>
      <c r="I109" s="182"/>
      <c r="J109" s="189"/>
    </row>
    <row r="110" spans="1:10" ht="31.5" customHeight="1">
      <c r="A110" s="160">
        <v>10</v>
      </c>
      <c r="B110" s="60"/>
      <c r="C110" s="59"/>
      <c r="D110" s="61"/>
      <c r="E110" s="62"/>
      <c r="F110" s="167"/>
      <c r="G110" s="185"/>
      <c r="H110" s="206" t="e">
        <f t="shared" si="4"/>
        <v>#VALUE!</v>
      </c>
      <c r="I110" s="183"/>
      <c r="J110" s="189"/>
    </row>
    <row r="111" spans="1:10" ht="31.5" customHeight="1">
      <c r="A111" s="446" t="s">
        <v>118</v>
      </c>
      <c r="B111" s="447"/>
      <c r="C111" s="448"/>
      <c r="D111" s="195">
        <f>SUM(D101:D110)</f>
        <v>0</v>
      </c>
      <c r="E111" s="195">
        <f>SUM(E101:E110)</f>
        <v>0</v>
      </c>
      <c r="F111" s="114">
        <f>SUM(F101:F110)</f>
        <v>0</v>
      </c>
      <c r="G111" s="203"/>
      <c r="H111" s="449" t="s">
        <v>119</v>
      </c>
      <c r="I111" s="191"/>
      <c r="J111" s="191"/>
    </row>
    <row r="112" spans="1:10" ht="31.5" customHeight="1">
      <c r="A112" s="446" t="s">
        <v>120</v>
      </c>
      <c r="B112" s="447"/>
      <c r="C112" s="448"/>
      <c r="D112" s="179">
        <f>ROUNDDOWN(D111*J97,0)</f>
        <v>0</v>
      </c>
      <c r="E112" s="179">
        <f>ROUNDDOWN(E111*J98,0)</f>
        <v>0</v>
      </c>
      <c r="F112" s="192"/>
      <c r="G112" s="193"/>
      <c r="H112" s="450"/>
      <c r="I112" s="202">
        <f>D112+E112+F111</f>
        <v>0</v>
      </c>
      <c r="J112" s="191"/>
    </row>
    <row r="113" spans="1:10" ht="31.5" customHeight="1">
      <c r="A113" s="190"/>
      <c r="B113" s="187"/>
      <c r="C113" s="188"/>
      <c r="D113" s="437" t="s">
        <v>121</v>
      </c>
      <c r="E113" s="437"/>
      <c r="F113" s="197" t="s">
        <v>122</v>
      </c>
      <c r="G113" s="197" t="s">
        <v>109</v>
      </c>
      <c r="H113" s="197" t="s">
        <v>110</v>
      </c>
      <c r="I113" s="186"/>
      <c r="J113" s="188"/>
    </row>
    <row r="114" spans="1:10" ht="31.5" customHeight="1">
      <c r="A114" s="186"/>
      <c r="B114" s="187"/>
      <c r="C114" s="194"/>
      <c r="D114" s="198" t="s">
        <v>123</v>
      </c>
      <c r="E114" s="199"/>
      <c r="F114" s="205">
        <f>SUMIFS(F101:F110,G101:G110,0.1,I101:I110,"課税(インボイス)")</f>
        <v>0</v>
      </c>
      <c r="G114" s="200">
        <v>0.1</v>
      </c>
      <c r="H114" s="204">
        <f>SUMIFS(H101:H110,G101:G110,0.1,I101:I110,"課税(インボイス)")</f>
        <v>0</v>
      </c>
      <c r="I114" s="196"/>
      <c r="J114" s="196"/>
    </row>
    <row r="115" spans="1:10" ht="31.5" customHeight="1">
      <c r="A115" s="186"/>
      <c r="B115" s="187"/>
      <c r="C115" s="194"/>
      <c r="D115" s="198" t="s">
        <v>124</v>
      </c>
      <c r="E115" s="199"/>
      <c r="F115" s="205">
        <f>SUMIFS(F101:F110,G101:G110,0.1,I101:I110,"課税(非インボイス)")</f>
        <v>0</v>
      </c>
      <c r="G115" s="200">
        <v>0.1</v>
      </c>
      <c r="H115" s="204">
        <f>SUMIFS(H101:H110,G101:G110,0.1,I101:I110,"課税(非インボイス)")</f>
        <v>0</v>
      </c>
      <c r="I115" s="232" t="s">
        <v>115</v>
      </c>
      <c r="J115" s="233">
        <f>SUMIFS(F101:F110,I101:I110,"不課税")</f>
        <v>0</v>
      </c>
    </row>
    <row r="116" spans="1:10" ht="31.5" customHeight="1">
      <c r="A116" s="186"/>
      <c r="B116" s="187"/>
      <c r="C116" s="194"/>
      <c r="D116" s="198" t="s">
        <v>123</v>
      </c>
      <c r="E116" s="199"/>
      <c r="F116" s="205">
        <f>SUMIFS(F101:F110,G101:G110,0.08,I101:I110,"課税(インボイス)")</f>
        <v>0</v>
      </c>
      <c r="G116" s="201">
        <v>0.08</v>
      </c>
      <c r="H116" s="204">
        <f>SUMIFS(H101:H110,G101:G110,0.08,I101:I110,"課税(インボイス)")</f>
        <v>0</v>
      </c>
      <c r="I116" s="232" t="s">
        <v>116</v>
      </c>
      <c r="J116" s="233">
        <f>SUMIFS(F101:F110,I101:I110,"非課税")</f>
        <v>0</v>
      </c>
    </row>
    <row r="117" spans="1:10" ht="31.5" customHeight="1">
      <c r="A117" s="186"/>
      <c r="B117" s="187"/>
      <c r="C117" s="194"/>
      <c r="D117" s="198" t="s">
        <v>124</v>
      </c>
      <c r="E117" s="199"/>
      <c r="F117" s="205">
        <f>SUMIFS(F101:F110,G101:G110,0.08,I101:I110,"課税(非インボイス)")</f>
        <v>0</v>
      </c>
      <c r="G117" s="201">
        <v>0.08</v>
      </c>
      <c r="H117" s="204">
        <f>SUMIFS(H101:H110,G101:G110,0.08,I101:I110,"課税(非インボイス)")</f>
        <v>0</v>
      </c>
      <c r="I117" s="196"/>
      <c r="J117" s="196"/>
    </row>
    <row r="118" spans="1:10" ht="31.5" customHeight="1">
      <c r="A118" s="70"/>
      <c r="B118" s="70"/>
      <c r="C118" s="70"/>
      <c r="D118" s="70"/>
      <c r="E118" s="70"/>
      <c r="F118" s="72"/>
      <c r="G118" s="72"/>
      <c r="H118" s="72"/>
      <c r="I118" s="72"/>
      <c r="J118" s="71"/>
    </row>
    <row r="119" spans="1:10" ht="31.5" customHeight="1">
      <c r="A119" s="140"/>
      <c r="B119" s="67"/>
      <c r="C119" s="66"/>
      <c r="D119" s="66"/>
      <c r="E119" s="66"/>
      <c r="F119" s="66"/>
      <c r="G119" s="51"/>
      <c r="H119" s="66"/>
      <c r="I119" s="66" t="s">
        <v>95</v>
      </c>
      <c r="J119" s="68"/>
    </row>
    <row r="120" spans="1:10" ht="31.5" customHeight="1">
      <c r="A120" s="229"/>
      <c r="B120" s="50"/>
      <c r="C120" s="51"/>
      <c r="D120" s="51"/>
      <c r="E120" s="51"/>
      <c r="F120" s="52"/>
      <c r="G120" s="51"/>
      <c r="H120" s="52"/>
      <c r="I120" s="52" t="s">
        <v>97</v>
      </c>
      <c r="J120" s="53"/>
    </row>
    <row r="121" spans="1:10" ht="31.5" customHeight="1">
      <c r="A121" s="451" t="s">
        <v>82</v>
      </c>
      <c r="B121" s="453" t="s">
        <v>106</v>
      </c>
      <c r="C121" s="455" t="s">
        <v>107</v>
      </c>
      <c r="D121" s="455" t="s">
        <v>108</v>
      </c>
      <c r="E121" s="457"/>
      <c r="F121" s="457"/>
      <c r="G121" s="441" t="s">
        <v>109</v>
      </c>
      <c r="H121" s="441" t="s">
        <v>110</v>
      </c>
      <c r="I121" s="441" t="s">
        <v>111</v>
      </c>
      <c r="J121" s="444" t="s">
        <v>112</v>
      </c>
    </row>
    <row r="122" spans="1:10" ht="31.5" customHeight="1" thickBot="1">
      <c r="A122" s="452"/>
      <c r="B122" s="454"/>
      <c r="C122" s="456"/>
      <c r="D122" s="176" t="s">
        <v>95</v>
      </c>
      <c r="E122" s="79" t="str">
        <f>I120</f>
        <v>現地通貨</v>
      </c>
      <c r="F122" s="80" t="s">
        <v>114</v>
      </c>
      <c r="G122" s="442"/>
      <c r="H122" s="442"/>
      <c r="I122" s="442"/>
      <c r="J122" s="445"/>
    </row>
    <row r="123" spans="1:10" ht="31.5" customHeight="1" thickTop="1">
      <c r="A123" s="159">
        <v>1</v>
      </c>
      <c r="B123" s="55"/>
      <c r="C123" s="54"/>
      <c r="D123" s="56"/>
      <c r="E123" s="56"/>
      <c r="F123" s="58"/>
      <c r="G123" s="184"/>
      <c r="H123" s="206" t="e">
        <f>ROUNDDOWN(F123*VALUE(LEFT(G123,LEN(G123-1))),0)</f>
        <v>#VALUE!</v>
      </c>
      <c r="I123" s="182"/>
      <c r="J123" s="180"/>
    </row>
    <row r="124" spans="1:10" ht="31.5" customHeight="1">
      <c r="A124" s="160">
        <v>2</v>
      </c>
      <c r="B124" s="60"/>
      <c r="C124" s="59"/>
      <c r="D124" s="61"/>
      <c r="E124" s="61"/>
      <c r="F124" s="58"/>
      <c r="G124" s="184"/>
      <c r="H124" s="206" t="e">
        <f t="shared" ref="H124:H132" si="5">ROUNDDOWN(F124*VALUE(LEFT(G124,LEN(G124-1))),0)</f>
        <v>#VALUE!</v>
      </c>
      <c r="I124" s="182"/>
      <c r="J124" s="189"/>
    </row>
    <row r="125" spans="1:10" ht="31.5" customHeight="1">
      <c r="A125" s="159">
        <v>3</v>
      </c>
      <c r="B125" s="60"/>
      <c r="C125" s="59"/>
      <c r="D125" s="61"/>
      <c r="E125" s="57"/>
      <c r="F125" s="58"/>
      <c r="G125" s="184"/>
      <c r="H125" s="206" t="e">
        <f t="shared" si="5"/>
        <v>#VALUE!</v>
      </c>
      <c r="I125" s="182"/>
      <c r="J125" s="189"/>
    </row>
    <row r="126" spans="1:10" ht="31.5" customHeight="1">
      <c r="A126" s="160">
        <v>4</v>
      </c>
      <c r="B126" s="60"/>
      <c r="C126" s="59"/>
      <c r="D126" s="61"/>
      <c r="E126" s="62"/>
      <c r="F126" s="58"/>
      <c r="G126" s="184"/>
      <c r="H126" s="206" t="e">
        <f t="shared" si="5"/>
        <v>#VALUE!</v>
      </c>
      <c r="I126" s="182"/>
      <c r="J126" s="189"/>
    </row>
    <row r="127" spans="1:10" ht="31.5" customHeight="1">
      <c r="A127" s="160">
        <v>5</v>
      </c>
      <c r="B127" s="60"/>
      <c r="C127" s="59"/>
      <c r="D127" s="61"/>
      <c r="E127" s="62"/>
      <c r="F127" s="58"/>
      <c r="G127" s="184"/>
      <c r="H127" s="206" t="e">
        <f t="shared" si="5"/>
        <v>#VALUE!</v>
      </c>
      <c r="I127" s="182"/>
      <c r="J127" s="189"/>
    </row>
    <row r="128" spans="1:10" ht="31.5" customHeight="1">
      <c r="A128" s="160">
        <v>6</v>
      </c>
      <c r="B128" s="60"/>
      <c r="C128" s="59"/>
      <c r="D128" s="61"/>
      <c r="E128" s="62"/>
      <c r="F128" s="58"/>
      <c r="G128" s="184"/>
      <c r="H128" s="206" t="e">
        <f t="shared" si="5"/>
        <v>#VALUE!</v>
      </c>
      <c r="I128" s="182"/>
      <c r="J128" s="189"/>
    </row>
    <row r="129" spans="1:10" ht="31.5" customHeight="1">
      <c r="A129" s="160">
        <v>7</v>
      </c>
      <c r="B129" s="60"/>
      <c r="C129" s="59"/>
      <c r="D129" s="61"/>
      <c r="E129" s="62"/>
      <c r="F129" s="58"/>
      <c r="G129" s="184"/>
      <c r="H129" s="206" t="e">
        <f t="shared" si="5"/>
        <v>#VALUE!</v>
      </c>
      <c r="I129" s="182"/>
      <c r="J129" s="189"/>
    </row>
    <row r="130" spans="1:10" ht="31.5" customHeight="1">
      <c r="A130" s="160">
        <v>8</v>
      </c>
      <c r="B130" s="60"/>
      <c r="C130" s="69"/>
      <c r="D130" s="61"/>
      <c r="E130" s="62"/>
      <c r="F130" s="58"/>
      <c r="G130" s="184"/>
      <c r="H130" s="206" t="e">
        <f t="shared" si="5"/>
        <v>#VALUE!</v>
      </c>
      <c r="I130" s="182"/>
      <c r="J130" s="189"/>
    </row>
    <row r="131" spans="1:10" ht="31.5" customHeight="1">
      <c r="A131" s="160">
        <v>9</v>
      </c>
      <c r="B131" s="63"/>
      <c r="C131" s="64"/>
      <c r="D131" s="65"/>
      <c r="E131" s="61"/>
      <c r="F131" s="58"/>
      <c r="G131" s="184"/>
      <c r="H131" s="206" t="e">
        <f t="shared" si="5"/>
        <v>#VALUE!</v>
      </c>
      <c r="I131" s="182"/>
      <c r="J131" s="189"/>
    </row>
    <row r="132" spans="1:10" ht="31.5" customHeight="1">
      <c r="A132" s="160">
        <v>10</v>
      </c>
      <c r="B132" s="60"/>
      <c r="C132" s="59"/>
      <c r="D132" s="61"/>
      <c r="E132" s="62"/>
      <c r="F132" s="167"/>
      <c r="G132" s="185"/>
      <c r="H132" s="206" t="e">
        <f t="shared" si="5"/>
        <v>#VALUE!</v>
      </c>
      <c r="I132" s="183"/>
      <c r="J132" s="189"/>
    </row>
    <row r="133" spans="1:10" ht="31.5" customHeight="1">
      <c r="A133" s="446" t="s">
        <v>118</v>
      </c>
      <c r="B133" s="447"/>
      <c r="C133" s="448"/>
      <c r="D133" s="195">
        <f>SUM(D123:D132)</f>
        <v>0</v>
      </c>
      <c r="E133" s="195">
        <f>SUM(E123:E132)</f>
        <v>0</v>
      </c>
      <c r="F133" s="114">
        <f>SUM(F123:F132)</f>
        <v>0</v>
      </c>
      <c r="G133" s="203"/>
      <c r="H133" s="449" t="s">
        <v>119</v>
      </c>
      <c r="I133" s="191"/>
      <c r="J133" s="191"/>
    </row>
    <row r="134" spans="1:10" ht="31.5" customHeight="1">
      <c r="A134" s="446" t="s">
        <v>120</v>
      </c>
      <c r="B134" s="447"/>
      <c r="C134" s="448"/>
      <c r="D134" s="179">
        <f>ROUNDDOWN(D133*J119,0)</f>
        <v>0</v>
      </c>
      <c r="E134" s="179">
        <f>ROUNDDOWN(E133*J120,0)</f>
        <v>0</v>
      </c>
      <c r="F134" s="192"/>
      <c r="G134" s="193"/>
      <c r="H134" s="450"/>
      <c r="I134" s="202">
        <f>D134+E134+F133</f>
        <v>0</v>
      </c>
      <c r="J134" s="191"/>
    </row>
    <row r="135" spans="1:10" ht="31.5" customHeight="1">
      <c r="A135" s="190"/>
      <c r="B135" s="187"/>
      <c r="C135" s="188"/>
      <c r="D135" s="437" t="s">
        <v>121</v>
      </c>
      <c r="E135" s="437"/>
      <c r="F135" s="197" t="s">
        <v>122</v>
      </c>
      <c r="G135" s="197" t="s">
        <v>109</v>
      </c>
      <c r="H135" s="197" t="s">
        <v>110</v>
      </c>
      <c r="I135" s="186"/>
      <c r="J135" s="188"/>
    </row>
    <row r="136" spans="1:10" ht="31.5" customHeight="1">
      <c r="A136" s="186"/>
      <c r="B136" s="187"/>
      <c r="C136" s="194"/>
      <c r="D136" s="198" t="s">
        <v>123</v>
      </c>
      <c r="E136" s="199"/>
      <c r="F136" s="205">
        <f>SUMIFS(F123:F132,G123:G132,0.1,I123:I132,"課税(インボイス)")</f>
        <v>0</v>
      </c>
      <c r="G136" s="200">
        <v>0.1</v>
      </c>
      <c r="H136" s="204">
        <f>SUMIFS(H123:H132,G123:G132,0.1,I123:I132,"課税(インボイス)")</f>
        <v>0</v>
      </c>
      <c r="I136" s="196"/>
      <c r="J136" s="196"/>
    </row>
    <row r="137" spans="1:10" ht="31.5" customHeight="1">
      <c r="A137" s="186"/>
      <c r="B137" s="187"/>
      <c r="C137" s="194"/>
      <c r="D137" s="198" t="s">
        <v>124</v>
      </c>
      <c r="E137" s="199"/>
      <c r="F137" s="205">
        <f>SUMIFS(F123:F132,G123:G132,0.1,I123:I132,"課税(非インボイス)")</f>
        <v>0</v>
      </c>
      <c r="G137" s="200">
        <v>0.1</v>
      </c>
      <c r="H137" s="204">
        <f>SUMIFS(H123:H132,G123:G132,0.1,I123:I132,"課税(非インボイス)")</f>
        <v>0</v>
      </c>
      <c r="I137" s="232" t="s">
        <v>115</v>
      </c>
      <c r="J137" s="233">
        <f>SUMIFS(F123:F132,I123:I132,"不課税")</f>
        <v>0</v>
      </c>
    </row>
    <row r="138" spans="1:10" ht="31.5" customHeight="1">
      <c r="A138" s="186"/>
      <c r="B138" s="187"/>
      <c r="C138" s="194"/>
      <c r="D138" s="198" t="s">
        <v>123</v>
      </c>
      <c r="E138" s="199"/>
      <c r="F138" s="205">
        <f>SUMIFS(F123:F132,G123:G132,0.08,I123:I132,"課税(インボイス)")</f>
        <v>0</v>
      </c>
      <c r="G138" s="201">
        <v>0.08</v>
      </c>
      <c r="H138" s="204">
        <f>SUMIFS(H123:H132,G123:G132,0.08,I123:I132,"課税(インボイス)")</f>
        <v>0</v>
      </c>
      <c r="I138" s="232" t="s">
        <v>116</v>
      </c>
      <c r="J138" s="233">
        <f>SUMIFS(F123:F132,I123:I132,"非課税")</f>
        <v>0</v>
      </c>
    </row>
    <row r="139" spans="1:10" ht="31.5" customHeight="1">
      <c r="A139" s="186"/>
      <c r="B139" s="187"/>
      <c r="C139" s="194"/>
      <c r="D139" s="198" t="s">
        <v>124</v>
      </c>
      <c r="E139" s="199"/>
      <c r="F139" s="205">
        <f>SUMIFS(F123:F132,G123:G132,0.08,I123:I132,"課税(非インボイス)")</f>
        <v>0</v>
      </c>
      <c r="G139" s="201">
        <v>0.08</v>
      </c>
      <c r="H139" s="204">
        <f>SUMIFS(H123:H132,G123:G132,0.08,I123:I132,"課税(非インボイス)")</f>
        <v>0</v>
      </c>
      <c r="I139" s="196"/>
      <c r="J139" s="196"/>
    </row>
    <row r="140" spans="1:10" ht="31.5" customHeight="1" thickBot="1">
      <c r="A140" s="70"/>
      <c r="B140" s="70"/>
      <c r="C140" s="70"/>
      <c r="D140" s="70"/>
      <c r="E140" s="70"/>
      <c r="F140" s="72"/>
      <c r="G140" s="72"/>
      <c r="H140" s="72"/>
      <c r="I140" s="72"/>
      <c r="J140" s="71"/>
    </row>
    <row r="141" spans="1:10" ht="31.5" customHeight="1" thickBot="1">
      <c r="A141" s="70"/>
      <c r="B141" s="70"/>
      <c r="C141" s="70"/>
      <c r="D141" s="70"/>
      <c r="E141" s="70"/>
      <c r="F141" s="72"/>
      <c r="G141" s="71"/>
      <c r="H141" s="71"/>
      <c r="I141" s="71"/>
    </row>
    <row r="142" spans="1:10" ht="31.5" customHeight="1" thickBot="1">
      <c r="B142" s="438" t="str">
        <f>"施設・設備等関連費"&amp;"　"&amp;支出総括表!B7&amp;"合計"</f>
        <v>施設・設備等関連費　部分払第●回合計</v>
      </c>
      <c r="C142" s="439"/>
      <c r="D142" s="439"/>
      <c r="E142" s="440"/>
      <c r="F142" s="74">
        <f>I20+I42+I64+I90+I112+I134</f>
        <v>0</v>
      </c>
      <c r="H142" s="443" t="s">
        <v>123</v>
      </c>
      <c r="I142" s="443"/>
      <c r="J142" s="231">
        <f>F22+F24+F44+F46+F66+F68+F92+F94+F114+F116+F136+F138</f>
        <v>0</v>
      </c>
    </row>
    <row r="143" spans="1:10" ht="31.5" customHeight="1">
      <c r="H143" s="443" t="s">
        <v>124</v>
      </c>
      <c r="I143" s="443"/>
      <c r="J143" s="231">
        <f>F23+F25+F45+F47+F67+F69+F93+F95+F115+F117+F137+F139</f>
        <v>0</v>
      </c>
    </row>
    <row r="144" spans="1:10" ht="31.5" customHeight="1">
      <c r="H144" s="435" t="s">
        <v>115</v>
      </c>
      <c r="I144" s="436"/>
      <c r="J144" s="231">
        <f>J23+J45+J67+J93+J115+J137</f>
        <v>0</v>
      </c>
    </row>
    <row r="145" spans="8:10" ht="31.5" customHeight="1">
      <c r="H145" s="435" t="s">
        <v>116</v>
      </c>
      <c r="I145" s="436"/>
      <c r="J145" s="231">
        <f>J24+J46+J68+J94+J116+J138</f>
        <v>0</v>
      </c>
    </row>
  </sheetData>
  <mergeCells count="78">
    <mergeCell ref="D135:E135"/>
    <mergeCell ref="B142:E142"/>
    <mergeCell ref="G121:G122"/>
    <mergeCell ref="H121:H122"/>
    <mergeCell ref="I121:I122"/>
    <mergeCell ref="H142:I142"/>
    <mergeCell ref="J121:J122"/>
    <mergeCell ref="A133:C133"/>
    <mergeCell ref="H133:H134"/>
    <mergeCell ref="A134:C134"/>
    <mergeCell ref="D113:E113"/>
    <mergeCell ref="A121:A122"/>
    <mergeCell ref="B121:B122"/>
    <mergeCell ref="C121:C122"/>
    <mergeCell ref="D121:F121"/>
    <mergeCell ref="G99:G100"/>
    <mergeCell ref="H99:H100"/>
    <mergeCell ref="I99:I100"/>
    <mergeCell ref="J99:J100"/>
    <mergeCell ref="A111:C111"/>
    <mergeCell ref="H111:H112"/>
    <mergeCell ref="A112:C112"/>
    <mergeCell ref="D91:E91"/>
    <mergeCell ref="A99:A100"/>
    <mergeCell ref="B99:B100"/>
    <mergeCell ref="C99:C100"/>
    <mergeCell ref="D99:F99"/>
    <mergeCell ref="H77:H78"/>
    <mergeCell ref="I77:I78"/>
    <mergeCell ref="J77:J78"/>
    <mergeCell ref="A89:C89"/>
    <mergeCell ref="H89:H90"/>
    <mergeCell ref="A90:C90"/>
    <mergeCell ref="A77:A78"/>
    <mergeCell ref="B77:B78"/>
    <mergeCell ref="C77:C78"/>
    <mergeCell ref="D77:F77"/>
    <mergeCell ref="G77:G78"/>
    <mergeCell ref="D65:E65"/>
    <mergeCell ref="A51:A52"/>
    <mergeCell ref="B51:B52"/>
    <mergeCell ref="C51:C52"/>
    <mergeCell ref="D51:F51"/>
    <mergeCell ref="I51:I52"/>
    <mergeCell ref="J51:J52"/>
    <mergeCell ref="A63:C63"/>
    <mergeCell ref="H63:H64"/>
    <mergeCell ref="A64:C64"/>
    <mergeCell ref="G51:G52"/>
    <mergeCell ref="H51:H52"/>
    <mergeCell ref="J29:J30"/>
    <mergeCell ref="A41:C41"/>
    <mergeCell ref="H41:H42"/>
    <mergeCell ref="A42:C42"/>
    <mergeCell ref="G29:G30"/>
    <mergeCell ref="H29:H30"/>
    <mergeCell ref="J7:J8"/>
    <mergeCell ref="A19:C19"/>
    <mergeCell ref="H19:H20"/>
    <mergeCell ref="A20:C20"/>
    <mergeCell ref="G7:G8"/>
    <mergeCell ref="H7:H8"/>
    <mergeCell ref="H143:I143"/>
    <mergeCell ref="H144:I144"/>
    <mergeCell ref="H145:I145"/>
    <mergeCell ref="D21:E21"/>
    <mergeCell ref="A7:A8"/>
    <mergeCell ref="B7:B8"/>
    <mergeCell ref="C7:C8"/>
    <mergeCell ref="D7:F7"/>
    <mergeCell ref="I7:I8"/>
    <mergeCell ref="D43:E43"/>
    <mergeCell ref="A29:A30"/>
    <mergeCell ref="B29:B30"/>
    <mergeCell ref="C29:C30"/>
    <mergeCell ref="D29:F29"/>
    <mergeCell ref="I29:I30"/>
    <mergeCell ref="B72:E72"/>
  </mergeCells>
  <phoneticPr fontId="3"/>
  <dataValidations count="2">
    <dataValidation type="list" allowBlank="1" showInputMessage="1" showErrorMessage="1" sqref="G9:G18 G31:G40 G53:G62 G79:G88 G101:G110 G123:G132" xr:uid="{96FED40D-EAA5-49C1-B6BB-ADA11F68B1A5}">
      <formula1>"10%,8%,0%"</formula1>
    </dataValidation>
    <dataValidation type="list" allowBlank="1" showInputMessage="1" showErrorMessage="1" sqref="I9:I18 I31:I40 I53:I62 I79:I88 I101:I110 I123:I132" xr:uid="{AD0D21A5-44EC-4402-9D3F-C48B1D4B0CDA}">
      <formula1>$S$6:$S$10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C82E-0D69-436A-88FF-645698BC40BA}">
  <sheetPr>
    <tabColor rgb="FF92D050"/>
    <pageSetUpPr fitToPage="1"/>
  </sheetPr>
  <dimension ref="A1:S145"/>
  <sheetViews>
    <sheetView zoomScale="70" zoomScaleNormal="70" workbookViewId="0">
      <selection activeCell="J2" sqref="J2"/>
    </sheetView>
  </sheetViews>
  <sheetFormatPr defaultColWidth="9" defaultRowHeight="14"/>
  <cols>
    <col min="1" max="1" width="11.08203125" style="45" customWidth="1"/>
    <col min="2" max="2" width="8" style="47" customWidth="1"/>
    <col min="3" max="3" width="48.83203125" style="45" customWidth="1"/>
    <col min="4" max="5" width="18.08203125" style="45" customWidth="1"/>
    <col min="6" max="6" width="22.58203125" style="45" customWidth="1"/>
    <col min="7" max="7" width="8.75" style="45" customWidth="1"/>
    <col min="8" max="8" width="18.83203125" style="45" customWidth="1"/>
    <col min="9" max="10" width="26.83203125" style="45" customWidth="1"/>
    <col min="11" max="11" width="25.33203125" style="45" customWidth="1"/>
    <col min="12" max="16384" width="9" style="45"/>
  </cols>
  <sheetData>
    <row r="1" spans="1:19" s="42" customFormat="1" ht="25.5" customHeight="1">
      <c r="A1" s="138" t="str">
        <f>'1.旅費(1)現地渡航費（航空運賃）'!A1</f>
        <v>団体名：</v>
      </c>
      <c r="B1" s="139" t="str">
        <f>'★マスタ（最初にこちらを入力）'!D7</f>
        <v>●●</v>
      </c>
      <c r="C1" s="40"/>
      <c r="D1" s="40"/>
      <c r="E1" s="40"/>
      <c r="F1" s="41"/>
      <c r="J1" s="178" t="str">
        <f>'★マスタ（最初にこちらを入力）'!D11</f>
        <v>部分払第●回</v>
      </c>
    </row>
    <row r="2" spans="1:19" s="42" customFormat="1" ht="25.5" customHeight="1">
      <c r="A2" s="138" t="str">
        <f>'1.旅費(1)現地渡航費（航空運賃）'!A2</f>
        <v>対象国：</v>
      </c>
      <c r="B2" s="139" t="str">
        <f>'★マスタ（最初にこちらを入力）'!D8</f>
        <v>●●</v>
      </c>
      <c r="C2" s="43"/>
      <c r="G2" s="44"/>
      <c r="H2" s="44"/>
      <c r="I2" s="44"/>
    </row>
    <row r="3" spans="1:19" s="42" customFormat="1" ht="17.149999999999999" customHeight="1">
      <c r="A3" s="138"/>
      <c r="B3" s="139"/>
      <c r="C3" s="43"/>
      <c r="G3" s="44"/>
      <c r="H3" s="44"/>
      <c r="I3" s="44"/>
    </row>
    <row r="4" spans="1:19" ht="29.5" customHeight="1">
      <c r="A4" s="181"/>
      <c r="B4" s="181"/>
      <c r="C4" s="181"/>
      <c r="D4" s="181"/>
      <c r="E4" s="177" t="s">
        <v>103</v>
      </c>
      <c r="F4" s="181"/>
      <c r="G4" s="181"/>
      <c r="H4" s="181"/>
      <c r="I4" s="181"/>
      <c r="J4" s="181"/>
    </row>
    <row r="5" spans="1:19" s="51" customFormat="1" ht="29.25" customHeight="1">
      <c r="A5" s="207" t="s">
        <v>130</v>
      </c>
      <c r="B5" s="67"/>
      <c r="C5" s="66"/>
      <c r="D5" s="66"/>
      <c r="E5" s="66"/>
      <c r="F5" s="66"/>
      <c r="H5" s="66"/>
      <c r="I5" s="66" t="s">
        <v>95</v>
      </c>
      <c r="J5" s="68"/>
    </row>
    <row r="6" spans="1:19" s="51" customFormat="1" ht="30.65" customHeight="1">
      <c r="A6" s="229"/>
      <c r="B6" s="50"/>
      <c r="F6" s="52"/>
      <c r="H6" s="52"/>
      <c r="I6" s="52" t="s">
        <v>97</v>
      </c>
      <c r="J6" s="53"/>
      <c r="S6" s="49" t="s">
        <v>105</v>
      </c>
    </row>
    <row r="7" spans="1:19" s="51" customFormat="1" ht="30.75" customHeight="1">
      <c r="A7" s="451" t="s">
        <v>82</v>
      </c>
      <c r="B7" s="453" t="s">
        <v>106</v>
      </c>
      <c r="C7" s="455" t="s">
        <v>107</v>
      </c>
      <c r="D7" s="455" t="s">
        <v>108</v>
      </c>
      <c r="E7" s="457"/>
      <c r="F7" s="457"/>
      <c r="G7" s="441" t="s">
        <v>109</v>
      </c>
      <c r="H7" s="441" t="s">
        <v>110</v>
      </c>
      <c r="I7" s="441" t="s">
        <v>111</v>
      </c>
      <c r="J7" s="444" t="s">
        <v>112</v>
      </c>
      <c r="S7" s="49" t="s">
        <v>113</v>
      </c>
    </row>
    <row r="8" spans="1:19" s="51" customFormat="1" ht="30.75" customHeight="1" thickBot="1">
      <c r="A8" s="452"/>
      <c r="B8" s="454"/>
      <c r="C8" s="456"/>
      <c r="D8" s="176" t="s">
        <v>95</v>
      </c>
      <c r="E8" s="79" t="str">
        <f>I6</f>
        <v>現地通貨</v>
      </c>
      <c r="F8" s="80" t="s">
        <v>114</v>
      </c>
      <c r="G8" s="442"/>
      <c r="H8" s="442"/>
      <c r="I8" s="442"/>
      <c r="J8" s="445"/>
      <c r="S8" s="49" t="s">
        <v>115</v>
      </c>
    </row>
    <row r="9" spans="1:19" s="51" customFormat="1" ht="30" customHeight="1" thickTop="1">
      <c r="A9" s="159">
        <v>1</v>
      </c>
      <c r="B9" s="55"/>
      <c r="C9" s="54"/>
      <c r="D9" s="56"/>
      <c r="E9" s="56"/>
      <c r="F9" s="58"/>
      <c r="G9" s="184"/>
      <c r="H9" s="206" t="e">
        <f>ROUNDDOWN(F9*VALUE(LEFT(G9,LEN(G9-1))),0)</f>
        <v>#VALUE!</v>
      </c>
      <c r="I9" s="182"/>
      <c r="J9" s="180"/>
      <c r="S9" s="49" t="s">
        <v>116</v>
      </c>
    </row>
    <row r="10" spans="1:19" s="51" customFormat="1" ht="30" customHeight="1">
      <c r="A10" s="160">
        <v>2</v>
      </c>
      <c r="B10" s="60"/>
      <c r="C10" s="59"/>
      <c r="D10" s="61"/>
      <c r="E10" s="61"/>
      <c r="F10" s="58"/>
      <c r="G10" s="184"/>
      <c r="H10" s="206" t="e">
        <f t="shared" ref="H10:H18" si="0">ROUNDDOWN(F10*VALUE(LEFT(G10,LEN(G10-1))),0)</f>
        <v>#VALUE!</v>
      </c>
      <c r="I10" s="182"/>
      <c r="J10" s="189"/>
      <c r="S10" s="49" t="s">
        <v>117</v>
      </c>
    </row>
    <row r="11" spans="1:19" s="51" customFormat="1" ht="30" customHeight="1">
      <c r="A11" s="159">
        <v>3</v>
      </c>
      <c r="B11" s="60"/>
      <c r="C11" s="59"/>
      <c r="D11" s="61"/>
      <c r="E11" s="57"/>
      <c r="F11" s="58"/>
      <c r="G11" s="184"/>
      <c r="H11" s="206" t="e">
        <f t="shared" si="0"/>
        <v>#VALUE!</v>
      </c>
      <c r="I11" s="182"/>
      <c r="J11" s="189"/>
    </row>
    <row r="12" spans="1:19" s="51" customFormat="1" ht="30" customHeight="1">
      <c r="A12" s="160">
        <v>4</v>
      </c>
      <c r="B12" s="60"/>
      <c r="C12" s="59"/>
      <c r="D12" s="61"/>
      <c r="E12" s="62"/>
      <c r="F12" s="58"/>
      <c r="G12" s="184"/>
      <c r="H12" s="206" t="e">
        <f t="shared" si="0"/>
        <v>#VALUE!</v>
      </c>
      <c r="I12" s="182"/>
      <c r="J12" s="189"/>
    </row>
    <row r="13" spans="1:19" s="51" customFormat="1" ht="30" customHeight="1">
      <c r="A13" s="160">
        <v>5</v>
      </c>
      <c r="B13" s="60"/>
      <c r="C13" s="59"/>
      <c r="D13" s="61"/>
      <c r="E13" s="62"/>
      <c r="F13" s="58"/>
      <c r="G13" s="184"/>
      <c r="H13" s="206" t="e">
        <f t="shared" si="0"/>
        <v>#VALUE!</v>
      </c>
      <c r="I13" s="182"/>
      <c r="J13" s="189"/>
    </row>
    <row r="14" spans="1:19" s="51" customFormat="1" ht="30" customHeight="1">
      <c r="A14" s="160">
        <v>6</v>
      </c>
      <c r="B14" s="60"/>
      <c r="C14" s="59"/>
      <c r="D14" s="61"/>
      <c r="E14" s="62"/>
      <c r="F14" s="58"/>
      <c r="G14" s="184"/>
      <c r="H14" s="206" t="e">
        <f t="shared" si="0"/>
        <v>#VALUE!</v>
      </c>
      <c r="I14" s="182"/>
      <c r="J14" s="189"/>
    </row>
    <row r="15" spans="1:19" s="51" customFormat="1" ht="30" customHeight="1">
      <c r="A15" s="160">
        <v>7</v>
      </c>
      <c r="B15" s="60"/>
      <c r="C15" s="59"/>
      <c r="D15" s="61"/>
      <c r="E15" s="62"/>
      <c r="F15" s="58"/>
      <c r="G15" s="184"/>
      <c r="H15" s="206" t="e">
        <f t="shared" si="0"/>
        <v>#VALUE!</v>
      </c>
      <c r="I15" s="182"/>
      <c r="J15" s="189"/>
    </row>
    <row r="16" spans="1:19" s="51" customFormat="1" ht="30" customHeight="1">
      <c r="A16" s="160">
        <v>8</v>
      </c>
      <c r="B16" s="60"/>
      <c r="C16" s="69"/>
      <c r="D16" s="61"/>
      <c r="E16" s="62"/>
      <c r="F16" s="58"/>
      <c r="G16" s="184"/>
      <c r="H16" s="206" t="e">
        <f t="shared" si="0"/>
        <v>#VALUE!</v>
      </c>
      <c r="I16" s="182"/>
      <c r="J16" s="189"/>
    </row>
    <row r="17" spans="1:10" s="51" customFormat="1" ht="30" customHeight="1">
      <c r="A17" s="160">
        <v>9</v>
      </c>
      <c r="B17" s="63"/>
      <c r="C17" s="64"/>
      <c r="D17" s="65"/>
      <c r="E17" s="61"/>
      <c r="F17" s="58"/>
      <c r="G17" s="184"/>
      <c r="H17" s="206" t="e">
        <f t="shared" si="0"/>
        <v>#VALUE!</v>
      </c>
      <c r="I17" s="182"/>
      <c r="J17" s="189"/>
    </row>
    <row r="18" spans="1:10" s="51" customFormat="1" ht="30" customHeight="1">
      <c r="A18" s="160">
        <v>10</v>
      </c>
      <c r="B18" s="60"/>
      <c r="C18" s="59"/>
      <c r="D18" s="61"/>
      <c r="E18" s="62"/>
      <c r="F18" s="167"/>
      <c r="G18" s="185"/>
      <c r="H18" s="206" t="e">
        <f t="shared" si="0"/>
        <v>#VALUE!</v>
      </c>
      <c r="I18" s="183"/>
      <c r="J18" s="189"/>
    </row>
    <row r="19" spans="1:10" s="51" customFormat="1" ht="30" customHeight="1">
      <c r="A19" s="446" t="s">
        <v>118</v>
      </c>
      <c r="B19" s="447"/>
      <c r="C19" s="448"/>
      <c r="D19" s="195">
        <f>SUM(D9:D18)</f>
        <v>0</v>
      </c>
      <c r="E19" s="195">
        <f>SUM(E9:E18)</f>
        <v>0</v>
      </c>
      <c r="F19" s="114">
        <f>SUM(F9:F18)</f>
        <v>0</v>
      </c>
      <c r="G19" s="203"/>
      <c r="H19" s="449" t="s">
        <v>119</v>
      </c>
      <c r="I19" s="191"/>
      <c r="J19" s="191"/>
    </row>
    <row r="20" spans="1:10" s="51" customFormat="1" ht="30" customHeight="1">
      <c r="A20" s="446" t="s">
        <v>120</v>
      </c>
      <c r="B20" s="447"/>
      <c r="C20" s="448"/>
      <c r="D20" s="179">
        <f>ROUNDDOWN(D19*J5,0)</f>
        <v>0</v>
      </c>
      <c r="E20" s="179">
        <f>ROUNDDOWN(E19*J6,0)</f>
        <v>0</v>
      </c>
      <c r="F20" s="192"/>
      <c r="G20" s="193"/>
      <c r="H20" s="450"/>
      <c r="I20" s="202">
        <f>D20+E20+F19</f>
        <v>0</v>
      </c>
      <c r="J20" s="191"/>
    </row>
    <row r="21" spans="1:10" ht="30" customHeight="1">
      <c r="A21" s="190"/>
      <c r="B21" s="187"/>
      <c r="C21" s="188"/>
      <c r="D21" s="437" t="s">
        <v>121</v>
      </c>
      <c r="E21" s="437"/>
      <c r="F21" s="197" t="s">
        <v>122</v>
      </c>
      <c r="G21" s="197" t="s">
        <v>109</v>
      </c>
      <c r="H21" s="197" t="s">
        <v>110</v>
      </c>
      <c r="I21" s="186"/>
      <c r="J21" s="188"/>
    </row>
    <row r="22" spans="1:10" ht="30" customHeight="1">
      <c r="A22" s="186"/>
      <c r="B22" s="187"/>
      <c r="C22" s="194"/>
      <c r="D22" s="198" t="s">
        <v>123</v>
      </c>
      <c r="E22" s="199"/>
      <c r="F22" s="205">
        <f>SUMIFS(F9:F18,G9:G18,0.1,I9:I18,"課税(インボイス)")</f>
        <v>0</v>
      </c>
      <c r="G22" s="200">
        <v>0.1</v>
      </c>
      <c r="H22" s="204">
        <f>SUMIFS(H9:H18,G9:G18,0.1,I9:I18,"課税(インボイス)")</f>
        <v>0</v>
      </c>
      <c r="I22" s="196"/>
      <c r="J22" s="196"/>
    </row>
    <row r="23" spans="1:10" ht="30" customHeight="1">
      <c r="A23" s="186"/>
      <c r="B23" s="187"/>
      <c r="C23" s="194"/>
      <c r="D23" s="198" t="s">
        <v>124</v>
      </c>
      <c r="E23" s="199"/>
      <c r="F23" s="205">
        <f>SUMIFS(F9:F18,G9:G18,0.1,I9:I18,"課税(非インボイス)")</f>
        <v>0</v>
      </c>
      <c r="G23" s="200">
        <v>0.1</v>
      </c>
      <c r="H23" s="204">
        <f>SUMIFS(H9:H18,G9:G18,0.1,I9:I18,"課税(非インボイス)")</f>
        <v>0</v>
      </c>
      <c r="I23" s="232" t="s">
        <v>115</v>
      </c>
      <c r="J23" s="233">
        <f>SUMIFS(F9:F18,I9:I18,"不課税")</f>
        <v>0</v>
      </c>
    </row>
    <row r="24" spans="1:10" ht="30" customHeight="1">
      <c r="A24" s="186"/>
      <c r="B24" s="187"/>
      <c r="C24" s="194"/>
      <c r="D24" s="198" t="s">
        <v>123</v>
      </c>
      <c r="E24" s="199"/>
      <c r="F24" s="205">
        <f>SUMIFS(F9:F18,G9:G18,0.08,I9:I18,"課税(インボイス)")</f>
        <v>0</v>
      </c>
      <c r="G24" s="201">
        <v>0.08</v>
      </c>
      <c r="H24" s="204">
        <f>SUMIFS(H9:H18,G9:G18,0.08,I9:I18,"課税(インボイス)")</f>
        <v>0</v>
      </c>
      <c r="I24" s="232" t="s">
        <v>116</v>
      </c>
      <c r="J24" s="233">
        <f>SUMIFS(F9:F18,I9:I18,"非課税")</f>
        <v>0</v>
      </c>
    </row>
    <row r="25" spans="1:10" ht="30" customHeight="1">
      <c r="A25" s="186"/>
      <c r="B25" s="187"/>
      <c r="C25" s="194"/>
      <c r="D25" s="198" t="s">
        <v>124</v>
      </c>
      <c r="E25" s="199"/>
      <c r="F25" s="205">
        <f>SUMIFS(F9:F18,G9:G18,0.08,I9:I18,"課税(非インボイス)")</f>
        <v>0</v>
      </c>
      <c r="G25" s="201">
        <v>0.08</v>
      </c>
      <c r="H25" s="204">
        <f>SUMIFS(H9:H18,G9:G18,0.08,I9:I18,"課税(非インボイス)")</f>
        <v>0</v>
      </c>
      <c r="I25" s="196"/>
      <c r="J25" s="196"/>
    </row>
    <row r="26" spans="1:10" ht="30" customHeight="1">
      <c r="A26" s="70"/>
      <c r="B26" s="70"/>
      <c r="C26" s="70"/>
      <c r="D26" s="70"/>
      <c r="E26" s="70"/>
      <c r="F26" s="72"/>
      <c r="G26" s="72"/>
      <c r="H26" s="72"/>
      <c r="I26" s="72"/>
      <c r="J26" s="71"/>
    </row>
    <row r="27" spans="1:10" ht="30" customHeight="1">
      <c r="A27" s="140"/>
      <c r="B27" s="67"/>
      <c r="C27" s="66"/>
      <c r="D27" s="66"/>
      <c r="E27" s="66"/>
      <c r="F27" s="66"/>
      <c r="G27" s="51"/>
      <c r="H27" s="66"/>
      <c r="I27" s="66" t="s">
        <v>95</v>
      </c>
      <c r="J27" s="68"/>
    </row>
    <row r="28" spans="1:10" ht="30" customHeight="1">
      <c r="A28" s="229"/>
      <c r="B28" s="50"/>
      <c r="C28" s="51"/>
      <c r="D28" s="51"/>
      <c r="E28" s="51"/>
      <c r="F28" s="52"/>
      <c r="G28" s="51"/>
      <c r="H28" s="52"/>
      <c r="I28" s="52" t="s">
        <v>97</v>
      </c>
      <c r="J28" s="53"/>
    </row>
    <row r="29" spans="1:10" ht="30" customHeight="1">
      <c r="A29" s="451" t="s">
        <v>82</v>
      </c>
      <c r="B29" s="453" t="s">
        <v>106</v>
      </c>
      <c r="C29" s="455" t="s">
        <v>107</v>
      </c>
      <c r="D29" s="455" t="s">
        <v>108</v>
      </c>
      <c r="E29" s="457"/>
      <c r="F29" s="457"/>
      <c r="G29" s="441" t="s">
        <v>109</v>
      </c>
      <c r="H29" s="441" t="s">
        <v>110</v>
      </c>
      <c r="I29" s="441" t="s">
        <v>111</v>
      </c>
      <c r="J29" s="444" t="s">
        <v>112</v>
      </c>
    </row>
    <row r="30" spans="1:10" ht="30" customHeight="1" thickBot="1">
      <c r="A30" s="452"/>
      <c r="B30" s="454"/>
      <c r="C30" s="456"/>
      <c r="D30" s="176" t="s">
        <v>95</v>
      </c>
      <c r="E30" s="79" t="str">
        <f>I28</f>
        <v>現地通貨</v>
      </c>
      <c r="F30" s="80" t="s">
        <v>114</v>
      </c>
      <c r="G30" s="442"/>
      <c r="H30" s="442"/>
      <c r="I30" s="442"/>
      <c r="J30" s="445"/>
    </row>
    <row r="31" spans="1:10" ht="32.5" customHeight="1" thickTop="1">
      <c r="A31" s="159">
        <v>1</v>
      </c>
      <c r="B31" s="55"/>
      <c r="C31" s="54"/>
      <c r="D31" s="56"/>
      <c r="E31" s="56"/>
      <c r="F31" s="58"/>
      <c r="G31" s="184"/>
      <c r="H31" s="206" t="e">
        <f>ROUNDDOWN(F31*VALUE(LEFT(G31,LEN(G31-1))),0)</f>
        <v>#VALUE!</v>
      </c>
      <c r="I31" s="182"/>
      <c r="J31" s="180"/>
    </row>
    <row r="32" spans="1:10" ht="32.5" customHeight="1">
      <c r="A32" s="160">
        <v>2</v>
      </c>
      <c r="B32" s="60"/>
      <c r="C32" s="59"/>
      <c r="D32" s="61"/>
      <c r="E32" s="61"/>
      <c r="F32" s="58"/>
      <c r="G32" s="184"/>
      <c r="H32" s="206" t="e">
        <f t="shared" ref="H32:H40" si="1">ROUNDDOWN(F32*VALUE(LEFT(G32,LEN(G32-1))),0)</f>
        <v>#VALUE!</v>
      </c>
      <c r="I32" s="182"/>
      <c r="J32" s="189"/>
    </row>
    <row r="33" spans="1:11" ht="32.5" customHeight="1">
      <c r="A33" s="159">
        <v>3</v>
      </c>
      <c r="B33" s="60"/>
      <c r="C33" s="59"/>
      <c r="D33" s="61"/>
      <c r="E33" s="57"/>
      <c r="F33" s="58"/>
      <c r="G33" s="184"/>
      <c r="H33" s="206" t="e">
        <f t="shared" si="1"/>
        <v>#VALUE!</v>
      </c>
      <c r="I33" s="182"/>
      <c r="J33" s="189"/>
    </row>
    <row r="34" spans="1:11" ht="32.5" customHeight="1">
      <c r="A34" s="160">
        <v>4</v>
      </c>
      <c r="B34" s="60"/>
      <c r="C34" s="59"/>
      <c r="D34" s="61"/>
      <c r="E34" s="62"/>
      <c r="F34" s="58"/>
      <c r="G34" s="184"/>
      <c r="H34" s="206" t="e">
        <f t="shared" si="1"/>
        <v>#VALUE!</v>
      </c>
      <c r="I34" s="182"/>
      <c r="J34" s="189"/>
    </row>
    <row r="35" spans="1:11" ht="32.5" customHeight="1">
      <c r="A35" s="160">
        <v>5</v>
      </c>
      <c r="B35" s="60"/>
      <c r="C35" s="59"/>
      <c r="D35" s="61"/>
      <c r="E35" s="62"/>
      <c r="F35" s="58"/>
      <c r="G35" s="184"/>
      <c r="H35" s="206" t="e">
        <f t="shared" si="1"/>
        <v>#VALUE!</v>
      </c>
      <c r="I35" s="182"/>
      <c r="J35" s="189"/>
    </row>
    <row r="36" spans="1:11" ht="32.5" customHeight="1">
      <c r="A36" s="160">
        <v>6</v>
      </c>
      <c r="B36" s="60"/>
      <c r="C36" s="59"/>
      <c r="D36" s="61"/>
      <c r="E36" s="62"/>
      <c r="F36" s="58"/>
      <c r="G36" s="184"/>
      <c r="H36" s="206" t="e">
        <f t="shared" si="1"/>
        <v>#VALUE!</v>
      </c>
      <c r="I36" s="182"/>
      <c r="J36" s="189"/>
    </row>
    <row r="37" spans="1:11" ht="32.5" customHeight="1">
      <c r="A37" s="160">
        <v>7</v>
      </c>
      <c r="B37" s="60"/>
      <c r="C37" s="59"/>
      <c r="D37" s="61"/>
      <c r="E37" s="62"/>
      <c r="F37" s="58"/>
      <c r="G37" s="184"/>
      <c r="H37" s="206" t="e">
        <f t="shared" si="1"/>
        <v>#VALUE!</v>
      </c>
      <c r="I37" s="182"/>
      <c r="J37" s="189"/>
    </row>
    <row r="38" spans="1:11" ht="32.5" customHeight="1">
      <c r="A38" s="160">
        <v>8</v>
      </c>
      <c r="B38" s="60"/>
      <c r="C38" s="69"/>
      <c r="D38" s="61"/>
      <c r="E38" s="62"/>
      <c r="F38" s="58"/>
      <c r="G38" s="184"/>
      <c r="H38" s="206" t="e">
        <f t="shared" si="1"/>
        <v>#VALUE!</v>
      </c>
      <c r="I38" s="182"/>
      <c r="J38" s="189"/>
    </row>
    <row r="39" spans="1:11" ht="32.5" customHeight="1">
      <c r="A39" s="160">
        <v>9</v>
      </c>
      <c r="B39" s="63"/>
      <c r="C39" s="64"/>
      <c r="D39" s="65"/>
      <c r="E39" s="61"/>
      <c r="F39" s="58"/>
      <c r="G39" s="184"/>
      <c r="H39" s="206" t="e">
        <f t="shared" si="1"/>
        <v>#VALUE!</v>
      </c>
      <c r="I39" s="182"/>
      <c r="J39" s="189"/>
    </row>
    <row r="40" spans="1:11" ht="32.5" customHeight="1">
      <c r="A40" s="160">
        <v>10</v>
      </c>
      <c r="B40" s="60"/>
      <c r="C40" s="59"/>
      <c r="D40" s="61"/>
      <c r="E40" s="62"/>
      <c r="F40" s="167"/>
      <c r="G40" s="185"/>
      <c r="H40" s="206" t="e">
        <f t="shared" si="1"/>
        <v>#VALUE!</v>
      </c>
      <c r="I40" s="183"/>
      <c r="J40" s="189"/>
    </row>
    <row r="41" spans="1:11" ht="32.5" customHeight="1">
      <c r="A41" s="446" t="s">
        <v>118</v>
      </c>
      <c r="B41" s="447"/>
      <c r="C41" s="448"/>
      <c r="D41" s="195">
        <f>SUM(D31:D40)</f>
        <v>0</v>
      </c>
      <c r="E41" s="195">
        <f>SUM(E31:E40)</f>
        <v>0</v>
      </c>
      <c r="F41" s="114">
        <f>SUM(F31:F40)</f>
        <v>0</v>
      </c>
      <c r="G41" s="203"/>
      <c r="H41" s="449" t="s">
        <v>119</v>
      </c>
      <c r="I41" s="191"/>
      <c r="J41" s="191"/>
    </row>
    <row r="42" spans="1:11" ht="32.5" customHeight="1">
      <c r="A42" s="446" t="s">
        <v>120</v>
      </c>
      <c r="B42" s="447"/>
      <c r="C42" s="448"/>
      <c r="D42" s="179">
        <f>ROUNDDOWN(D41*J27,0)</f>
        <v>0</v>
      </c>
      <c r="E42" s="179">
        <f>ROUNDDOWN(E41*J28,0)</f>
        <v>0</v>
      </c>
      <c r="F42" s="192"/>
      <c r="G42" s="193"/>
      <c r="H42" s="450"/>
      <c r="I42" s="202">
        <f>D42+E42+F41</f>
        <v>0</v>
      </c>
      <c r="J42" s="191"/>
      <c r="K42" s="73"/>
    </row>
    <row r="43" spans="1:11" s="75" customFormat="1" ht="32.5" customHeight="1">
      <c r="A43" s="190"/>
      <c r="B43" s="187"/>
      <c r="C43" s="188"/>
      <c r="D43" s="437" t="s">
        <v>121</v>
      </c>
      <c r="E43" s="437"/>
      <c r="F43" s="197" t="s">
        <v>122</v>
      </c>
      <c r="G43" s="197" t="s">
        <v>109</v>
      </c>
      <c r="H43" s="197" t="s">
        <v>110</v>
      </c>
      <c r="I43" s="186"/>
      <c r="J43" s="188"/>
      <c r="K43" s="78"/>
    </row>
    <row r="44" spans="1:11" s="46" customFormat="1" ht="32.5" customHeight="1">
      <c r="A44" s="186"/>
      <c r="B44" s="187"/>
      <c r="C44" s="194"/>
      <c r="D44" s="198" t="s">
        <v>123</v>
      </c>
      <c r="E44" s="199"/>
      <c r="F44" s="205">
        <f>SUMIFS(F31:F40,G31:G40,0.1,I31:I40,"課税(インボイス)")</f>
        <v>0</v>
      </c>
      <c r="G44" s="200">
        <v>0.1</v>
      </c>
      <c r="H44" s="204">
        <f>SUMIFS(H31:H40,G31:G40,0.1,I31:I40,"課税(インボイス)")</f>
        <v>0</v>
      </c>
      <c r="I44" s="196"/>
      <c r="J44" s="196"/>
    </row>
    <row r="45" spans="1:11" ht="32.5" customHeight="1">
      <c r="A45" s="186"/>
      <c r="B45" s="187"/>
      <c r="C45" s="194"/>
      <c r="D45" s="198" t="s">
        <v>124</v>
      </c>
      <c r="E45" s="199"/>
      <c r="F45" s="205">
        <f>SUMIFS(F31:F40,G31:G40,0.1,I31:I40,"課税(非インボイス)")</f>
        <v>0</v>
      </c>
      <c r="G45" s="200">
        <v>0.1</v>
      </c>
      <c r="H45" s="204">
        <f>SUMIFS(H31:H40,G31:G40,0.1,I31:I40,"課税(非インボイス)")</f>
        <v>0</v>
      </c>
      <c r="I45" s="232" t="s">
        <v>115</v>
      </c>
      <c r="J45" s="233">
        <f>SUMIFS(F31:F40,I31:I40,"不課税")</f>
        <v>0</v>
      </c>
    </row>
    <row r="46" spans="1:11" ht="32.5" customHeight="1">
      <c r="A46" s="186"/>
      <c r="B46" s="187"/>
      <c r="C46" s="194"/>
      <c r="D46" s="198" t="s">
        <v>123</v>
      </c>
      <c r="E46" s="199"/>
      <c r="F46" s="205">
        <f>SUMIFS(F31:F40,G31:G40,0.08,I31:I40,"課税(インボイス)")</f>
        <v>0</v>
      </c>
      <c r="G46" s="201">
        <v>0.08</v>
      </c>
      <c r="H46" s="204">
        <f>SUMIFS(H31:H40,G31:G40,0.08,I31:I40,"課税(インボイス)")</f>
        <v>0</v>
      </c>
      <c r="I46" s="232" t="s">
        <v>116</v>
      </c>
      <c r="J46" s="233">
        <f>SUMIFS(F31:F40,I31:I40,"非課税")</f>
        <v>0</v>
      </c>
    </row>
    <row r="47" spans="1:11" ht="32.5" customHeight="1">
      <c r="A47" s="186"/>
      <c r="B47" s="187"/>
      <c r="C47" s="194"/>
      <c r="D47" s="198" t="s">
        <v>124</v>
      </c>
      <c r="E47" s="199"/>
      <c r="F47" s="205">
        <f>SUMIFS(F31:F40,G31:G40,0.08,I31:I40,"課税(非インボイス)")</f>
        <v>0</v>
      </c>
      <c r="G47" s="201">
        <v>0.08</v>
      </c>
      <c r="H47" s="204">
        <f>SUMIFS(H31:H40,G31:G40,0.08,I31:I40,"課税(非インボイス)")</f>
        <v>0</v>
      </c>
      <c r="I47" s="196"/>
      <c r="J47" s="196"/>
    </row>
    <row r="48" spans="1:11" ht="28.5" customHeight="1">
      <c r="A48" s="70"/>
      <c r="B48" s="70"/>
      <c r="C48" s="70"/>
      <c r="D48" s="70"/>
      <c r="E48" s="70"/>
      <c r="F48" s="72"/>
      <c r="G48" s="72"/>
      <c r="H48" s="72"/>
      <c r="I48" s="72"/>
      <c r="J48" s="71"/>
    </row>
    <row r="49" spans="1:10" ht="32.5" customHeight="1">
      <c r="A49" s="140"/>
      <c r="B49" s="67"/>
      <c r="C49" s="66"/>
      <c r="D49" s="66"/>
      <c r="E49" s="66"/>
      <c r="F49" s="66"/>
      <c r="G49" s="51"/>
      <c r="H49" s="66"/>
      <c r="I49" s="66" t="s">
        <v>95</v>
      </c>
      <c r="J49" s="68"/>
    </row>
    <row r="50" spans="1:10" ht="32.5" customHeight="1">
      <c r="A50" s="229"/>
      <c r="B50" s="50"/>
      <c r="C50" s="51"/>
      <c r="D50" s="51"/>
      <c r="E50" s="51"/>
      <c r="F50" s="52"/>
      <c r="G50" s="51"/>
      <c r="H50" s="52"/>
      <c r="I50" s="52" t="s">
        <v>97</v>
      </c>
      <c r="J50" s="53"/>
    </row>
    <row r="51" spans="1:10" ht="30.65" customHeight="1">
      <c r="A51" s="451" t="s">
        <v>82</v>
      </c>
      <c r="B51" s="453" t="s">
        <v>106</v>
      </c>
      <c r="C51" s="455" t="s">
        <v>107</v>
      </c>
      <c r="D51" s="455" t="s">
        <v>108</v>
      </c>
      <c r="E51" s="457"/>
      <c r="F51" s="457"/>
      <c r="G51" s="441" t="s">
        <v>109</v>
      </c>
      <c r="H51" s="441" t="s">
        <v>110</v>
      </c>
      <c r="I51" s="441" t="s">
        <v>111</v>
      </c>
      <c r="J51" s="444" t="s">
        <v>112</v>
      </c>
    </row>
    <row r="52" spans="1:10" ht="30.65" customHeight="1" thickBot="1">
      <c r="A52" s="452"/>
      <c r="B52" s="454"/>
      <c r="C52" s="456"/>
      <c r="D52" s="176" t="s">
        <v>95</v>
      </c>
      <c r="E52" s="79" t="str">
        <f>I50</f>
        <v>現地通貨</v>
      </c>
      <c r="F52" s="80" t="s">
        <v>114</v>
      </c>
      <c r="G52" s="442"/>
      <c r="H52" s="442"/>
      <c r="I52" s="442"/>
      <c r="J52" s="445"/>
    </row>
    <row r="53" spans="1:10" ht="30.65" customHeight="1" thickTop="1">
      <c r="A53" s="159">
        <v>1</v>
      </c>
      <c r="B53" s="55"/>
      <c r="C53" s="54"/>
      <c r="D53" s="56"/>
      <c r="E53" s="56"/>
      <c r="F53" s="58"/>
      <c r="G53" s="184"/>
      <c r="H53" s="206" t="e">
        <f>ROUNDDOWN(F53*VALUE(LEFT(G53,LEN(G53-1))),0)</f>
        <v>#VALUE!</v>
      </c>
      <c r="I53" s="182"/>
      <c r="J53" s="180"/>
    </row>
    <row r="54" spans="1:10" ht="30.65" customHeight="1">
      <c r="A54" s="160">
        <v>2</v>
      </c>
      <c r="B54" s="60"/>
      <c r="C54" s="59"/>
      <c r="D54" s="61"/>
      <c r="E54" s="61"/>
      <c r="F54" s="58"/>
      <c r="G54" s="184"/>
      <c r="H54" s="206" t="e">
        <f t="shared" ref="H54:H62" si="2">ROUNDDOWN(F54*VALUE(LEFT(G54,LEN(G54-1))),0)</f>
        <v>#VALUE!</v>
      </c>
      <c r="I54" s="182"/>
      <c r="J54" s="189"/>
    </row>
    <row r="55" spans="1:10" ht="30.65" customHeight="1">
      <c r="A55" s="159">
        <v>3</v>
      </c>
      <c r="B55" s="60"/>
      <c r="C55" s="59"/>
      <c r="D55" s="61"/>
      <c r="E55" s="57"/>
      <c r="F55" s="58"/>
      <c r="G55" s="184"/>
      <c r="H55" s="206" t="e">
        <f t="shared" si="2"/>
        <v>#VALUE!</v>
      </c>
      <c r="I55" s="182"/>
      <c r="J55" s="189"/>
    </row>
    <row r="56" spans="1:10" ht="30.65" customHeight="1">
      <c r="A56" s="160">
        <v>4</v>
      </c>
      <c r="B56" s="60"/>
      <c r="C56" s="59"/>
      <c r="D56" s="61"/>
      <c r="E56" s="62"/>
      <c r="F56" s="58"/>
      <c r="G56" s="184"/>
      <c r="H56" s="206" t="e">
        <f t="shared" si="2"/>
        <v>#VALUE!</v>
      </c>
      <c r="I56" s="182"/>
      <c r="J56" s="189"/>
    </row>
    <row r="57" spans="1:10" ht="30.65" customHeight="1">
      <c r="A57" s="160">
        <v>5</v>
      </c>
      <c r="B57" s="60"/>
      <c r="C57" s="59"/>
      <c r="D57" s="61"/>
      <c r="E57" s="62"/>
      <c r="F57" s="58"/>
      <c r="G57" s="184"/>
      <c r="H57" s="206" t="e">
        <f t="shared" si="2"/>
        <v>#VALUE!</v>
      </c>
      <c r="I57" s="182"/>
      <c r="J57" s="189"/>
    </row>
    <row r="58" spans="1:10" ht="30.65" customHeight="1">
      <c r="A58" s="160">
        <v>6</v>
      </c>
      <c r="B58" s="60"/>
      <c r="C58" s="59"/>
      <c r="D58" s="61"/>
      <c r="E58" s="62"/>
      <c r="F58" s="58"/>
      <c r="G58" s="184"/>
      <c r="H58" s="206" t="e">
        <f t="shared" si="2"/>
        <v>#VALUE!</v>
      </c>
      <c r="I58" s="182"/>
      <c r="J58" s="189"/>
    </row>
    <row r="59" spans="1:10" ht="30.65" customHeight="1">
      <c r="A59" s="160">
        <v>7</v>
      </c>
      <c r="B59" s="60"/>
      <c r="C59" s="59"/>
      <c r="D59" s="61"/>
      <c r="E59" s="62"/>
      <c r="F59" s="58"/>
      <c r="G59" s="184"/>
      <c r="H59" s="206" t="e">
        <f t="shared" si="2"/>
        <v>#VALUE!</v>
      </c>
      <c r="I59" s="182"/>
      <c r="J59" s="189"/>
    </row>
    <row r="60" spans="1:10" ht="30.65" customHeight="1">
      <c r="A60" s="160">
        <v>8</v>
      </c>
      <c r="B60" s="60"/>
      <c r="C60" s="69"/>
      <c r="D60" s="61"/>
      <c r="E60" s="62"/>
      <c r="F60" s="58"/>
      <c r="G60" s="184"/>
      <c r="H60" s="206" t="e">
        <f t="shared" si="2"/>
        <v>#VALUE!</v>
      </c>
      <c r="I60" s="182"/>
      <c r="J60" s="189"/>
    </row>
    <row r="61" spans="1:10" ht="30.65" customHeight="1">
      <c r="A61" s="160">
        <v>9</v>
      </c>
      <c r="B61" s="63"/>
      <c r="C61" s="64"/>
      <c r="D61" s="65"/>
      <c r="E61" s="61"/>
      <c r="F61" s="58"/>
      <c r="G61" s="184"/>
      <c r="H61" s="206" t="e">
        <f t="shared" si="2"/>
        <v>#VALUE!</v>
      </c>
      <c r="I61" s="182"/>
      <c r="J61" s="189"/>
    </row>
    <row r="62" spans="1:10" ht="30.65" customHeight="1">
      <c r="A62" s="160">
        <v>10</v>
      </c>
      <c r="B62" s="60"/>
      <c r="C62" s="59"/>
      <c r="D62" s="61"/>
      <c r="E62" s="62"/>
      <c r="F62" s="167"/>
      <c r="G62" s="185"/>
      <c r="H62" s="206" t="e">
        <f t="shared" si="2"/>
        <v>#VALUE!</v>
      </c>
      <c r="I62" s="183"/>
      <c r="J62" s="189"/>
    </row>
    <row r="63" spans="1:10" ht="30.65" customHeight="1">
      <c r="A63" s="446" t="s">
        <v>118</v>
      </c>
      <c r="B63" s="447"/>
      <c r="C63" s="448"/>
      <c r="D63" s="195">
        <f>SUM(D53:D62)</f>
        <v>0</v>
      </c>
      <c r="E63" s="195">
        <f>SUM(E53:E62)</f>
        <v>0</v>
      </c>
      <c r="F63" s="114">
        <f>SUM(F53:F62)</f>
        <v>0</v>
      </c>
      <c r="G63" s="203"/>
      <c r="H63" s="449" t="s">
        <v>119</v>
      </c>
      <c r="I63" s="191"/>
      <c r="J63" s="191"/>
    </row>
    <row r="64" spans="1:10" ht="30.65" customHeight="1">
      <c r="A64" s="446" t="s">
        <v>120</v>
      </c>
      <c r="B64" s="447"/>
      <c r="C64" s="448"/>
      <c r="D64" s="179">
        <f>ROUNDDOWN(D63*J49,0)</f>
        <v>0</v>
      </c>
      <c r="E64" s="179">
        <f>ROUNDDOWN(E63*J50,0)</f>
        <v>0</v>
      </c>
      <c r="F64" s="192"/>
      <c r="G64" s="193"/>
      <c r="H64" s="450"/>
      <c r="I64" s="202">
        <f>D64+E64+F63</f>
        <v>0</v>
      </c>
      <c r="J64" s="191"/>
    </row>
    <row r="65" spans="1:10" ht="30.65" customHeight="1">
      <c r="A65" s="190"/>
      <c r="B65" s="187"/>
      <c r="C65" s="188"/>
      <c r="D65" s="437" t="s">
        <v>121</v>
      </c>
      <c r="E65" s="437"/>
      <c r="F65" s="197" t="s">
        <v>122</v>
      </c>
      <c r="G65" s="197" t="s">
        <v>109</v>
      </c>
      <c r="H65" s="197" t="s">
        <v>110</v>
      </c>
      <c r="I65" s="186"/>
      <c r="J65" s="188"/>
    </row>
    <row r="66" spans="1:10" ht="30.65" customHeight="1">
      <c r="A66" s="186"/>
      <c r="B66" s="187"/>
      <c r="C66" s="194"/>
      <c r="D66" s="198" t="s">
        <v>123</v>
      </c>
      <c r="E66" s="199"/>
      <c r="F66" s="205">
        <f>SUMIFS(F53:F62,G53:G62,0.1,I53:I62,"課税(インボイス)")</f>
        <v>0</v>
      </c>
      <c r="G66" s="200">
        <v>0.1</v>
      </c>
      <c r="H66" s="204">
        <f>SUMIFS(H53:H62,G53:G62,0.1,I53:I62,"課税(インボイス)")</f>
        <v>0</v>
      </c>
      <c r="I66" s="196"/>
      <c r="J66" s="196"/>
    </row>
    <row r="67" spans="1:10" ht="30.65" customHeight="1">
      <c r="A67" s="186"/>
      <c r="B67" s="187"/>
      <c r="C67" s="194"/>
      <c r="D67" s="198" t="s">
        <v>124</v>
      </c>
      <c r="E67" s="199"/>
      <c r="F67" s="205">
        <f>SUMIFS(F53:F62,G53:G62,0.1,I53:I62,"課税(非インボイス)")</f>
        <v>0</v>
      </c>
      <c r="G67" s="200">
        <v>0.1</v>
      </c>
      <c r="H67" s="204">
        <f>SUMIFS(H53:H62,G53:G62,0.1,I53:I62,"課税(非インボイス)")</f>
        <v>0</v>
      </c>
      <c r="I67" s="232" t="s">
        <v>115</v>
      </c>
      <c r="J67" s="233">
        <f>SUMIFS(F53:F62,I53:I62,"不課税")</f>
        <v>0</v>
      </c>
    </row>
    <row r="68" spans="1:10" ht="30.65" customHeight="1">
      <c r="A68" s="186"/>
      <c r="B68" s="187"/>
      <c r="C68" s="194"/>
      <c r="D68" s="198" t="s">
        <v>123</v>
      </c>
      <c r="E68" s="199"/>
      <c r="F68" s="205">
        <f>SUMIFS(F53:F62,G53:G62,0.08,I53:I62,"課税(インボイス)")</f>
        <v>0</v>
      </c>
      <c r="G68" s="201">
        <v>0.08</v>
      </c>
      <c r="H68" s="204">
        <f>SUMIFS(H53:H62,G53:G62,0.08,I53:I62,"課税(インボイス)")</f>
        <v>0</v>
      </c>
      <c r="I68" s="232" t="s">
        <v>116</v>
      </c>
      <c r="J68" s="233">
        <f>SUMIFS(F53:F62,I53:I62,"非課税")</f>
        <v>0</v>
      </c>
    </row>
    <row r="69" spans="1:10" ht="30.65" customHeight="1">
      <c r="A69" s="186"/>
      <c r="B69" s="187"/>
      <c r="C69" s="194"/>
      <c r="D69" s="198" t="s">
        <v>124</v>
      </c>
      <c r="E69" s="199"/>
      <c r="F69" s="205">
        <f>SUMIFS(F53:F62,G53:G62,0.08,I53:I62,"課税(非インボイス)")</f>
        <v>0</v>
      </c>
      <c r="G69" s="201">
        <v>0.08</v>
      </c>
      <c r="H69" s="204">
        <f>SUMIFS(H53:H62,G53:G62,0.08,I53:I62,"課税(非インボイス)")</f>
        <v>0</v>
      </c>
      <c r="I69" s="196"/>
      <c r="J69" s="196"/>
    </row>
    <row r="70" spans="1:10" ht="16.5">
      <c r="A70" s="70"/>
      <c r="B70" s="70"/>
      <c r="C70" s="70"/>
      <c r="D70" s="70"/>
      <c r="E70" s="70"/>
      <c r="F70" s="72"/>
      <c r="G70" s="72"/>
      <c r="H70" s="72"/>
      <c r="I70" s="72"/>
      <c r="J70" s="71"/>
    </row>
    <row r="71" spans="1:10" ht="19.5" customHeight="1" thickBot="1">
      <c r="A71" s="70"/>
      <c r="B71" s="70"/>
      <c r="C71" s="70"/>
      <c r="D71" s="70"/>
      <c r="E71" s="70"/>
      <c r="F71" s="72"/>
      <c r="G71" s="71"/>
      <c r="H71" s="71"/>
      <c r="I71" s="71"/>
    </row>
    <row r="72" spans="1:10" ht="34.5" customHeight="1" thickBot="1">
      <c r="B72" s="438" t="str">
        <f>"物品・機材購入、輸送費"&amp;"　"&amp;支出総括表!B7&amp;"合計"</f>
        <v>物品・機材購入、輸送費　部分払第●回合計</v>
      </c>
      <c r="C72" s="439"/>
      <c r="D72" s="439"/>
      <c r="E72" s="440"/>
      <c r="F72" s="74">
        <f>I20+I42+I64</f>
        <v>0</v>
      </c>
    </row>
    <row r="73" spans="1:10" ht="34.5" customHeight="1">
      <c r="A73" s="75"/>
      <c r="B73" s="76"/>
      <c r="C73" s="76"/>
      <c r="D73" s="76"/>
      <c r="E73" s="76"/>
      <c r="F73" s="77"/>
      <c r="G73" s="75"/>
      <c r="H73" s="75"/>
      <c r="I73" s="75"/>
      <c r="J73" s="75"/>
    </row>
    <row r="74" spans="1:10" ht="37.5" customHeight="1">
      <c r="A74" s="228" t="s">
        <v>125</v>
      </c>
      <c r="B74" s="181"/>
      <c r="C74" s="181"/>
      <c r="D74" s="181"/>
      <c r="E74" s="177"/>
      <c r="F74" s="181"/>
      <c r="G74" s="181"/>
      <c r="H74" s="181"/>
      <c r="I74" s="181"/>
      <c r="J74" s="181"/>
    </row>
    <row r="75" spans="1:10" ht="34.5" customHeight="1">
      <c r="A75" s="207"/>
      <c r="B75" s="67"/>
      <c r="C75" s="66"/>
      <c r="D75" s="66"/>
      <c r="E75" s="66"/>
      <c r="F75" s="66"/>
      <c r="G75" s="51"/>
      <c r="H75" s="66"/>
      <c r="I75" s="66" t="s">
        <v>95</v>
      </c>
      <c r="J75" s="68"/>
    </row>
    <row r="76" spans="1:10" ht="34.5" customHeight="1">
      <c r="A76" s="229"/>
      <c r="B76" s="50"/>
      <c r="C76" s="51"/>
      <c r="D76" s="51"/>
      <c r="E76" s="51"/>
      <c r="F76" s="52"/>
      <c r="G76" s="51"/>
      <c r="H76" s="52"/>
      <c r="I76" s="52" t="s">
        <v>97</v>
      </c>
      <c r="J76" s="53"/>
    </row>
    <row r="77" spans="1:10" ht="34.5" customHeight="1">
      <c r="A77" s="451" t="s">
        <v>82</v>
      </c>
      <c r="B77" s="453" t="s">
        <v>106</v>
      </c>
      <c r="C77" s="455" t="s">
        <v>107</v>
      </c>
      <c r="D77" s="455" t="s">
        <v>108</v>
      </c>
      <c r="E77" s="457"/>
      <c r="F77" s="457"/>
      <c r="G77" s="441" t="s">
        <v>109</v>
      </c>
      <c r="H77" s="441" t="s">
        <v>110</v>
      </c>
      <c r="I77" s="441" t="s">
        <v>111</v>
      </c>
      <c r="J77" s="444" t="s">
        <v>112</v>
      </c>
    </row>
    <row r="78" spans="1:10" ht="34.5" customHeight="1" thickBot="1">
      <c r="A78" s="452"/>
      <c r="B78" s="454"/>
      <c r="C78" s="456"/>
      <c r="D78" s="176" t="s">
        <v>95</v>
      </c>
      <c r="E78" s="79" t="str">
        <f>I76</f>
        <v>現地通貨</v>
      </c>
      <c r="F78" s="80" t="s">
        <v>114</v>
      </c>
      <c r="G78" s="442"/>
      <c r="H78" s="442"/>
      <c r="I78" s="442"/>
      <c r="J78" s="445"/>
    </row>
    <row r="79" spans="1:10" ht="31.5" customHeight="1" thickTop="1">
      <c r="A79" s="159">
        <v>1</v>
      </c>
      <c r="B79" s="55"/>
      <c r="C79" s="54"/>
      <c r="D79" s="56"/>
      <c r="E79" s="56"/>
      <c r="F79" s="58"/>
      <c r="G79" s="184"/>
      <c r="H79" s="206" t="e">
        <f>ROUNDDOWN(F79*VALUE(LEFT(G79,LEN(G79-1))),0)</f>
        <v>#VALUE!</v>
      </c>
      <c r="I79" s="182"/>
      <c r="J79" s="180"/>
    </row>
    <row r="80" spans="1:10" ht="31.5" customHeight="1">
      <c r="A80" s="160">
        <v>2</v>
      </c>
      <c r="B80" s="60"/>
      <c r="C80" s="59"/>
      <c r="D80" s="61"/>
      <c r="E80" s="61"/>
      <c r="F80" s="58"/>
      <c r="G80" s="184"/>
      <c r="H80" s="206" t="e">
        <f t="shared" ref="H80:H88" si="3">ROUNDDOWN(F80*VALUE(LEFT(G80,LEN(G80-1))),0)</f>
        <v>#VALUE!</v>
      </c>
      <c r="I80" s="182"/>
      <c r="J80" s="189"/>
    </row>
    <row r="81" spans="1:10" ht="31.5" customHeight="1">
      <c r="A81" s="159">
        <v>3</v>
      </c>
      <c r="B81" s="60"/>
      <c r="C81" s="59"/>
      <c r="D81" s="61"/>
      <c r="E81" s="57"/>
      <c r="F81" s="58"/>
      <c r="G81" s="184"/>
      <c r="H81" s="206" t="e">
        <f t="shared" si="3"/>
        <v>#VALUE!</v>
      </c>
      <c r="I81" s="182"/>
      <c r="J81" s="189"/>
    </row>
    <row r="82" spans="1:10" ht="31.5" customHeight="1">
      <c r="A82" s="160">
        <v>4</v>
      </c>
      <c r="B82" s="60"/>
      <c r="C82" s="59"/>
      <c r="D82" s="61"/>
      <c r="E82" s="62"/>
      <c r="F82" s="58"/>
      <c r="G82" s="184"/>
      <c r="H82" s="206" t="e">
        <f t="shared" si="3"/>
        <v>#VALUE!</v>
      </c>
      <c r="I82" s="182"/>
      <c r="J82" s="189"/>
    </row>
    <row r="83" spans="1:10" ht="31.5" customHeight="1">
      <c r="A83" s="160">
        <v>5</v>
      </c>
      <c r="B83" s="60"/>
      <c r="C83" s="59"/>
      <c r="D83" s="61"/>
      <c r="E83" s="62"/>
      <c r="F83" s="58"/>
      <c r="G83" s="184"/>
      <c r="H83" s="206" t="e">
        <f t="shared" si="3"/>
        <v>#VALUE!</v>
      </c>
      <c r="I83" s="182"/>
      <c r="J83" s="189"/>
    </row>
    <row r="84" spans="1:10" ht="31.5" customHeight="1">
      <c r="A84" s="160">
        <v>6</v>
      </c>
      <c r="B84" s="60"/>
      <c r="C84" s="59"/>
      <c r="D84" s="61"/>
      <c r="E84" s="62"/>
      <c r="F84" s="58"/>
      <c r="G84" s="184"/>
      <c r="H84" s="206" t="e">
        <f t="shared" si="3"/>
        <v>#VALUE!</v>
      </c>
      <c r="I84" s="182"/>
      <c r="J84" s="189"/>
    </row>
    <row r="85" spans="1:10" ht="31.5" customHeight="1">
      <c r="A85" s="160">
        <v>7</v>
      </c>
      <c r="B85" s="60"/>
      <c r="C85" s="59"/>
      <c r="D85" s="61"/>
      <c r="E85" s="62"/>
      <c r="F85" s="58"/>
      <c r="G85" s="184"/>
      <c r="H85" s="206" t="e">
        <f t="shared" si="3"/>
        <v>#VALUE!</v>
      </c>
      <c r="I85" s="182"/>
      <c r="J85" s="189"/>
    </row>
    <row r="86" spans="1:10" ht="31.5" customHeight="1">
      <c r="A86" s="160">
        <v>8</v>
      </c>
      <c r="B86" s="60"/>
      <c r="C86" s="69"/>
      <c r="D86" s="61"/>
      <c r="E86" s="62"/>
      <c r="F86" s="58"/>
      <c r="G86" s="184"/>
      <c r="H86" s="206" t="e">
        <f t="shared" si="3"/>
        <v>#VALUE!</v>
      </c>
      <c r="I86" s="182"/>
      <c r="J86" s="189"/>
    </row>
    <row r="87" spans="1:10" ht="31.5" customHeight="1">
      <c r="A87" s="160">
        <v>9</v>
      </c>
      <c r="B87" s="63"/>
      <c r="C87" s="64"/>
      <c r="D87" s="65"/>
      <c r="E87" s="61"/>
      <c r="F87" s="58"/>
      <c r="G87" s="184"/>
      <c r="H87" s="206" t="e">
        <f t="shared" si="3"/>
        <v>#VALUE!</v>
      </c>
      <c r="I87" s="182"/>
      <c r="J87" s="189"/>
    </row>
    <row r="88" spans="1:10" ht="31.5" customHeight="1">
      <c r="A88" s="160">
        <v>10</v>
      </c>
      <c r="B88" s="60"/>
      <c r="C88" s="59"/>
      <c r="D88" s="61"/>
      <c r="E88" s="62"/>
      <c r="F88" s="167"/>
      <c r="G88" s="185"/>
      <c r="H88" s="206" t="e">
        <f t="shared" si="3"/>
        <v>#VALUE!</v>
      </c>
      <c r="I88" s="183"/>
      <c r="J88" s="189"/>
    </row>
    <row r="89" spans="1:10" ht="31.5" customHeight="1">
      <c r="A89" s="446" t="s">
        <v>118</v>
      </c>
      <c r="B89" s="447"/>
      <c r="C89" s="448"/>
      <c r="D89" s="195">
        <f>SUM(D79:D88)</f>
        <v>0</v>
      </c>
      <c r="E89" s="195">
        <f>SUM(E79:E88)</f>
        <v>0</v>
      </c>
      <c r="F89" s="114">
        <f>SUM(F79:F88)</f>
        <v>0</v>
      </c>
      <c r="G89" s="203"/>
      <c r="H89" s="449" t="s">
        <v>119</v>
      </c>
      <c r="I89" s="191"/>
      <c r="J89" s="191"/>
    </row>
    <row r="90" spans="1:10" ht="31.5" customHeight="1">
      <c r="A90" s="446" t="s">
        <v>120</v>
      </c>
      <c r="B90" s="447"/>
      <c r="C90" s="448"/>
      <c r="D90" s="179">
        <f>ROUNDDOWN(D89*J75,0)</f>
        <v>0</v>
      </c>
      <c r="E90" s="179">
        <f>ROUNDDOWN(E89*J76,0)</f>
        <v>0</v>
      </c>
      <c r="F90" s="192"/>
      <c r="G90" s="193"/>
      <c r="H90" s="450"/>
      <c r="I90" s="202">
        <f>D90+E90+F89</f>
        <v>0</v>
      </c>
      <c r="J90" s="191"/>
    </row>
    <row r="91" spans="1:10" ht="31.5" customHeight="1">
      <c r="A91" s="190"/>
      <c r="B91" s="187"/>
      <c r="C91" s="188"/>
      <c r="D91" s="437" t="s">
        <v>121</v>
      </c>
      <c r="E91" s="437"/>
      <c r="F91" s="197" t="s">
        <v>122</v>
      </c>
      <c r="G91" s="197" t="s">
        <v>109</v>
      </c>
      <c r="H91" s="197" t="s">
        <v>110</v>
      </c>
      <c r="I91" s="186"/>
      <c r="J91" s="188"/>
    </row>
    <row r="92" spans="1:10" ht="31.5" customHeight="1">
      <c r="A92" s="186"/>
      <c r="B92" s="187"/>
      <c r="C92" s="194"/>
      <c r="D92" s="198" t="s">
        <v>123</v>
      </c>
      <c r="E92" s="199"/>
      <c r="F92" s="205">
        <f>SUMIFS(F79:F88,G79:G88,0.1,I79:I88,"課税(インボイス)")</f>
        <v>0</v>
      </c>
      <c r="G92" s="200">
        <v>0.1</v>
      </c>
      <c r="H92" s="204">
        <f>SUMIFS(H79:H88,G79:G88,0.1,I79:I88,"課税(インボイス)")</f>
        <v>0</v>
      </c>
      <c r="I92" s="196"/>
      <c r="J92" s="196"/>
    </row>
    <row r="93" spans="1:10" ht="31.5" customHeight="1">
      <c r="A93" s="186"/>
      <c r="B93" s="187"/>
      <c r="C93" s="194"/>
      <c r="D93" s="198" t="s">
        <v>124</v>
      </c>
      <c r="E93" s="199"/>
      <c r="F93" s="205">
        <f>SUMIFS(F79:F88,G79:G88,0.1,I79:I88,"課税(非インボイス)")</f>
        <v>0</v>
      </c>
      <c r="G93" s="200">
        <v>0.1</v>
      </c>
      <c r="H93" s="204">
        <f>SUMIFS(H79:H88,G79:G88,0.1,I79:I88,"課税(非インボイス)")</f>
        <v>0</v>
      </c>
      <c r="I93" s="232" t="s">
        <v>115</v>
      </c>
      <c r="J93" s="233">
        <f>SUMIFS(F79:F88,I79:I88,"不課税")</f>
        <v>0</v>
      </c>
    </row>
    <row r="94" spans="1:10" ht="31.5" customHeight="1">
      <c r="A94" s="186"/>
      <c r="B94" s="187"/>
      <c r="C94" s="194"/>
      <c r="D94" s="198" t="s">
        <v>123</v>
      </c>
      <c r="E94" s="199"/>
      <c r="F94" s="205">
        <f>SUMIFS(F79:F88,G79:G88,0.08,I79:I88,"課税(インボイス)")</f>
        <v>0</v>
      </c>
      <c r="G94" s="201">
        <v>0.08</v>
      </c>
      <c r="H94" s="204">
        <f>SUMIFS(H79:H88,G79:G88,0.08,I79:I88,"課税(インボイス)")</f>
        <v>0</v>
      </c>
      <c r="I94" s="232" t="s">
        <v>116</v>
      </c>
      <c r="J94" s="233">
        <f>SUMIFS(F79:F88,I79:I88,"非課税")</f>
        <v>0</v>
      </c>
    </row>
    <row r="95" spans="1:10" ht="31.5" customHeight="1">
      <c r="A95" s="186"/>
      <c r="B95" s="187"/>
      <c r="C95" s="194"/>
      <c r="D95" s="198" t="s">
        <v>124</v>
      </c>
      <c r="E95" s="199"/>
      <c r="F95" s="205">
        <f>SUMIFS(F79:F88,G79:G88,0.08,I79:I88,"課税(非インボイス)")</f>
        <v>0</v>
      </c>
      <c r="G95" s="201">
        <v>0.08</v>
      </c>
      <c r="H95" s="204">
        <f>SUMIFS(H79:H88,G79:G88,0.08,I79:I88,"課税(非インボイス)")</f>
        <v>0</v>
      </c>
      <c r="I95" s="196"/>
      <c r="J95" s="196"/>
    </row>
    <row r="96" spans="1:10" ht="31.5" customHeight="1">
      <c r="A96" s="70"/>
      <c r="B96" s="70"/>
      <c r="C96" s="70"/>
      <c r="D96" s="70"/>
      <c r="E96" s="70"/>
      <c r="F96" s="72"/>
      <c r="G96" s="72"/>
      <c r="H96" s="72"/>
      <c r="I96" s="72"/>
      <c r="J96" s="71"/>
    </row>
    <row r="97" spans="1:10" ht="31.5" customHeight="1">
      <c r="A97" s="140"/>
      <c r="B97" s="67"/>
      <c r="C97" s="66"/>
      <c r="D97" s="66"/>
      <c r="E97" s="66"/>
      <c r="F97" s="66"/>
      <c r="G97" s="51"/>
      <c r="H97" s="66"/>
      <c r="I97" s="66" t="s">
        <v>95</v>
      </c>
      <c r="J97" s="68"/>
    </row>
    <row r="98" spans="1:10" ht="31.5" customHeight="1">
      <c r="A98" s="229"/>
      <c r="B98" s="50"/>
      <c r="C98" s="51"/>
      <c r="D98" s="51"/>
      <c r="E98" s="51"/>
      <c r="F98" s="52"/>
      <c r="G98" s="51"/>
      <c r="H98" s="52"/>
      <c r="I98" s="52" t="s">
        <v>97</v>
      </c>
      <c r="J98" s="53"/>
    </row>
    <row r="99" spans="1:10" ht="31.5" customHeight="1">
      <c r="A99" s="451" t="s">
        <v>82</v>
      </c>
      <c r="B99" s="453" t="s">
        <v>106</v>
      </c>
      <c r="C99" s="455" t="s">
        <v>107</v>
      </c>
      <c r="D99" s="455" t="s">
        <v>108</v>
      </c>
      <c r="E99" s="457"/>
      <c r="F99" s="457"/>
      <c r="G99" s="441" t="s">
        <v>109</v>
      </c>
      <c r="H99" s="441" t="s">
        <v>110</v>
      </c>
      <c r="I99" s="441" t="s">
        <v>111</v>
      </c>
      <c r="J99" s="444" t="s">
        <v>112</v>
      </c>
    </row>
    <row r="100" spans="1:10" ht="31.5" customHeight="1" thickBot="1">
      <c r="A100" s="452"/>
      <c r="B100" s="454"/>
      <c r="C100" s="456"/>
      <c r="D100" s="176" t="s">
        <v>95</v>
      </c>
      <c r="E100" s="79" t="str">
        <f>I98</f>
        <v>現地通貨</v>
      </c>
      <c r="F100" s="80" t="s">
        <v>114</v>
      </c>
      <c r="G100" s="442"/>
      <c r="H100" s="442"/>
      <c r="I100" s="442"/>
      <c r="J100" s="445"/>
    </row>
    <row r="101" spans="1:10" ht="31.5" customHeight="1" thickTop="1">
      <c r="A101" s="159">
        <v>1</v>
      </c>
      <c r="B101" s="55"/>
      <c r="C101" s="54"/>
      <c r="D101" s="56"/>
      <c r="E101" s="56"/>
      <c r="F101" s="58"/>
      <c r="G101" s="184"/>
      <c r="H101" s="206" t="e">
        <f>ROUNDDOWN(F101*VALUE(LEFT(G101,LEN(G101-1))),0)</f>
        <v>#VALUE!</v>
      </c>
      <c r="I101" s="182"/>
      <c r="J101" s="180"/>
    </row>
    <row r="102" spans="1:10" ht="31.5" customHeight="1">
      <c r="A102" s="160">
        <v>2</v>
      </c>
      <c r="B102" s="60"/>
      <c r="C102" s="59"/>
      <c r="D102" s="61"/>
      <c r="E102" s="61"/>
      <c r="F102" s="58"/>
      <c r="G102" s="184"/>
      <c r="H102" s="206" t="e">
        <f t="shared" ref="H102:H110" si="4">ROUNDDOWN(F102*VALUE(LEFT(G102,LEN(G102-1))),0)</f>
        <v>#VALUE!</v>
      </c>
      <c r="I102" s="182"/>
      <c r="J102" s="189"/>
    </row>
    <row r="103" spans="1:10" ht="31.5" customHeight="1">
      <c r="A103" s="159">
        <v>3</v>
      </c>
      <c r="B103" s="60"/>
      <c r="C103" s="59"/>
      <c r="D103" s="61"/>
      <c r="E103" s="57"/>
      <c r="F103" s="58"/>
      <c r="G103" s="184"/>
      <c r="H103" s="206" t="e">
        <f t="shared" si="4"/>
        <v>#VALUE!</v>
      </c>
      <c r="I103" s="182"/>
      <c r="J103" s="189"/>
    </row>
    <row r="104" spans="1:10" ht="31.5" customHeight="1">
      <c r="A104" s="160">
        <v>4</v>
      </c>
      <c r="B104" s="60"/>
      <c r="C104" s="59"/>
      <c r="D104" s="61"/>
      <c r="E104" s="62"/>
      <c r="F104" s="58"/>
      <c r="G104" s="184"/>
      <c r="H104" s="206" t="e">
        <f t="shared" si="4"/>
        <v>#VALUE!</v>
      </c>
      <c r="I104" s="182"/>
      <c r="J104" s="189"/>
    </row>
    <row r="105" spans="1:10" ht="31.5" customHeight="1">
      <c r="A105" s="160">
        <v>5</v>
      </c>
      <c r="B105" s="60"/>
      <c r="C105" s="59"/>
      <c r="D105" s="61"/>
      <c r="E105" s="62"/>
      <c r="F105" s="58"/>
      <c r="G105" s="184"/>
      <c r="H105" s="206" t="e">
        <f t="shared" si="4"/>
        <v>#VALUE!</v>
      </c>
      <c r="I105" s="182"/>
      <c r="J105" s="189"/>
    </row>
    <row r="106" spans="1:10" ht="31.5" customHeight="1">
      <c r="A106" s="160">
        <v>6</v>
      </c>
      <c r="B106" s="60"/>
      <c r="C106" s="59"/>
      <c r="D106" s="61"/>
      <c r="E106" s="62"/>
      <c r="F106" s="58"/>
      <c r="G106" s="184"/>
      <c r="H106" s="206" t="e">
        <f t="shared" si="4"/>
        <v>#VALUE!</v>
      </c>
      <c r="I106" s="182"/>
      <c r="J106" s="189"/>
    </row>
    <row r="107" spans="1:10" ht="31.5" customHeight="1">
      <c r="A107" s="160">
        <v>7</v>
      </c>
      <c r="B107" s="60"/>
      <c r="C107" s="59"/>
      <c r="D107" s="61"/>
      <c r="E107" s="62"/>
      <c r="F107" s="58"/>
      <c r="G107" s="184"/>
      <c r="H107" s="206" t="e">
        <f t="shared" si="4"/>
        <v>#VALUE!</v>
      </c>
      <c r="I107" s="182"/>
      <c r="J107" s="189"/>
    </row>
    <row r="108" spans="1:10" ht="31.5" customHeight="1">
      <c r="A108" s="160">
        <v>8</v>
      </c>
      <c r="B108" s="60"/>
      <c r="C108" s="69"/>
      <c r="D108" s="61"/>
      <c r="E108" s="62"/>
      <c r="F108" s="58"/>
      <c r="G108" s="184"/>
      <c r="H108" s="206" t="e">
        <f t="shared" si="4"/>
        <v>#VALUE!</v>
      </c>
      <c r="I108" s="182"/>
      <c r="J108" s="189"/>
    </row>
    <row r="109" spans="1:10" ht="31.5" customHeight="1">
      <c r="A109" s="160">
        <v>9</v>
      </c>
      <c r="B109" s="63"/>
      <c r="C109" s="64"/>
      <c r="D109" s="65"/>
      <c r="E109" s="61"/>
      <c r="F109" s="58"/>
      <c r="G109" s="184"/>
      <c r="H109" s="206" t="e">
        <f t="shared" si="4"/>
        <v>#VALUE!</v>
      </c>
      <c r="I109" s="182"/>
      <c r="J109" s="189"/>
    </row>
    <row r="110" spans="1:10" ht="31.5" customHeight="1">
      <c r="A110" s="160">
        <v>10</v>
      </c>
      <c r="B110" s="60"/>
      <c r="C110" s="59"/>
      <c r="D110" s="61"/>
      <c r="E110" s="62"/>
      <c r="F110" s="167"/>
      <c r="G110" s="185"/>
      <c r="H110" s="206" t="e">
        <f t="shared" si="4"/>
        <v>#VALUE!</v>
      </c>
      <c r="I110" s="183"/>
      <c r="J110" s="189"/>
    </row>
    <row r="111" spans="1:10" ht="31.5" customHeight="1">
      <c r="A111" s="446" t="s">
        <v>118</v>
      </c>
      <c r="B111" s="447"/>
      <c r="C111" s="448"/>
      <c r="D111" s="195">
        <f>SUM(D101:D110)</f>
        <v>0</v>
      </c>
      <c r="E111" s="195">
        <f>SUM(E101:E110)</f>
        <v>0</v>
      </c>
      <c r="F111" s="114">
        <f>SUM(F101:F110)</f>
        <v>0</v>
      </c>
      <c r="G111" s="203"/>
      <c r="H111" s="449" t="s">
        <v>119</v>
      </c>
      <c r="I111" s="191"/>
      <c r="J111" s="191"/>
    </row>
    <row r="112" spans="1:10" ht="31.5" customHeight="1">
      <c r="A112" s="446" t="s">
        <v>120</v>
      </c>
      <c r="B112" s="447"/>
      <c r="C112" s="448"/>
      <c r="D112" s="179">
        <f>ROUNDDOWN(D111*J97,0)</f>
        <v>0</v>
      </c>
      <c r="E112" s="179">
        <f>ROUNDDOWN(E111*J98,0)</f>
        <v>0</v>
      </c>
      <c r="F112" s="192"/>
      <c r="G112" s="193"/>
      <c r="H112" s="450"/>
      <c r="I112" s="202">
        <f>D112+E112+F111</f>
        <v>0</v>
      </c>
      <c r="J112" s="191"/>
    </row>
    <row r="113" spans="1:10" ht="31.5" customHeight="1">
      <c r="A113" s="190"/>
      <c r="B113" s="187"/>
      <c r="C113" s="188"/>
      <c r="D113" s="437" t="s">
        <v>121</v>
      </c>
      <c r="E113" s="437"/>
      <c r="F113" s="197" t="s">
        <v>122</v>
      </c>
      <c r="G113" s="197" t="s">
        <v>109</v>
      </c>
      <c r="H113" s="197" t="s">
        <v>110</v>
      </c>
      <c r="I113" s="186"/>
      <c r="J113" s="188"/>
    </row>
    <row r="114" spans="1:10" ht="31.5" customHeight="1">
      <c r="A114" s="186"/>
      <c r="B114" s="187"/>
      <c r="C114" s="194"/>
      <c r="D114" s="198" t="s">
        <v>123</v>
      </c>
      <c r="E114" s="199"/>
      <c r="F114" s="205">
        <f>SUMIFS(F101:F110,G101:G110,0.1,I101:I110,"課税(インボイス)")</f>
        <v>0</v>
      </c>
      <c r="G114" s="200">
        <v>0.1</v>
      </c>
      <c r="H114" s="204">
        <f>SUMIFS(H101:H110,G101:G110,0.1,I101:I110,"課税(インボイス)")</f>
        <v>0</v>
      </c>
      <c r="I114" s="196"/>
      <c r="J114" s="196"/>
    </row>
    <row r="115" spans="1:10" ht="31.5" customHeight="1">
      <c r="A115" s="186"/>
      <c r="B115" s="187"/>
      <c r="C115" s="194"/>
      <c r="D115" s="198" t="s">
        <v>124</v>
      </c>
      <c r="E115" s="199"/>
      <c r="F115" s="205">
        <f>SUMIFS(F101:F110,G101:G110,0.1,I101:I110,"課税(非インボイス)")</f>
        <v>0</v>
      </c>
      <c r="G115" s="200">
        <v>0.1</v>
      </c>
      <c r="H115" s="204">
        <f>SUMIFS(H101:H110,G101:G110,0.1,I101:I110,"課税(非インボイス)")</f>
        <v>0</v>
      </c>
      <c r="I115" s="232" t="s">
        <v>115</v>
      </c>
      <c r="J115" s="233">
        <f>SUMIFS(F101:F110,I101:I110,"不課税")</f>
        <v>0</v>
      </c>
    </row>
    <row r="116" spans="1:10" ht="31.5" customHeight="1">
      <c r="A116" s="186"/>
      <c r="B116" s="187"/>
      <c r="C116" s="194"/>
      <c r="D116" s="198" t="s">
        <v>123</v>
      </c>
      <c r="E116" s="199"/>
      <c r="F116" s="205">
        <f>SUMIFS(F101:F110,G101:G110,0.08,I101:I110,"課税(インボイス)")</f>
        <v>0</v>
      </c>
      <c r="G116" s="201">
        <v>0.08</v>
      </c>
      <c r="H116" s="204">
        <f>SUMIFS(H101:H110,G101:G110,0.08,I101:I110,"課税(インボイス)")</f>
        <v>0</v>
      </c>
      <c r="I116" s="232" t="s">
        <v>116</v>
      </c>
      <c r="J116" s="233">
        <f>SUMIFS(F101:F110,I101:I110,"非課税")</f>
        <v>0</v>
      </c>
    </row>
    <row r="117" spans="1:10" ht="31.5" customHeight="1">
      <c r="A117" s="186"/>
      <c r="B117" s="187"/>
      <c r="C117" s="194"/>
      <c r="D117" s="198" t="s">
        <v>124</v>
      </c>
      <c r="E117" s="199"/>
      <c r="F117" s="205">
        <f>SUMIFS(F101:F110,G101:G110,0.08,I101:I110,"課税(非インボイス)")</f>
        <v>0</v>
      </c>
      <c r="G117" s="201">
        <v>0.08</v>
      </c>
      <c r="H117" s="204">
        <f>SUMIFS(H101:H110,G101:G110,0.08,I101:I110,"課税(非インボイス)")</f>
        <v>0</v>
      </c>
      <c r="I117" s="196"/>
      <c r="J117" s="196"/>
    </row>
    <row r="118" spans="1:10" ht="31.5" customHeight="1">
      <c r="A118" s="70"/>
      <c r="B118" s="70"/>
      <c r="C118" s="70"/>
      <c r="D118" s="70"/>
      <c r="E118" s="70"/>
      <c r="F118" s="72"/>
      <c r="G118" s="72"/>
      <c r="H118" s="72"/>
      <c r="I118" s="72"/>
      <c r="J118" s="71"/>
    </row>
    <row r="119" spans="1:10" ht="31.5" customHeight="1">
      <c r="A119" s="140"/>
      <c r="B119" s="67"/>
      <c r="C119" s="66"/>
      <c r="D119" s="66"/>
      <c r="E119" s="66"/>
      <c r="F119" s="66"/>
      <c r="G119" s="51"/>
      <c r="H119" s="66"/>
      <c r="I119" s="66" t="s">
        <v>95</v>
      </c>
      <c r="J119" s="68"/>
    </row>
    <row r="120" spans="1:10" ht="31.5" customHeight="1">
      <c r="A120" s="229"/>
      <c r="B120" s="50"/>
      <c r="C120" s="51"/>
      <c r="D120" s="51"/>
      <c r="E120" s="51"/>
      <c r="F120" s="52"/>
      <c r="G120" s="51"/>
      <c r="H120" s="52"/>
      <c r="I120" s="52" t="s">
        <v>97</v>
      </c>
      <c r="J120" s="53"/>
    </row>
    <row r="121" spans="1:10" ht="31.5" customHeight="1">
      <c r="A121" s="451" t="s">
        <v>82</v>
      </c>
      <c r="B121" s="453" t="s">
        <v>106</v>
      </c>
      <c r="C121" s="455" t="s">
        <v>107</v>
      </c>
      <c r="D121" s="455" t="s">
        <v>108</v>
      </c>
      <c r="E121" s="457"/>
      <c r="F121" s="457"/>
      <c r="G121" s="441" t="s">
        <v>109</v>
      </c>
      <c r="H121" s="441" t="s">
        <v>110</v>
      </c>
      <c r="I121" s="441" t="s">
        <v>111</v>
      </c>
      <c r="J121" s="444" t="s">
        <v>112</v>
      </c>
    </row>
    <row r="122" spans="1:10" ht="31.5" customHeight="1" thickBot="1">
      <c r="A122" s="452"/>
      <c r="B122" s="454"/>
      <c r="C122" s="456"/>
      <c r="D122" s="176" t="s">
        <v>95</v>
      </c>
      <c r="E122" s="79" t="str">
        <f>I120</f>
        <v>現地通貨</v>
      </c>
      <c r="F122" s="80" t="s">
        <v>114</v>
      </c>
      <c r="G122" s="442"/>
      <c r="H122" s="442"/>
      <c r="I122" s="442"/>
      <c r="J122" s="445"/>
    </row>
    <row r="123" spans="1:10" ht="31.5" customHeight="1" thickTop="1">
      <c r="A123" s="159">
        <v>1</v>
      </c>
      <c r="B123" s="55"/>
      <c r="C123" s="54"/>
      <c r="D123" s="56"/>
      <c r="E123" s="56"/>
      <c r="F123" s="58"/>
      <c r="G123" s="184"/>
      <c r="H123" s="206" t="e">
        <f>ROUNDDOWN(F123*VALUE(LEFT(G123,LEN(G123-1))),0)</f>
        <v>#VALUE!</v>
      </c>
      <c r="I123" s="182"/>
      <c r="J123" s="180"/>
    </row>
    <row r="124" spans="1:10" ht="31.5" customHeight="1">
      <c r="A124" s="160">
        <v>2</v>
      </c>
      <c r="B124" s="60"/>
      <c r="C124" s="59"/>
      <c r="D124" s="61"/>
      <c r="E124" s="61"/>
      <c r="F124" s="58"/>
      <c r="G124" s="184"/>
      <c r="H124" s="206" t="e">
        <f t="shared" ref="H124:H132" si="5">ROUNDDOWN(F124*VALUE(LEFT(G124,LEN(G124-1))),0)</f>
        <v>#VALUE!</v>
      </c>
      <c r="I124" s="182"/>
      <c r="J124" s="189"/>
    </row>
    <row r="125" spans="1:10" ht="31.5" customHeight="1">
      <c r="A125" s="159">
        <v>3</v>
      </c>
      <c r="B125" s="60"/>
      <c r="C125" s="59"/>
      <c r="D125" s="61"/>
      <c r="E125" s="57"/>
      <c r="F125" s="58"/>
      <c r="G125" s="184"/>
      <c r="H125" s="206" t="e">
        <f t="shared" si="5"/>
        <v>#VALUE!</v>
      </c>
      <c r="I125" s="182"/>
      <c r="J125" s="189"/>
    </row>
    <row r="126" spans="1:10" ht="31.5" customHeight="1">
      <c r="A126" s="160">
        <v>4</v>
      </c>
      <c r="B126" s="60"/>
      <c r="C126" s="59"/>
      <c r="D126" s="61"/>
      <c r="E126" s="62"/>
      <c r="F126" s="58"/>
      <c r="G126" s="184"/>
      <c r="H126" s="206" t="e">
        <f t="shared" si="5"/>
        <v>#VALUE!</v>
      </c>
      <c r="I126" s="182"/>
      <c r="J126" s="189"/>
    </row>
    <row r="127" spans="1:10" ht="31.5" customHeight="1">
      <c r="A127" s="160">
        <v>5</v>
      </c>
      <c r="B127" s="60"/>
      <c r="C127" s="59"/>
      <c r="D127" s="61"/>
      <c r="E127" s="62"/>
      <c r="F127" s="58"/>
      <c r="G127" s="184"/>
      <c r="H127" s="206" t="e">
        <f t="shared" si="5"/>
        <v>#VALUE!</v>
      </c>
      <c r="I127" s="182"/>
      <c r="J127" s="189"/>
    </row>
    <row r="128" spans="1:10" ht="31.5" customHeight="1">
      <c r="A128" s="160">
        <v>6</v>
      </c>
      <c r="B128" s="60"/>
      <c r="C128" s="59"/>
      <c r="D128" s="61"/>
      <c r="E128" s="62"/>
      <c r="F128" s="58"/>
      <c r="G128" s="184"/>
      <c r="H128" s="206" t="e">
        <f t="shared" si="5"/>
        <v>#VALUE!</v>
      </c>
      <c r="I128" s="182"/>
      <c r="J128" s="189"/>
    </row>
    <row r="129" spans="1:10" ht="31.5" customHeight="1">
      <c r="A129" s="160">
        <v>7</v>
      </c>
      <c r="B129" s="60"/>
      <c r="C129" s="59"/>
      <c r="D129" s="61"/>
      <c r="E129" s="62"/>
      <c r="F129" s="58"/>
      <c r="G129" s="184"/>
      <c r="H129" s="206" t="e">
        <f t="shared" si="5"/>
        <v>#VALUE!</v>
      </c>
      <c r="I129" s="182"/>
      <c r="J129" s="189"/>
    </row>
    <row r="130" spans="1:10" ht="31.5" customHeight="1">
      <c r="A130" s="160">
        <v>8</v>
      </c>
      <c r="B130" s="60"/>
      <c r="C130" s="69"/>
      <c r="D130" s="61"/>
      <c r="E130" s="62"/>
      <c r="F130" s="58"/>
      <c r="G130" s="184"/>
      <c r="H130" s="206" t="e">
        <f t="shared" si="5"/>
        <v>#VALUE!</v>
      </c>
      <c r="I130" s="182"/>
      <c r="J130" s="189"/>
    </row>
    <row r="131" spans="1:10" ht="31.5" customHeight="1">
      <c r="A131" s="160">
        <v>9</v>
      </c>
      <c r="B131" s="63"/>
      <c r="C131" s="64"/>
      <c r="D131" s="65"/>
      <c r="E131" s="61"/>
      <c r="F131" s="58"/>
      <c r="G131" s="184"/>
      <c r="H131" s="206" t="e">
        <f t="shared" si="5"/>
        <v>#VALUE!</v>
      </c>
      <c r="I131" s="182"/>
      <c r="J131" s="189"/>
    </row>
    <row r="132" spans="1:10" ht="31.5" customHeight="1">
      <c r="A132" s="160">
        <v>10</v>
      </c>
      <c r="B132" s="60"/>
      <c r="C132" s="59"/>
      <c r="D132" s="61"/>
      <c r="E132" s="62"/>
      <c r="F132" s="167"/>
      <c r="G132" s="185"/>
      <c r="H132" s="206" t="e">
        <f t="shared" si="5"/>
        <v>#VALUE!</v>
      </c>
      <c r="I132" s="183"/>
      <c r="J132" s="189"/>
    </row>
    <row r="133" spans="1:10" ht="31.5" customHeight="1">
      <c r="A133" s="446" t="s">
        <v>118</v>
      </c>
      <c r="B133" s="447"/>
      <c r="C133" s="448"/>
      <c r="D133" s="195">
        <f>SUM(D123:D132)</f>
        <v>0</v>
      </c>
      <c r="E133" s="195">
        <f>SUM(E123:E132)</f>
        <v>0</v>
      </c>
      <c r="F133" s="114">
        <f>SUM(F123:F132)</f>
        <v>0</v>
      </c>
      <c r="G133" s="203"/>
      <c r="H133" s="449" t="s">
        <v>119</v>
      </c>
      <c r="I133" s="191"/>
      <c r="J133" s="191"/>
    </row>
    <row r="134" spans="1:10" ht="31.5" customHeight="1">
      <c r="A134" s="446" t="s">
        <v>120</v>
      </c>
      <c r="B134" s="447"/>
      <c r="C134" s="448"/>
      <c r="D134" s="179">
        <f>ROUNDDOWN(D133*J119,0)</f>
        <v>0</v>
      </c>
      <c r="E134" s="179">
        <f>ROUNDDOWN(E133*J120,0)</f>
        <v>0</v>
      </c>
      <c r="F134" s="192"/>
      <c r="G134" s="193"/>
      <c r="H134" s="450"/>
      <c r="I134" s="202">
        <f>D134+E134+F133</f>
        <v>0</v>
      </c>
      <c r="J134" s="191"/>
    </row>
    <row r="135" spans="1:10" ht="31.5" customHeight="1">
      <c r="A135" s="190"/>
      <c r="B135" s="187"/>
      <c r="C135" s="188"/>
      <c r="D135" s="437" t="s">
        <v>121</v>
      </c>
      <c r="E135" s="437"/>
      <c r="F135" s="197" t="s">
        <v>122</v>
      </c>
      <c r="G135" s="197" t="s">
        <v>109</v>
      </c>
      <c r="H135" s="197" t="s">
        <v>110</v>
      </c>
      <c r="I135" s="186"/>
      <c r="J135" s="188"/>
    </row>
    <row r="136" spans="1:10" ht="31.5" customHeight="1">
      <c r="A136" s="186"/>
      <c r="B136" s="187"/>
      <c r="C136" s="194"/>
      <c r="D136" s="198" t="s">
        <v>123</v>
      </c>
      <c r="E136" s="199"/>
      <c r="F136" s="205">
        <f>SUMIFS(F123:F132,G123:G132,0.1,I123:I132,"課税(インボイス)")</f>
        <v>0</v>
      </c>
      <c r="G136" s="200">
        <v>0.1</v>
      </c>
      <c r="H136" s="204">
        <f>SUMIFS(H123:H132,G123:G132,0.1,I123:I132,"課税(インボイス)")</f>
        <v>0</v>
      </c>
      <c r="I136" s="196"/>
      <c r="J136" s="196"/>
    </row>
    <row r="137" spans="1:10" ht="31.5" customHeight="1">
      <c r="A137" s="186"/>
      <c r="B137" s="187"/>
      <c r="C137" s="194"/>
      <c r="D137" s="198" t="s">
        <v>124</v>
      </c>
      <c r="E137" s="199"/>
      <c r="F137" s="205">
        <f>SUMIFS(F123:F132,G123:G132,0.1,I123:I132,"課税(非インボイス)")</f>
        <v>0</v>
      </c>
      <c r="G137" s="200">
        <v>0.1</v>
      </c>
      <c r="H137" s="204">
        <f>SUMIFS(H123:H132,G123:G132,0.1,I123:I132,"課税(非インボイス)")</f>
        <v>0</v>
      </c>
      <c r="I137" s="232" t="s">
        <v>115</v>
      </c>
      <c r="J137" s="233">
        <f>SUMIFS(F123:F132,I123:I132,"不課税")</f>
        <v>0</v>
      </c>
    </row>
    <row r="138" spans="1:10" ht="31.5" customHeight="1">
      <c r="A138" s="186"/>
      <c r="B138" s="187"/>
      <c r="C138" s="194"/>
      <c r="D138" s="198" t="s">
        <v>123</v>
      </c>
      <c r="E138" s="199"/>
      <c r="F138" s="205">
        <f>SUMIFS(F123:F132,G123:G132,0.08,I123:I132,"課税(インボイス)")</f>
        <v>0</v>
      </c>
      <c r="G138" s="201">
        <v>0.08</v>
      </c>
      <c r="H138" s="204">
        <f>SUMIFS(H123:H132,G123:G132,0.08,I123:I132,"課税(インボイス)")</f>
        <v>0</v>
      </c>
      <c r="I138" s="232" t="s">
        <v>116</v>
      </c>
      <c r="J138" s="233">
        <f>SUMIFS(F123:F132,I123:I132,"非課税")</f>
        <v>0</v>
      </c>
    </row>
    <row r="139" spans="1:10" ht="31.5" customHeight="1">
      <c r="A139" s="186"/>
      <c r="B139" s="187"/>
      <c r="C139" s="194"/>
      <c r="D139" s="198" t="s">
        <v>124</v>
      </c>
      <c r="E139" s="199"/>
      <c r="F139" s="205">
        <f>SUMIFS(F123:F132,G123:G132,0.08,I123:I132,"課税(非インボイス)")</f>
        <v>0</v>
      </c>
      <c r="G139" s="201">
        <v>0.08</v>
      </c>
      <c r="H139" s="204">
        <f>SUMIFS(H123:H132,G123:G132,0.08,I123:I132,"課税(非インボイス)")</f>
        <v>0</v>
      </c>
      <c r="I139" s="196"/>
      <c r="J139" s="196"/>
    </row>
    <row r="140" spans="1:10" ht="31.5" customHeight="1">
      <c r="A140" s="70"/>
      <c r="B140" s="70"/>
      <c r="C140" s="70"/>
      <c r="D140" s="70"/>
      <c r="E140" s="70"/>
      <c r="F140" s="72"/>
      <c r="G140" s="72"/>
      <c r="H140" s="72"/>
      <c r="I140" s="72"/>
      <c r="J140" s="71"/>
    </row>
    <row r="141" spans="1:10" ht="31.5" customHeight="1" thickBot="1">
      <c r="A141" s="70"/>
      <c r="B141" s="70"/>
      <c r="C141" s="70"/>
      <c r="D141" s="70"/>
      <c r="E141" s="70"/>
      <c r="F141" s="72"/>
      <c r="G141" s="71"/>
      <c r="H141" s="71"/>
      <c r="I141" s="71"/>
    </row>
    <row r="142" spans="1:10" ht="31.5" customHeight="1" thickBot="1">
      <c r="B142" s="438" t="str">
        <f>"物品・機材購入、輸送費"&amp;"　"&amp;支出総括表!B7&amp;"合計"</f>
        <v>物品・機材購入、輸送費　部分払第●回合計</v>
      </c>
      <c r="C142" s="439"/>
      <c r="D142" s="439"/>
      <c r="E142" s="440"/>
      <c r="F142" s="74">
        <f>I20+I42+I64+I90+I112+I134</f>
        <v>0</v>
      </c>
      <c r="H142" s="443" t="s">
        <v>123</v>
      </c>
      <c r="I142" s="443"/>
      <c r="J142" s="231">
        <f>F22+F24+F44+F46+F66+F68+F92+F94+F114+F116+F136+F138</f>
        <v>0</v>
      </c>
    </row>
    <row r="143" spans="1:10" ht="31.5" customHeight="1">
      <c r="H143" s="443" t="s">
        <v>124</v>
      </c>
      <c r="I143" s="443"/>
      <c r="J143" s="231">
        <f>F23+F25+F45+F47+F67+F69+F93+F95+F115+F117+F137+F139</f>
        <v>0</v>
      </c>
    </row>
    <row r="144" spans="1:10" ht="31.5" customHeight="1">
      <c r="H144" s="435" t="s">
        <v>115</v>
      </c>
      <c r="I144" s="436"/>
      <c r="J144" s="231">
        <f>J23+J45+J67+J93+J115+J137</f>
        <v>0</v>
      </c>
    </row>
    <row r="145" spans="8:10" ht="31.5" customHeight="1">
      <c r="H145" s="435" t="s">
        <v>116</v>
      </c>
      <c r="I145" s="436"/>
      <c r="J145" s="231">
        <f>J24+J46+J68+J94+J116+J138</f>
        <v>0</v>
      </c>
    </row>
  </sheetData>
  <mergeCells count="78">
    <mergeCell ref="D135:E135"/>
    <mergeCell ref="B142:E142"/>
    <mergeCell ref="G121:G122"/>
    <mergeCell ref="H121:H122"/>
    <mergeCell ref="I121:I122"/>
    <mergeCell ref="H142:I142"/>
    <mergeCell ref="J121:J122"/>
    <mergeCell ref="A133:C133"/>
    <mergeCell ref="H133:H134"/>
    <mergeCell ref="A134:C134"/>
    <mergeCell ref="D113:E113"/>
    <mergeCell ref="A121:A122"/>
    <mergeCell ref="B121:B122"/>
    <mergeCell ref="C121:C122"/>
    <mergeCell ref="D121:F121"/>
    <mergeCell ref="G99:G100"/>
    <mergeCell ref="H99:H100"/>
    <mergeCell ref="I99:I100"/>
    <mergeCell ref="J99:J100"/>
    <mergeCell ref="A111:C111"/>
    <mergeCell ref="H111:H112"/>
    <mergeCell ref="A112:C112"/>
    <mergeCell ref="D91:E91"/>
    <mergeCell ref="A99:A100"/>
    <mergeCell ref="B99:B100"/>
    <mergeCell ref="C99:C100"/>
    <mergeCell ref="D99:F99"/>
    <mergeCell ref="H77:H78"/>
    <mergeCell ref="I77:I78"/>
    <mergeCell ref="J77:J78"/>
    <mergeCell ref="A89:C89"/>
    <mergeCell ref="H89:H90"/>
    <mergeCell ref="A90:C90"/>
    <mergeCell ref="A77:A78"/>
    <mergeCell ref="B77:B78"/>
    <mergeCell ref="C77:C78"/>
    <mergeCell ref="D77:F77"/>
    <mergeCell ref="G77:G78"/>
    <mergeCell ref="D65:E65"/>
    <mergeCell ref="A51:A52"/>
    <mergeCell ref="B51:B52"/>
    <mergeCell ref="C51:C52"/>
    <mergeCell ref="D51:F51"/>
    <mergeCell ref="I51:I52"/>
    <mergeCell ref="J51:J52"/>
    <mergeCell ref="A63:C63"/>
    <mergeCell ref="H63:H64"/>
    <mergeCell ref="A64:C64"/>
    <mergeCell ref="G51:G52"/>
    <mergeCell ref="H51:H52"/>
    <mergeCell ref="J29:J30"/>
    <mergeCell ref="A41:C41"/>
    <mergeCell ref="H41:H42"/>
    <mergeCell ref="A42:C42"/>
    <mergeCell ref="G29:G30"/>
    <mergeCell ref="H29:H30"/>
    <mergeCell ref="J7:J8"/>
    <mergeCell ref="A19:C19"/>
    <mergeCell ref="H19:H20"/>
    <mergeCell ref="A20:C20"/>
    <mergeCell ref="G7:G8"/>
    <mergeCell ref="H7:H8"/>
    <mergeCell ref="H143:I143"/>
    <mergeCell ref="H144:I144"/>
    <mergeCell ref="H145:I145"/>
    <mergeCell ref="D21:E21"/>
    <mergeCell ref="A7:A8"/>
    <mergeCell ref="B7:B8"/>
    <mergeCell ref="C7:C8"/>
    <mergeCell ref="D7:F7"/>
    <mergeCell ref="I7:I8"/>
    <mergeCell ref="D43:E43"/>
    <mergeCell ref="A29:A30"/>
    <mergeCell ref="B29:B30"/>
    <mergeCell ref="C29:C30"/>
    <mergeCell ref="D29:F29"/>
    <mergeCell ref="I29:I30"/>
    <mergeCell ref="B72:E72"/>
  </mergeCells>
  <phoneticPr fontId="3"/>
  <dataValidations count="2">
    <dataValidation type="list" allowBlank="1" showInputMessage="1" showErrorMessage="1" sqref="I9:I18 I31:I40 I53:I62 I79:I88 I101:I110 I123:I132" xr:uid="{8683BB9B-2DC9-46D2-8BBE-0D13FDDE6BDB}">
      <formula1>$S$6:$S$10</formula1>
    </dataValidation>
    <dataValidation type="list" allowBlank="1" showInputMessage="1" showErrorMessage="1" sqref="G9:G18 G31:G40 G53:G62 G79:G88 G101:G110 G123:G132" xr:uid="{095AF98A-51FD-452B-8CC1-34923E7A78D2}">
      <formula1>"10%,8%,0%"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2F3E8-75EC-4871-93C8-4FF6B0841C01}">
  <sheetPr>
    <tabColor rgb="FF92D050"/>
    <pageSetUpPr fitToPage="1"/>
  </sheetPr>
  <dimension ref="A1:S145"/>
  <sheetViews>
    <sheetView zoomScale="70" zoomScaleNormal="70" workbookViewId="0">
      <selection activeCell="J13" sqref="J13"/>
    </sheetView>
  </sheetViews>
  <sheetFormatPr defaultColWidth="9" defaultRowHeight="14"/>
  <cols>
    <col min="1" max="1" width="11.08203125" style="45" customWidth="1"/>
    <col min="2" max="2" width="8" style="47" customWidth="1"/>
    <col min="3" max="3" width="48.83203125" style="45" customWidth="1"/>
    <col min="4" max="5" width="18.08203125" style="45" customWidth="1"/>
    <col min="6" max="6" width="22.58203125" style="45" customWidth="1"/>
    <col min="7" max="7" width="8.75" style="45" customWidth="1"/>
    <col min="8" max="8" width="18.83203125" style="45" customWidth="1"/>
    <col min="9" max="10" width="26.83203125" style="45" customWidth="1"/>
    <col min="11" max="11" width="25.33203125" style="45" customWidth="1"/>
    <col min="12" max="16384" width="9" style="45"/>
  </cols>
  <sheetData>
    <row r="1" spans="1:19" s="42" customFormat="1" ht="25.5" customHeight="1">
      <c r="A1" s="138" t="str">
        <f>'1.旅費(1)現地渡航費（航空運賃）'!A1</f>
        <v>団体名：</v>
      </c>
      <c r="B1" s="139" t="str">
        <f>'★マスタ（最初にこちらを入力）'!D7</f>
        <v>●●</v>
      </c>
      <c r="C1" s="40"/>
      <c r="D1" s="40"/>
      <c r="E1" s="40"/>
      <c r="F1" s="41"/>
      <c r="J1" s="178" t="str">
        <f>'★マスタ（最初にこちらを入力）'!D11</f>
        <v>部分払第●回</v>
      </c>
    </row>
    <row r="2" spans="1:19" s="42" customFormat="1" ht="25.5" customHeight="1">
      <c r="A2" s="138" t="str">
        <f>'1.旅費(1)現地渡航費（航空運賃）'!A2</f>
        <v>対象国：</v>
      </c>
      <c r="B2" s="139" t="str">
        <f>'★マスタ（最初にこちらを入力）'!D8</f>
        <v>●●</v>
      </c>
      <c r="C2" s="43"/>
      <c r="G2" s="44"/>
      <c r="H2" s="44"/>
      <c r="I2" s="44"/>
    </row>
    <row r="3" spans="1:19" s="42" customFormat="1" ht="17.149999999999999" customHeight="1">
      <c r="A3" s="138"/>
      <c r="B3" s="139"/>
      <c r="C3" s="43"/>
      <c r="G3" s="44"/>
      <c r="H3" s="44"/>
      <c r="I3" s="44"/>
    </row>
    <row r="4" spans="1:19" ht="29.5" customHeight="1">
      <c r="A4" s="181"/>
      <c r="B4" s="181"/>
      <c r="C4" s="181"/>
      <c r="D4" s="181"/>
      <c r="E4" s="177" t="s">
        <v>103</v>
      </c>
      <c r="F4" s="181"/>
      <c r="G4" s="181"/>
      <c r="H4" s="181"/>
      <c r="I4" s="181"/>
      <c r="J4" s="181"/>
    </row>
    <row r="5" spans="1:19" s="51" customFormat="1" ht="29.25" customHeight="1">
      <c r="A5" s="207" t="s">
        <v>66</v>
      </c>
      <c r="B5" s="67"/>
      <c r="C5" s="66"/>
      <c r="D5" s="66"/>
      <c r="E5" s="66"/>
      <c r="F5" s="66"/>
      <c r="H5" s="66"/>
      <c r="I5" s="66" t="s">
        <v>95</v>
      </c>
      <c r="J5" s="68"/>
    </row>
    <row r="6" spans="1:19" s="51" customFormat="1" ht="30.65" customHeight="1">
      <c r="A6" s="229"/>
      <c r="B6" s="50"/>
      <c r="F6" s="52"/>
      <c r="H6" s="52"/>
      <c r="I6" s="52" t="s">
        <v>97</v>
      </c>
      <c r="J6" s="53"/>
      <c r="S6" s="49" t="s">
        <v>105</v>
      </c>
    </row>
    <row r="7" spans="1:19" s="51" customFormat="1" ht="30.75" customHeight="1">
      <c r="A7" s="451" t="s">
        <v>82</v>
      </c>
      <c r="B7" s="453" t="s">
        <v>106</v>
      </c>
      <c r="C7" s="455" t="s">
        <v>107</v>
      </c>
      <c r="D7" s="455" t="s">
        <v>108</v>
      </c>
      <c r="E7" s="457"/>
      <c r="F7" s="457"/>
      <c r="G7" s="441" t="s">
        <v>109</v>
      </c>
      <c r="H7" s="441" t="s">
        <v>110</v>
      </c>
      <c r="I7" s="441" t="s">
        <v>111</v>
      </c>
      <c r="J7" s="444" t="s">
        <v>112</v>
      </c>
      <c r="S7" s="49" t="s">
        <v>113</v>
      </c>
    </row>
    <row r="8" spans="1:19" s="51" customFormat="1" ht="30.75" customHeight="1" thickBot="1">
      <c r="A8" s="452"/>
      <c r="B8" s="454"/>
      <c r="C8" s="456"/>
      <c r="D8" s="176" t="s">
        <v>95</v>
      </c>
      <c r="E8" s="79" t="str">
        <f>I6</f>
        <v>現地通貨</v>
      </c>
      <c r="F8" s="80" t="s">
        <v>114</v>
      </c>
      <c r="G8" s="442"/>
      <c r="H8" s="442"/>
      <c r="I8" s="442"/>
      <c r="J8" s="445"/>
      <c r="S8" s="49" t="s">
        <v>115</v>
      </c>
    </row>
    <row r="9" spans="1:19" s="51" customFormat="1" ht="30" customHeight="1" thickTop="1">
      <c r="A9" s="159">
        <v>1</v>
      </c>
      <c r="B9" s="55"/>
      <c r="C9" s="54"/>
      <c r="D9" s="56"/>
      <c r="E9" s="56"/>
      <c r="F9" s="58"/>
      <c r="G9" s="184"/>
      <c r="H9" s="206" t="e">
        <f>ROUNDDOWN(F9*VALUE(LEFT(G9,LEN(G9-1))),0)</f>
        <v>#VALUE!</v>
      </c>
      <c r="I9" s="182"/>
      <c r="J9" s="180"/>
      <c r="S9" s="49" t="s">
        <v>116</v>
      </c>
    </row>
    <row r="10" spans="1:19" s="51" customFormat="1" ht="30" customHeight="1">
      <c r="A10" s="160">
        <v>2</v>
      </c>
      <c r="B10" s="60"/>
      <c r="C10" s="59"/>
      <c r="D10" s="61"/>
      <c r="E10" s="61"/>
      <c r="F10" s="58"/>
      <c r="G10" s="184"/>
      <c r="H10" s="206" t="e">
        <f t="shared" ref="H10:H18" si="0">ROUNDDOWN(F10*VALUE(LEFT(G10,LEN(G10-1))),0)</f>
        <v>#VALUE!</v>
      </c>
      <c r="I10" s="182"/>
      <c r="J10" s="189"/>
      <c r="S10" s="49" t="s">
        <v>117</v>
      </c>
    </row>
    <row r="11" spans="1:19" s="51" customFormat="1" ht="30" customHeight="1">
      <c r="A11" s="159">
        <v>3</v>
      </c>
      <c r="B11" s="60"/>
      <c r="C11" s="59"/>
      <c r="D11" s="61"/>
      <c r="E11" s="57"/>
      <c r="F11" s="58"/>
      <c r="G11" s="184"/>
      <c r="H11" s="206" t="e">
        <f t="shared" si="0"/>
        <v>#VALUE!</v>
      </c>
      <c r="I11" s="182"/>
      <c r="J11" s="189"/>
    </row>
    <row r="12" spans="1:19" s="51" customFormat="1" ht="30" customHeight="1">
      <c r="A12" s="160">
        <v>4</v>
      </c>
      <c r="B12" s="60"/>
      <c r="C12" s="59"/>
      <c r="D12" s="61"/>
      <c r="E12" s="62"/>
      <c r="F12" s="58"/>
      <c r="G12" s="184"/>
      <c r="H12" s="206" t="e">
        <f t="shared" si="0"/>
        <v>#VALUE!</v>
      </c>
      <c r="I12" s="182"/>
      <c r="J12" s="189"/>
    </row>
    <row r="13" spans="1:19" s="51" customFormat="1" ht="30" customHeight="1">
      <c r="A13" s="160">
        <v>5</v>
      </c>
      <c r="B13" s="60"/>
      <c r="C13" s="59"/>
      <c r="D13" s="61"/>
      <c r="E13" s="62"/>
      <c r="F13" s="58"/>
      <c r="G13" s="184"/>
      <c r="H13" s="206" t="e">
        <f t="shared" si="0"/>
        <v>#VALUE!</v>
      </c>
      <c r="I13" s="182"/>
      <c r="J13" s="189"/>
    </row>
    <row r="14" spans="1:19" s="51" customFormat="1" ht="30" customHeight="1">
      <c r="A14" s="160">
        <v>6</v>
      </c>
      <c r="B14" s="60"/>
      <c r="C14" s="59"/>
      <c r="D14" s="61"/>
      <c r="E14" s="62"/>
      <c r="F14" s="58"/>
      <c r="G14" s="184"/>
      <c r="H14" s="206" t="e">
        <f t="shared" si="0"/>
        <v>#VALUE!</v>
      </c>
      <c r="I14" s="182"/>
      <c r="J14" s="189"/>
    </row>
    <row r="15" spans="1:19" s="51" customFormat="1" ht="30" customHeight="1">
      <c r="A15" s="160">
        <v>7</v>
      </c>
      <c r="B15" s="60"/>
      <c r="C15" s="59"/>
      <c r="D15" s="61"/>
      <c r="E15" s="62"/>
      <c r="F15" s="58"/>
      <c r="G15" s="184"/>
      <c r="H15" s="206" t="e">
        <f t="shared" si="0"/>
        <v>#VALUE!</v>
      </c>
      <c r="I15" s="182"/>
      <c r="J15" s="189"/>
    </row>
    <row r="16" spans="1:19" s="51" customFormat="1" ht="30" customHeight="1">
      <c r="A16" s="160">
        <v>8</v>
      </c>
      <c r="B16" s="60"/>
      <c r="C16" s="69"/>
      <c r="D16" s="61"/>
      <c r="E16" s="62"/>
      <c r="F16" s="58"/>
      <c r="G16" s="184"/>
      <c r="H16" s="206" t="e">
        <f t="shared" si="0"/>
        <v>#VALUE!</v>
      </c>
      <c r="I16" s="182"/>
      <c r="J16" s="189"/>
    </row>
    <row r="17" spans="1:10" s="51" customFormat="1" ht="30" customHeight="1">
      <c r="A17" s="160">
        <v>9</v>
      </c>
      <c r="B17" s="63"/>
      <c r="C17" s="64"/>
      <c r="D17" s="65"/>
      <c r="E17" s="61"/>
      <c r="F17" s="58"/>
      <c r="G17" s="184"/>
      <c r="H17" s="206" t="e">
        <f t="shared" si="0"/>
        <v>#VALUE!</v>
      </c>
      <c r="I17" s="182"/>
      <c r="J17" s="189"/>
    </row>
    <row r="18" spans="1:10" s="51" customFormat="1" ht="30" customHeight="1">
      <c r="A18" s="160">
        <v>10</v>
      </c>
      <c r="B18" s="60"/>
      <c r="C18" s="59"/>
      <c r="D18" s="61"/>
      <c r="E18" s="62"/>
      <c r="F18" s="167"/>
      <c r="G18" s="185"/>
      <c r="H18" s="206" t="e">
        <f t="shared" si="0"/>
        <v>#VALUE!</v>
      </c>
      <c r="I18" s="183"/>
      <c r="J18" s="189"/>
    </row>
    <row r="19" spans="1:10" s="51" customFormat="1" ht="30" customHeight="1">
      <c r="A19" s="446" t="s">
        <v>118</v>
      </c>
      <c r="B19" s="447"/>
      <c r="C19" s="448"/>
      <c r="D19" s="195">
        <f>SUM(D9:D18)</f>
        <v>0</v>
      </c>
      <c r="E19" s="195">
        <f>SUM(E9:E18)</f>
        <v>0</v>
      </c>
      <c r="F19" s="114">
        <f>SUM(F9:F18)</f>
        <v>0</v>
      </c>
      <c r="G19" s="203"/>
      <c r="H19" s="449" t="s">
        <v>119</v>
      </c>
      <c r="I19" s="191"/>
      <c r="J19" s="191"/>
    </row>
    <row r="20" spans="1:10" s="51" customFormat="1" ht="30" customHeight="1">
      <c r="A20" s="446" t="s">
        <v>120</v>
      </c>
      <c r="B20" s="447"/>
      <c r="C20" s="448"/>
      <c r="D20" s="179">
        <f>ROUNDDOWN(D19*J5,0)</f>
        <v>0</v>
      </c>
      <c r="E20" s="179">
        <f>ROUNDDOWN(E19*J6,0)</f>
        <v>0</v>
      </c>
      <c r="F20" s="192"/>
      <c r="G20" s="193"/>
      <c r="H20" s="450"/>
      <c r="I20" s="202">
        <f>D20+E20+F19</f>
        <v>0</v>
      </c>
      <c r="J20" s="191"/>
    </row>
    <row r="21" spans="1:10" ht="30" customHeight="1">
      <c r="A21" s="190"/>
      <c r="B21" s="187"/>
      <c r="C21" s="188"/>
      <c r="D21" s="437" t="s">
        <v>121</v>
      </c>
      <c r="E21" s="437"/>
      <c r="F21" s="197" t="s">
        <v>122</v>
      </c>
      <c r="G21" s="197" t="s">
        <v>109</v>
      </c>
      <c r="H21" s="197" t="s">
        <v>110</v>
      </c>
      <c r="I21" s="186"/>
      <c r="J21" s="188"/>
    </row>
    <row r="22" spans="1:10" ht="30" customHeight="1">
      <c r="A22" s="186"/>
      <c r="B22" s="187"/>
      <c r="C22" s="194"/>
      <c r="D22" s="198" t="s">
        <v>123</v>
      </c>
      <c r="E22" s="199"/>
      <c r="F22" s="205">
        <f>SUMIFS(F9:F18,G9:G18,0.1,I9:I18,"課税(インボイス)")</f>
        <v>0</v>
      </c>
      <c r="G22" s="200">
        <v>0.1</v>
      </c>
      <c r="H22" s="204">
        <f>SUMIFS(H9:H18,G9:G18,0.1,I9:I18,"課税(インボイス)")</f>
        <v>0</v>
      </c>
      <c r="I22" s="196"/>
      <c r="J22" s="196"/>
    </row>
    <row r="23" spans="1:10" ht="30" customHeight="1">
      <c r="A23" s="186"/>
      <c r="B23" s="187"/>
      <c r="C23" s="194"/>
      <c r="D23" s="198" t="s">
        <v>124</v>
      </c>
      <c r="E23" s="199"/>
      <c r="F23" s="205">
        <f>SUMIFS(F9:F18,G9:G18,0.1,I9:I18,"課税(非インボイス)")</f>
        <v>0</v>
      </c>
      <c r="G23" s="200">
        <v>0.1</v>
      </c>
      <c r="H23" s="204">
        <f>SUMIFS(H9:H18,G9:G18,0.1,I9:I18,"課税(非インボイス)")</f>
        <v>0</v>
      </c>
      <c r="I23" s="232" t="s">
        <v>115</v>
      </c>
      <c r="J23" s="233">
        <f>SUMIFS(F9:F18,I9:I18,"不課税")</f>
        <v>0</v>
      </c>
    </row>
    <row r="24" spans="1:10" ht="30" customHeight="1">
      <c r="A24" s="186"/>
      <c r="B24" s="187"/>
      <c r="C24" s="194"/>
      <c r="D24" s="198" t="s">
        <v>123</v>
      </c>
      <c r="E24" s="199"/>
      <c r="F24" s="205">
        <f>SUMIFS(F9:F18,G9:G18,0.08,I9:I18,"課税(インボイス)")</f>
        <v>0</v>
      </c>
      <c r="G24" s="201">
        <v>0.08</v>
      </c>
      <c r="H24" s="204">
        <f>SUMIFS(H9:H18,G9:G18,0.08,I9:I18,"課税(インボイス)")</f>
        <v>0</v>
      </c>
      <c r="I24" s="232" t="s">
        <v>116</v>
      </c>
      <c r="J24" s="233">
        <f>SUMIFS(F9:F18,I9:I18,"非課税")</f>
        <v>0</v>
      </c>
    </row>
    <row r="25" spans="1:10" ht="30" customHeight="1">
      <c r="A25" s="186"/>
      <c r="B25" s="187"/>
      <c r="C25" s="194"/>
      <c r="D25" s="198" t="s">
        <v>124</v>
      </c>
      <c r="E25" s="199"/>
      <c r="F25" s="205">
        <f>SUMIFS(F9:F18,G9:G18,0.08,I9:I18,"課税(非インボイス)")</f>
        <v>0</v>
      </c>
      <c r="G25" s="201">
        <v>0.08</v>
      </c>
      <c r="H25" s="204">
        <f>SUMIFS(H9:H18,G9:G18,0.08,I9:I18,"課税(非インボイス)")</f>
        <v>0</v>
      </c>
      <c r="I25" s="196"/>
      <c r="J25" s="196"/>
    </row>
    <row r="26" spans="1:10" ht="30" customHeight="1">
      <c r="A26" s="70"/>
      <c r="B26" s="70"/>
      <c r="C26" s="70"/>
      <c r="D26" s="70"/>
      <c r="E26" s="70"/>
      <c r="F26" s="72"/>
      <c r="G26" s="72"/>
      <c r="H26" s="72"/>
      <c r="I26" s="72"/>
      <c r="J26" s="71"/>
    </row>
    <row r="27" spans="1:10" ht="30" customHeight="1">
      <c r="A27" s="140"/>
      <c r="B27" s="67"/>
      <c r="C27" s="66"/>
      <c r="D27" s="66"/>
      <c r="E27" s="66"/>
      <c r="F27" s="66"/>
      <c r="G27" s="51"/>
      <c r="H27" s="66"/>
      <c r="I27" s="66" t="s">
        <v>95</v>
      </c>
      <c r="J27" s="68"/>
    </row>
    <row r="28" spans="1:10" ht="30" customHeight="1">
      <c r="A28" s="229"/>
      <c r="B28" s="50"/>
      <c r="C28" s="51"/>
      <c r="D28" s="51"/>
      <c r="E28" s="51"/>
      <c r="F28" s="52"/>
      <c r="G28" s="51"/>
      <c r="H28" s="52"/>
      <c r="I28" s="52" t="s">
        <v>97</v>
      </c>
      <c r="J28" s="53"/>
    </row>
    <row r="29" spans="1:10" ht="30" customHeight="1">
      <c r="A29" s="451" t="s">
        <v>82</v>
      </c>
      <c r="B29" s="453" t="s">
        <v>106</v>
      </c>
      <c r="C29" s="455" t="s">
        <v>107</v>
      </c>
      <c r="D29" s="455" t="s">
        <v>108</v>
      </c>
      <c r="E29" s="457"/>
      <c r="F29" s="457"/>
      <c r="G29" s="441" t="s">
        <v>109</v>
      </c>
      <c r="H29" s="441" t="s">
        <v>110</v>
      </c>
      <c r="I29" s="441" t="s">
        <v>111</v>
      </c>
      <c r="J29" s="444" t="s">
        <v>112</v>
      </c>
    </row>
    <row r="30" spans="1:10" ht="30" customHeight="1" thickBot="1">
      <c r="A30" s="452"/>
      <c r="B30" s="454"/>
      <c r="C30" s="456"/>
      <c r="D30" s="176" t="s">
        <v>95</v>
      </c>
      <c r="E30" s="79" t="str">
        <f>I28</f>
        <v>現地通貨</v>
      </c>
      <c r="F30" s="80" t="s">
        <v>114</v>
      </c>
      <c r="G30" s="442"/>
      <c r="H30" s="442"/>
      <c r="I30" s="442"/>
      <c r="J30" s="445"/>
    </row>
    <row r="31" spans="1:10" ht="32.5" customHeight="1" thickTop="1">
      <c r="A31" s="159">
        <v>1</v>
      </c>
      <c r="B31" s="55"/>
      <c r="C31" s="54"/>
      <c r="D31" s="56"/>
      <c r="E31" s="56"/>
      <c r="F31" s="58"/>
      <c r="G31" s="184"/>
      <c r="H31" s="206" t="e">
        <f>ROUNDDOWN(F31*VALUE(LEFT(G31,LEN(G31-1))),0)</f>
        <v>#VALUE!</v>
      </c>
      <c r="I31" s="182"/>
      <c r="J31" s="180"/>
    </row>
    <row r="32" spans="1:10" ht="32.5" customHeight="1">
      <c r="A32" s="160">
        <v>2</v>
      </c>
      <c r="B32" s="60"/>
      <c r="C32" s="59"/>
      <c r="D32" s="61"/>
      <c r="E32" s="61"/>
      <c r="F32" s="58"/>
      <c r="G32" s="184"/>
      <c r="H32" s="206" t="e">
        <f t="shared" ref="H32:H40" si="1">ROUNDDOWN(F32*VALUE(LEFT(G32,LEN(G32-1))),0)</f>
        <v>#VALUE!</v>
      </c>
      <c r="I32" s="182"/>
      <c r="J32" s="189"/>
    </row>
    <row r="33" spans="1:11" ht="32.5" customHeight="1">
      <c r="A33" s="159">
        <v>3</v>
      </c>
      <c r="B33" s="60"/>
      <c r="C33" s="59"/>
      <c r="D33" s="61"/>
      <c r="E33" s="57"/>
      <c r="F33" s="58"/>
      <c r="G33" s="184"/>
      <c r="H33" s="206" t="e">
        <f t="shared" si="1"/>
        <v>#VALUE!</v>
      </c>
      <c r="I33" s="182"/>
      <c r="J33" s="189"/>
    </row>
    <row r="34" spans="1:11" ht="32.5" customHeight="1">
      <c r="A34" s="160">
        <v>4</v>
      </c>
      <c r="B34" s="60"/>
      <c r="C34" s="59"/>
      <c r="D34" s="61"/>
      <c r="E34" s="62"/>
      <c r="F34" s="58"/>
      <c r="G34" s="184"/>
      <c r="H34" s="206" t="e">
        <f t="shared" si="1"/>
        <v>#VALUE!</v>
      </c>
      <c r="I34" s="182"/>
      <c r="J34" s="189"/>
    </row>
    <row r="35" spans="1:11" ht="32.5" customHeight="1">
      <c r="A35" s="160">
        <v>5</v>
      </c>
      <c r="B35" s="60"/>
      <c r="C35" s="59"/>
      <c r="D35" s="61"/>
      <c r="E35" s="62"/>
      <c r="F35" s="58"/>
      <c r="G35" s="184"/>
      <c r="H35" s="206" t="e">
        <f t="shared" si="1"/>
        <v>#VALUE!</v>
      </c>
      <c r="I35" s="182"/>
      <c r="J35" s="189"/>
    </row>
    <row r="36" spans="1:11" ht="32.5" customHeight="1">
      <c r="A36" s="160">
        <v>6</v>
      </c>
      <c r="B36" s="60"/>
      <c r="C36" s="59"/>
      <c r="D36" s="61"/>
      <c r="E36" s="62"/>
      <c r="F36" s="58"/>
      <c r="G36" s="184"/>
      <c r="H36" s="206" t="e">
        <f t="shared" si="1"/>
        <v>#VALUE!</v>
      </c>
      <c r="I36" s="182"/>
      <c r="J36" s="189"/>
    </row>
    <row r="37" spans="1:11" ht="32.5" customHeight="1">
      <c r="A37" s="160">
        <v>7</v>
      </c>
      <c r="B37" s="60"/>
      <c r="C37" s="59"/>
      <c r="D37" s="61"/>
      <c r="E37" s="62"/>
      <c r="F37" s="58"/>
      <c r="G37" s="184"/>
      <c r="H37" s="206" t="e">
        <f t="shared" si="1"/>
        <v>#VALUE!</v>
      </c>
      <c r="I37" s="182"/>
      <c r="J37" s="189"/>
    </row>
    <row r="38" spans="1:11" ht="32.5" customHeight="1">
      <c r="A38" s="160">
        <v>8</v>
      </c>
      <c r="B38" s="60"/>
      <c r="C38" s="69"/>
      <c r="D38" s="61"/>
      <c r="E38" s="62"/>
      <c r="F38" s="58"/>
      <c r="G38" s="184"/>
      <c r="H38" s="206" t="e">
        <f t="shared" si="1"/>
        <v>#VALUE!</v>
      </c>
      <c r="I38" s="182"/>
      <c r="J38" s="189"/>
    </row>
    <row r="39" spans="1:11" ht="32.5" customHeight="1">
      <c r="A39" s="160">
        <v>9</v>
      </c>
      <c r="B39" s="63"/>
      <c r="C39" s="64"/>
      <c r="D39" s="65"/>
      <c r="E39" s="61"/>
      <c r="F39" s="58"/>
      <c r="G39" s="184"/>
      <c r="H39" s="206" t="e">
        <f t="shared" si="1"/>
        <v>#VALUE!</v>
      </c>
      <c r="I39" s="182"/>
      <c r="J39" s="189"/>
    </row>
    <row r="40" spans="1:11" ht="32.5" customHeight="1">
      <c r="A40" s="160">
        <v>10</v>
      </c>
      <c r="B40" s="60"/>
      <c r="C40" s="59"/>
      <c r="D40" s="61"/>
      <c r="E40" s="62"/>
      <c r="F40" s="167"/>
      <c r="G40" s="185"/>
      <c r="H40" s="206" t="e">
        <f t="shared" si="1"/>
        <v>#VALUE!</v>
      </c>
      <c r="I40" s="183"/>
      <c r="J40" s="189"/>
    </row>
    <row r="41" spans="1:11" ht="32.5" customHeight="1">
      <c r="A41" s="446" t="s">
        <v>118</v>
      </c>
      <c r="B41" s="447"/>
      <c r="C41" s="448"/>
      <c r="D41" s="195">
        <f>SUM(D31:D40)</f>
        <v>0</v>
      </c>
      <c r="E41" s="195">
        <f>SUM(E31:E40)</f>
        <v>0</v>
      </c>
      <c r="F41" s="114">
        <f>SUM(F31:F40)</f>
        <v>0</v>
      </c>
      <c r="G41" s="203"/>
      <c r="H41" s="449" t="s">
        <v>119</v>
      </c>
      <c r="I41" s="191"/>
      <c r="J41" s="191"/>
    </row>
    <row r="42" spans="1:11" ht="32.5" customHeight="1">
      <c r="A42" s="446" t="s">
        <v>120</v>
      </c>
      <c r="B42" s="447"/>
      <c r="C42" s="448"/>
      <c r="D42" s="179">
        <f>ROUNDDOWN(D41*J27,0)</f>
        <v>0</v>
      </c>
      <c r="E42" s="179">
        <f>ROUNDDOWN(E41*J28,0)</f>
        <v>0</v>
      </c>
      <c r="F42" s="192"/>
      <c r="G42" s="193"/>
      <c r="H42" s="450"/>
      <c r="I42" s="202">
        <f>D42+E42+F41</f>
        <v>0</v>
      </c>
      <c r="J42" s="191"/>
      <c r="K42" s="73"/>
    </row>
    <row r="43" spans="1:11" s="75" customFormat="1" ht="32.5" customHeight="1">
      <c r="A43" s="190"/>
      <c r="B43" s="187"/>
      <c r="C43" s="188"/>
      <c r="D43" s="437" t="s">
        <v>121</v>
      </c>
      <c r="E43" s="437"/>
      <c r="F43" s="197" t="s">
        <v>122</v>
      </c>
      <c r="G43" s="197" t="s">
        <v>109</v>
      </c>
      <c r="H43" s="197" t="s">
        <v>110</v>
      </c>
      <c r="I43" s="186"/>
      <c r="J43" s="188"/>
      <c r="K43" s="78"/>
    </row>
    <row r="44" spans="1:11" s="46" customFormat="1" ht="32.5" customHeight="1">
      <c r="A44" s="186"/>
      <c r="B44" s="187"/>
      <c r="C44" s="194"/>
      <c r="D44" s="198" t="s">
        <v>123</v>
      </c>
      <c r="E44" s="199"/>
      <c r="F44" s="205">
        <f>SUMIFS(F31:F40,G31:G40,0.1,I31:I40,"課税(インボイス)")</f>
        <v>0</v>
      </c>
      <c r="G44" s="200">
        <v>0.1</v>
      </c>
      <c r="H44" s="204">
        <f>SUMIFS(H31:H40,G31:G40,0.1,I31:I40,"課税(インボイス)")</f>
        <v>0</v>
      </c>
      <c r="I44" s="196"/>
      <c r="J44" s="196"/>
    </row>
    <row r="45" spans="1:11" ht="32.5" customHeight="1">
      <c r="A45" s="186"/>
      <c r="B45" s="187"/>
      <c r="C45" s="194"/>
      <c r="D45" s="198" t="s">
        <v>124</v>
      </c>
      <c r="E45" s="199"/>
      <c r="F45" s="205">
        <f>SUMIFS(F31:F40,G31:G40,0.1,I31:I40,"課税(非インボイス)")</f>
        <v>0</v>
      </c>
      <c r="G45" s="200">
        <v>0.1</v>
      </c>
      <c r="H45" s="204">
        <f>SUMIFS(H31:H40,G31:G40,0.1,I31:I40,"課税(非インボイス)")</f>
        <v>0</v>
      </c>
      <c r="I45" s="232" t="s">
        <v>115</v>
      </c>
      <c r="J45" s="233">
        <f>SUMIFS(F31:F40,I31:I40,"不課税")</f>
        <v>0</v>
      </c>
    </row>
    <row r="46" spans="1:11" ht="32.5" customHeight="1">
      <c r="A46" s="186"/>
      <c r="B46" s="187"/>
      <c r="C46" s="194"/>
      <c r="D46" s="198" t="s">
        <v>123</v>
      </c>
      <c r="E46" s="199"/>
      <c r="F46" s="205">
        <f>SUMIFS(F31:F40,G31:G40,0.08,I31:I40,"課税(インボイス)")</f>
        <v>0</v>
      </c>
      <c r="G46" s="201">
        <v>0.08</v>
      </c>
      <c r="H46" s="204">
        <f>SUMIFS(H31:H40,G31:G40,0.08,I31:I40,"課税(インボイス)")</f>
        <v>0</v>
      </c>
      <c r="I46" s="232" t="s">
        <v>116</v>
      </c>
      <c r="J46" s="233">
        <f>SUMIFS(F31:F40,I31:I40,"非課税")</f>
        <v>0</v>
      </c>
    </row>
    <row r="47" spans="1:11" ht="32.5" customHeight="1">
      <c r="A47" s="186"/>
      <c r="B47" s="187"/>
      <c r="C47" s="194"/>
      <c r="D47" s="198" t="s">
        <v>124</v>
      </c>
      <c r="E47" s="199"/>
      <c r="F47" s="205">
        <f>SUMIFS(F31:F40,G31:G40,0.08,I31:I40,"課税(非インボイス)")</f>
        <v>0</v>
      </c>
      <c r="G47" s="201">
        <v>0.08</v>
      </c>
      <c r="H47" s="204">
        <f>SUMIFS(H31:H40,G31:G40,0.08,I31:I40,"課税(非インボイス)")</f>
        <v>0</v>
      </c>
      <c r="I47" s="196"/>
      <c r="J47" s="196"/>
    </row>
    <row r="48" spans="1:11" ht="28.5" customHeight="1">
      <c r="A48" s="70"/>
      <c r="B48" s="70"/>
      <c r="C48" s="70"/>
      <c r="D48" s="70"/>
      <c r="E48" s="70"/>
      <c r="F48" s="72"/>
      <c r="G48" s="72"/>
      <c r="H48" s="72"/>
      <c r="I48" s="72"/>
      <c r="J48" s="71"/>
    </row>
    <row r="49" spans="1:10" ht="32.5" customHeight="1">
      <c r="A49" s="140"/>
      <c r="B49" s="67"/>
      <c r="C49" s="66"/>
      <c r="D49" s="66"/>
      <c r="E49" s="66"/>
      <c r="F49" s="66"/>
      <c r="G49" s="51"/>
      <c r="H49" s="66"/>
      <c r="I49" s="66" t="s">
        <v>95</v>
      </c>
      <c r="J49" s="68"/>
    </row>
    <row r="50" spans="1:10" ht="32.5" customHeight="1">
      <c r="A50" s="229"/>
      <c r="B50" s="50"/>
      <c r="C50" s="51"/>
      <c r="D50" s="51"/>
      <c r="E50" s="51"/>
      <c r="F50" s="52"/>
      <c r="G50" s="51"/>
      <c r="H50" s="52"/>
      <c r="I50" s="52" t="s">
        <v>97</v>
      </c>
      <c r="J50" s="53"/>
    </row>
    <row r="51" spans="1:10" ht="30.65" customHeight="1">
      <c r="A51" s="451" t="s">
        <v>82</v>
      </c>
      <c r="B51" s="453" t="s">
        <v>106</v>
      </c>
      <c r="C51" s="455" t="s">
        <v>107</v>
      </c>
      <c r="D51" s="455" t="s">
        <v>108</v>
      </c>
      <c r="E51" s="457"/>
      <c r="F51" s="457"/>
      <c r="G51" s="441" t="s">
        <v>109</v>
      </c>
      <c r="H51" s="441" t="s">
        <v>110</v>
      </c>
      <c r="I51" s="441" t="s">
        <v>111</v>
      </c>
      <c r="J51" s="444" t="s">
        <v>112</v>
      </c>
    </row>
    <row r="52" spans="1:10" ht="30.65" customHeight="1" thickBot="1">
      <c r="A52" s="452"/>
      <c r="B52" s="454"/>
      <c r="C52" s="456"/>
      <c r="D52" s="176" t="s">
        <v>95</v>
      </c>
      <c r="E52" s="79" t="str">
        <f>I50</f>
        <v>現地通貨</v>
      </c>
      <c r="F52" s="80" t="s">
        <v>114</v>
      </c>
      <c r="G52" s="442"/>
      <c r="H52" s="442"/>
      <c r="I52" s="442"/>
      <c r="J52" s="445"/>
    </row>
    <row r="53" spans="1:10" ht="30.65" customHeight="1" thickTop="1">
      <c r="A53" s="159">
        <v>1</v>
      </c>
      <c r="B53" s="55"/>
      <c r="C53" s="54"/>
      <c r="D53" s="56"/>
      <c r="E53" s="56"/>
      <c r="F53" s="58"/>
      <c r="G53" s="184"/>
      <c r="H53" s="206" t="e">
        <f>ROUNDDOWN(F53*VALUE(LEFT(G53,LEN(G53-1))),0)</f>
        <v>#VALUE!</v>
      </c>
      <c r="I53" s="182"/>
      <c r="J53" s="180"/>
    </row>
    <row r="54" spans="1:10" ht="30.65" customHeight="1">
      <c r="A54" s="160">
        <v>2</v>
      </c>
      <c r="B54" s="60"/>
      <c r="C54" s="59"/>
      <c r="D54" s="61"/>
      <c r="E54" s="61"/>
      <c r="F54" s="58"/>
      <c r="G54" s="184"/>
      <c r="H54" s="206" t="e">
        <f t="shared" ref="H54:H62" si="2">ROUNDDOWN(F54*VALUE(LEFT(G54,LEN(G54-1))),0)</f>
        <v>#VALUE!</v>
      </c>
      <c r="I54" s="182"/>
      <c r="J54" s="189"/>
    </row>
    <row r="55" spans="1:10" ht="30.65" customHeight="1">
      <c r="A55" s="159">
        <v>3</v>
      </c>
      <c r="B55" s="60"/>
      <c r="C55" s="59"/>
      <c r="D55" s="61"/>
      <c r="E55" s="57"/>
      <c r="F55" s="58"/>
      <c r="G55" s="184"/>
      <c r="H55" s="206" t="e">
        <f t="shared" si="2"/>
        <v>#VALUE!</v>
      </c>
      <c r="I55" s="182"/>
      <c r="J55" s="189"/>
    </row>
    <row r="56" spans="1:10" ht="30.65" customHeight="1">
      <c r="A56" s="160">
        <v>4</v>
      </c>
      <c r="B56" s="60"/>
      <c r="C56" s="59"/>
      <c r="D56" s="61"/>
      <c r="E56" s="62"/>
      <c r="F56" s="58"/>
      <c r="G56" s="184"/>
      <c r="H56" s="206" t="e">
        <f t="shared" si="2"/>
        <v>#VALUE!</v>
      </c>
      <c r="I56" s="182"/>
      <c r="J56" s="189"/>
    </row>
    <row r="57" spans="1:10" ht="30.65" customHeight="1">
      <c r="A57" s="160">
        <v>5</v>
      </c>
      <c r="B57" s="60"/>
      <c r="C57" s="59"/>
      <c r="D57" s="61"/>
      <c r="E57" s="62"/>
      <c r="F57" s="58"/>
      <c r="G57" s="184"/>
      <c r="H57" s="206" t="e">
        <f t="shared" si="2"/>
        <v>#VALUE!</v>
      </c>
      <c r="I57" s="182"/>
      <c r="J57" s="189"/>
    </row>
    <row r="58" spans="1:10" ht="30.65" customHeight="1">
      <c r="A58" s="160">
        <v>6</v>
      </c>
      <c r="B58" s="60"/>
      <c r="C58" s="59"/>
      <c r="D58" s="61"/>
      <c r="E58" s="62"/>
      <c r="F58" s="58"/>
      <c r="G58" s="184"/>
      <c r="H58" s="206" t="e">
        <f t="shared" si="2"/>
        <v>#VALUE!</v>
      </c>
      <c r="I58" s="182"/>
      <c r="J58" s="189"/>
    </row>
    <row r="59" spans="1:10" ht="30.65" customHeight="1">
      <c r="A59" s="160">
        <v>7</v>
      </c>
      <c r="B59" s="60"/>
      <c r="C59" s="59"/>
      <c r="D59" s="61"/>
      <c r="E59" s="62"/>
      <c r="F59" s="58"/>
      <c r="G59" s="184"/>
      <c r="H59" s="206" t="e">
        <f t="shared" si="2"/>
        <v>#VALUE!</v>
      </c>
      <c r="I59" s="182"/>
      <c r="J59" s="189"/>
    </row>
    <row r="60" spans="1:10" ht="30.65" customHeight="1">
      <c r="A60" s="160">
        <v>8</v>
      </c>
      <c r="B60" s="60"/>
      <c r="C60" s="69"/>
      <c r="D60" s="61"/>
      <c r="E60" s="62"/>
      <c r="F60" s="58"/>
      <c r="G60" s="184"/>
      <c r="H60" s="206" t="e">
        <f t="shared" si="2"/>
        <v>#VALUE!</v>
      </c>
      <c r="I60" s="182"/>
      <c r="J60" s="189"/>
    </row>
    <row r="61" spans="1:10" ht="30.65" customHeight="1">
      <c r="A61" s="160">
        <v>9</v>
      </c>
      <c r="B61" s="63"/>
      <c r="C61" s="64"/>
      <c r="D61" s="65"/>
      <c r="E61" s="61"/>
      <c r="F61" s="58"/>
      <c r="G61" s="184"/>
      <c r="H61" s="206" t="e">
        <f t="shared" si="2"/>
        <v>#VALUE!</v>
      </c>
      <c r="I61" s="182"/>
      <c r="J61" s="189"/>
    </row>
    <row r="62" spans="1:10" ht="30.65" customHeight="1">
      <c r="A62" s="160">
        <v>10</v>
      </c>
      <c r="B62" s="60"/>
      <c r="C62" s="59"/>
      <c r="D62" s="61"/>
      <c r="E62" s="62"/>
      <c r="F62" s="167"/>
      <c r="G62" s="185"/>
      <c r="H62" s="206" t="e">
        <f t="shared" si="2"/>
        <v>#VALUE!</v>
      </c>
      <c r="I62" s="183"/>
      <c r="J62" s="189"/>
    </row>
    <row r="63" spans="1:10" ht="30.65" customHeight="1">
      <c r="A63" s="446" t="s">
        <v>118</v>
      </c>
      <c r="B63" s="447"/>
      <c r="C63" s="448"/>
      <c r="D63" s="195">
        <f>SUM(D53:D62)</f>
        <v>0</v>
      </c>
      <c r="E63" s="195">
        <f>SUM(E53:E62)</f>
        <v>0</v>
      </c>
      <c r="F63" s="114">
        <f>SUM(F53:F62)</f>
        <v>0</v>
      </c>
      <c r="G63" s="203"/>
      <c r="H63" s="449" t="s">
        <v>119</v>
      </c>
      <c r="I63" s="191"/>
      <c r="J63" s="191"/>
    </row>
    <row r="64" spans="1:10" ht="30.65" customHeight="1">
      <c r="A64" s="446" t="s">
        <v>120</v>
      </c>
      <c r="B64" s="447"/>
      <c r="C64" s="448"/>
      <c r="D64" s="179">
        <f>ROUNDDOWN(D63*J49,0)</f>
        <v>0</v>
      </c>
      <c r="E64" s="179">
        <f>ROUNDDOWN(E63*J50,0)</f>
        <v>0</v>
      </c>
      <c r="F64" s="192"/>
      <c r="G64" s="193"/>
      <c r="H64" s="450"/>
      <c r="I64" s="202">
        <f>D64+E64+F63</f>
        <v>0</v>
      </c>
      <c r="J64" s="191"/>
    </row>
    <row r="65" spans="1:10" ht="30.65" customHeight="1">
      <c r="A65" s="190"/>
      <c r="B65" s="187"/>
      <c r="C65" s="188"/>
      <c r="D65" s="437" t="s">
        <v>121</v>
      </c>
      <c r="E65" s="437"/>
      <c r="F65" s="197" t="s">
        <v>122</v>
      </c>
      <c r="G65" s="197" t="s">
        <v>109</v>
      </c>
      <c r="H65" s="197" t="s">
        <v>110</v>
      </c>
      <c r="I65" s="186"/>
      <c r="J65" s="188"/>
    </row>
    <row r="66" spans="1:10" ht="30.65" customHeight="1">
      <c r="A66" s="186"/>
      <c r="B66" s="187"/>
      <c r="C66" s="194"/>
      <c r="D66" s="198" t="s">
        <v>123</v>
      </c>
      <c r="E66" s="199"/>
      <c r="F66" s="205">
        <f>SUMIFS(F53:F62,G53:G62,0.1,I53:I62,"課税(インボイス)")</f>
        <v>0</v>
      </c>
      <c r="G66" s="200">
        <v>0.1</v>
      </c>
      <c r="H66" s="204">
        <f>SUMIFS(H53:H62,G53:G62,0.1,I53:I62,"課税(インボイス)")</f>
        <v>0</v>
      </c>
      <c r="I66" s="196"/>
      <c r="J66" s="196"/>
    </row>
    <row r="67" spans="1:10" ht="30.65" customHeight="1">
      <c r="A67" s="186"/>
      <c r="B67" s="187"/>
      <c r="C67" s="194"/>
      <c r="D67" s="198" t="s">
        <v>124</v>
      </c>
      <c r="E67" s="199"/>
      <c r="F67" s="205">
        <f>SUMIFS(F53:F62,G53:G62,0.1,I53:I62,"課税(非インボイス)")</f>
        <v>0</v>
      </c>
      <c r="G67" s="200">
        <v>0.1</v>
      </c>
      <c r="H67" s="204">
        <f>SUMIFS(H53:H62,G53:G62,0.1,I53:I62,"課税(非インボイス)")</f>
        <v>0</v>
      </c>
      <c r="I67" s="232" t="s">
        <v>115</v>
      </c>
      <c r="J67" s="233">
        <f>SUMIFS(F53:F62,I53:I62,"不課税")</f>
        <v>0</v>
      </c>
    </row>
    <row r="68" spans="1:10" ht="30.65" customHeight="1">
      <c r="A68" s="186"/>
      <c r="B68" s="187"/>
      <c r="C68" s="194"/>
      <c r="D68" s="198" t="s">
        <v>123</v>
      </c>
      <c r="E68" s="199"/>
      <c r="F68" s="205">
        <f>SUMIFS(F53:F62,G53:G62,0.08,I53:I62,"課税(インボイス)")</f>
        <v>0</v>
      </c>
      <c r="G68" s="201">
        <v>0.08</v>
      </c>
      <c r="H68" s="204">
        <f>SUMIFS(H53:H62,G53:G62,0.08,I53:I62,"課税(インボイス)")</f>
        <v>0</v>
      </c>
      <c r="I68" s="232" t="s">
        <v>116</v>
      </c>
      <c r="J68" s="233">
        <f>SUMIFS(F53:F62,I53:I62,"非課税")</f>
        <v>0</v>
      </c>
    </row>
    <row r="69" spans="1:10" ht="30.65" customHeight="1">
      <c r="A69" s="186"/>
      <c r="B69" s="187"/>
      <c r="C69" s="194"/>
      <c r="D69" s="198" t="s">
        <v>124</v>
      </c>
      <c r="E69" s="199"/>
      <c r="F69" s="205">
        <f>SUMIFS(F53:F62,G53:G62,0.08,I53:I62,"課税(非インボイス)")</f>
        <v>0</v>
      </c>
      <c r="G69" s="201">
        <v>0.08</v>
      </c>
      <c r="H69" s="204">
        <f>SUMIFS(H53:H62,G53:G62,0.08,I53:I62,"課税(非インボイス)")</f>
        <v>0</v>
      </c>
      <c r="I69" s="196"/>
      <c r="J69" s="196"/>
    </row>
    <row r="70" spans="1:10" ht="16.5">
      <c r="A70" s="70"/>
      <c r="B70" s="70"/>
      <c r="C70" s="70"/>
      <c r="D70" s="70"/>
      <c r="E70" s="70"/>
      <c r="F70" s="72"/>
      <c r="G70" s="72"/>
      <c r="H70" s="72"/>
      <c r="I70" s="72"/>
      <c r="J70" s="71"/>
    </row>
    <row r="71" spans="1:10" ht="19.5" customHeight="1" thickBot="1">
      <c r="A71" s="70"/>
      <c r="B71" s="70"/>
      <c r="C71" s="70"/>
      <c r="D71" s="70"/>
      <c r="E71" s="70"/>
      <c r="F71" s="72"/>
      <c r="G71" s="71"/>
      <c r="H71" s="71"/>
      <c r="I71" s="71"/>
    </row>
    <row r="72" spans="1:10" ht="34.5" customHeight="1" thickBot="1">
      <c r="B72" s="438" t="str">
        <f>"その他経費"&amp;"　"&amp;支出総括表!B7&amp;"合計"</f>
        <v>その他経費　部分払第●回合計</v>
      </c>
      <c r="C72" s="439"/>
      <c r="D72" s="439"/>
      <c r="E72" s="440"/>
      <c r="F72" s="74">
        <f>I20+I42+I64</f>
        <v>0</v>
      </c>
    </row>
    <row r="73" spans="1:10" ht="34.5" customHeight="1">
      <c r="A73" s="75"/>
      <c r="B73" s="76"/>
      <c r="C73" s="76"/>
      <c r="D73" s="76"/>
      <c r="E73" s="76"/>
      <c r="F73" s="77"/>
      <c r="G73" s="75"/>
      <c r="H73" s="75"/>
      <c r="I73" s="75"/>
      <c r="J73" s="75"/>
    </row>
    <row r="74" spans="1:10" ht="45" customHeight="1">
      <c r="A74" s="228" t="s">
        <v>125</v>
      </c>
      <c r="B74" s="181"/>
      <c r="C74" s="181"/>
      <c r="D74" s="181"/>
      <c r="E74" s="177"/>
      <c r="F74" s="181"/>
      <c r="G74" s="181"/>
      <c r="H74" s="181"/>
      <c r="I74" s="181"/>
      <c r="J74" s="181"/>
    </row>
    <row r="75" spans="1:10" ht="34.5" customHeight="1">
      <c r="A75" s="207"/>
      <c r="B75" s="67"/>
      <c r="C75" s="66"/>
      <c r="D75" s="66"/>
      <c r="E75" s="66"/>
      <c r="F75" s="66"/>
      <c r="G75" s="51"/>
      <c r="H75" s="66"/>
      <c r="I75" s="66" t="s">
        <v>95</v>
      </c>
      <c r="J75" s="68"/>
    </row>
    <row r="76" spans="1:10" ht="34.5" customHeight="1">
      <c r="A76" s="229"/>
      <c r="B76" s="50"/>
      <c r="C76" s="51"/>
      <c r="D76" s="51"/>
      <c r="E76" s="51"/>
      <c r="F76" s="52"/>
      <c r="G76" s="51"/>
      <c r="H76" s="52"/>
      <c r="I76" s="52" t="s">
        <v>97</v>
      </c>
      <c r="J76" s="53"/>
    </row>
    <row r="77" spans="1:10" ht="34.5" customHeight="1">
      <c r="A77" s="451" t="s">
        <v>82</v>
      </c>
      <c r="B77" s="453" t="s">
        <v>106</v>
      </c>
      <c r="C77" s="455" t="s">
        <v>107</v>
      </c>
      <c r="D77" s="455" t="s">
        <v>108</v>
      </c>
      <c r="E77" s="457"/>
      <c r="F77" s="457"/>
      <c r="G77" s="441" t="s">
        <v>109</v>
      </c>
      <c r="H77" s="441" t="s">
        <v>110</v>
      </c>
      <c r="I77" s="441" t="s">
        <v>111</v>
      </c>
      <c r="J77" s="444" t="s">
        <v>112</v>
      </c>
    </row>
    <row r="78" spans="1:10" ht="34.5" customHeight="1" thickBot="1">
      <c r="A78" s="452"/>
      <c r="B78" s="454"/>
      <c r="C78" s="456"/>
      <c r="D78" s="176" t="s">
        <v>95</v>
      </c>
      <c r="E78" s="79" t="str">
        <f>I76</f>
        <v>現地通貨</v>
      </c>
      <c r="F78" s="80" t="s">
        <v>114</v>
      </c>
      <c r="G78" s="442"/>
      <c r="H78" s="442"/>
      <c r="I78" s="442"/>
      <c r="J78" s="445"/>
    </row>
    <row r="79" spans="1:10" ht="31.5" customHeight="1" thickTop="1">
      <c r="A79" s="159">
        <v>1</v>
      </c>
      <c r="B79" s="55"/>
      <c r="C79" s="54"/>
      <c r="D79" s="56"/>
      <c r="E79" s="56"/>
      <c r="F79" s="58"/>
      <c r="G79" s="184"/>
      <c r="H79" s="206" t="e">
        <f>ROUNDDOWN(F79*VALUE(LEFT(G79,LEN(G79-1))),0)</f>
        <v>#VALUE!</v>
      </c>
      <c r="I79" s="182"/>
      <c r="J79" s="180"/>
    </row>
    <row r="80" spans="1:10" ht="31.5" customHeight="1">
      <c r="A80" s="160">
        <v>2</v>
      </c>
      <c r="B80" s="60"/>
      <c r="C80" s="59"/>
      <c r="D80" s="61"/>
      <c r="E80" s="61"/>
      <c r="F80" s="58"/>
      <c r="G80" s="184"/>
      <c r="H80" s="206" t="e">
        <f t="shared" ref="H80:H88" si="3">ROUNDDOWN(F80*VALUE(LEFT(G80,LEN(G80-1))),0)</f>
        <v>#VALUE!</v>
      </c>
      <c r="I80" s="182"/>
      <c r="J80" s="189"/>
    </row>
    <row r="81" spans="1:10" ht="31.5" customHeight="1">
      <c r="A81" s="159">
        <v>3</v>
      </c>
      <c r="B81" s="60"/>
      <c r="C81" s="59"/>
      <c r="D81" s="61"/>
      <c r="E81" s="57"/>
      <c r="F81" s="58"/>
      <c r="G81" s="184"/>
      <c r="H81" s="206" t="e">
        <f t="shared" si="3"/>
        <v>#VALUE!</v>
      </c>
      <c r="I81" s="182"/>
      <c r="J81" s="189"/>
    </row>
    <row r="82" spans="1:10" ht="31.5" customHeight="1">
      <c r="A82" s="160">
        <v>4</v>
      </c>
      <c r="B82" s="60"/>
      <c r="C82" s="59"/>
      <c r="D82" s="61"/>
      <c r="E82" s="62"/>
      <c r="F82" s="58"/>
      <c r="G82" s="184"/>
      <c r="H82" s="206" t="e">
        <f t="shared" si="3"/>
        <v>#VALUE!</v>
      </c>
      <c r="I82" s="182"/>
      <c r="J82" s="189"/>
    </row>
    <row r="83" spans="1:10" ht="31.5" customHeight="1">
      <c r="A83" s="160">
        <v>5</v>
      </c>
      <c r="B83" s="60"/>
      <c r="C83" s="59"/>
      <c r="D83" s="61"/>
      <c r="E83" s="62"/>
      <c r="F83" s="58"/>
      <c r="G83" s="184"/>
      <c r="H83" s="206" t="e">
        <f t="shared" si="3"/>
        <v>#VALUE!</v>
      </c>
      <c r="I83" s="182"/>
      <c r="J83" s="189"/>
    </row>
    <row r="84" spans="1:10" ht="31.5" customHeight="1">
      <c r="A84" s="160">
        <v>6</v>
      </c>
      <c r="B84" s="60"/>
      <c r="C84" s="59"/>
      <c r="D84" s="61"/>
      <c r="E84" s="62"/>
      <c r="F84" s="58"/>
      <c r="G84" s="184"/>
      <c r="H84" s="206" t="e">
        <f t="shared" si="3"/>
        <v>#VALUE!</v>
      </c>
      <c r="I84" s="182"/>
      <c r="J84" s="189"/>
    </row>
    <row r="85" spans="1:10" ht="31.5" customHeight="1">
      <c r="A85" s="160">
        <v>7</v>
      </c>
      <c r="B85" s="60"/>
      <c r="C85" s="59"/>
      <c r="D85" s="61"/>
      <c r="E85" s="62"/>
      <c r="F85" s="58"/>
      <c r="G85" s="184"/>
      <c r="H85" s="206" t="e">
        <f t="shared" si="3"/>
        <v>#VALUE!</v>
      </c>
      <c r="I85" s="182"/>
      <c r="J85" s="189"/>
    </row>
    <row r="86" spans="1:10" ht="31.5" customHeight="1">
      <c r="A86" s="160">
        <v>8</v>
      </c>
      <c r="B86" s="60"/>
      <c r="C86" s="69"/>
      <c r="D86" s="61"/>
      <c r="E86" s="62"/>
      <c r="F86" s="58"/>
      <c r="G86" s="184"/>
      <c r="H86" s="206" t="e">
        <f t="shared" si="3"/>
        <v>#VALUE!</v>
      </c>
      <c r="I86" s="182"/>
      <c r="J86" s="189"/>
    </row>
    <row r="87" spans="1:10" ht="31.5" customHeight="1">
      <c r="A87" s="160">
        <v>9</v>
      </c>
      <c r="B87" s="63"/>
      <c r="C87" s="64"/>
      <c r="D87" s="65"/>
      <c r="E87" s="61"/>
      <c r="F87" s="58"/>
      <c r="G87" s="184"/>
      <c r="H87" s="206" t="e">
        <f t="shared" si="3"/>
        <v>#VALUE!</v>
      </c>
      <c r="I87" s="182"/>
      <c r="J87" s="189"/>
    </row>
    <row r="88" spans="1:10" ht="31.5" customHeight="1">
      <c r="A88" s="160">
        <v>10</v>
      </c>
      <c r="B88" s="60"/>
      <c r="C88" s="59"/>
      <c r="D88" s="61"/>
      <c r="E88" s="62"/>
      <c r="F88" s="167"/>
      <c r="G88" s="185"/>
      <c r="H88" s="206" t="e">
        <f t="shared" si="3"/>
        <v>#VALUE!</v>
      </c>
      <c r="I88" s="183"/>
      <c r="J88" s="189"/>
    </row>
    <row r="89" spans="1:10" ht="31.5" customHeight="1">
      <c r="A89" s="446" t="s">
        <v>118</v>
      </c>
      <c r="B89" s="447"/>
      <c r="C89" s="448"/>
      <c r="D89" s="195">
        <f>SUM(D79:D88)</f>
        <v>0</v>
      </c>
      <c r="E89" s="195">
        <f>SUM(E79:E88)</f>
        <v>0</v>
      </c>
      <c r="F89" s="114">
        <f>SUM(F79:F88)</f>
        <v>0</v>
      </c>
      <c r="G89" s="203"/>
      <c r="H89" s="449" t="s">
        <v>119</v>
      </c>
      <c r="I89" s="191"/>
      <c r="J89" s="191"/>
    </row>
    <row r="90" spans="1:10" ht="31.5" customHeight="1">
      <c r="A90" s="446" t="s">
        <v>120</v>
      </c>
      <c r="B90" s="447"/>
      <c r="C90" s="448"/>
      <c r="D90" s="179">
        <f>ROUNDDOWN(D89*J75,0)</f>
        <v>0</v>
      </c>
      <c r="E90" s="179">
        <f>ROUNDDOWN(E89*J76,0)</f>
        <v>0</v>
      </c>
      <c r="F90" s="192"/>
      <c r="G90" s="193"/>
      <c r="H90" s="450"/>
      <c r="I90" s="202">
        <f>D90+E90+F89</f>
        <v>0</v>
      </c>
      <c r="J90" s="191"/>
    </row>
    <row r="91" spans="1:10" ht="31.5" customHeight="1">
      <c r="A91" s="190"/>
      <c r="B91" s="187"/>
      <c r="C91" s="188"/>
      <c r="D91" s="437" t="s">
        <v>121</v>
      </c>
      <c r="E91" s="437"/>
      <c r="F91" s="197" t="s">
        <v>122</v>
      </c>
      <c r="G91" s="197" t="s">
        <v>109</v>
      </c>
      <c r="H91" s="197" t="s">
        <v>110</v>
      </c>
      <c r="I91" s="186"/>
      <c r="J91" s="188"/>
    </row>
    <row r="92" spans="1:10" ht="31.5" customHeight="1">
      <c r="A92" s="186"/>
      <c r="B92" s="187"/>
      <c r="C92" s="194"/>
      <c r="D92" s="198" t="s">
        <v>123</v>
      </c>
      <c r="E92" s="199"/>
      <c r="F92" s="205">
        <f>SUMIFS(F79:F88,G79:G88,0.1,I79:I88,"課税(インボイス)")</f>
        <v>0</v>
      </c>
      <c r="G92" s="200">
        <v>0.1</v>
      </c>
      <c r="H92" s="204">
        <f>SUMIFS(H79:H88,G79:G88,0.1,I79:I88,"課税(インボイス)")</f>
        <v>0</v>
      </c>
      <c r="I92" s="196"/>
      <c r="J92" s="196"/>
    </row>
    <row r="93" spans="1:10" ht="31.5" customHeight="1">
      <c r="A93" s="186"/>
      <c r="B93" s="187"/>
      <c r="C93" s="194"/>
      <c r="D93" s="198" t="s">
        <v>124</v>
      </c>
      <c r="E93" s="199"/>
      <c r="F93" s="205">
        <f>SUMIFS(F79:F88,G79:G88,0.1,I79:I88,"課税(非インボイス)")</f>
        <v>0</v>
      </c>
      <c r="G93" s="200">
        <v>0.1</v>
      </c>
      <c r="H93" s="204">
        <f>SUMIFS(H79:H88,G79:G88,0.1,I79:I88,"課税(非インボイス)")</f>
        <v>0</v>
      </c>
      <c r="I93" s="232" t="s">
        <v>115</v>
      </c>
      <c r="J93" s="233">
        <f>SUMIFS(F79:F88,I79:I88,"不課税")</f>
        <v>0</v>
      </c>
    </row>
    <row r="94" spans="1:10" ht="31.5" customHeight="1">
      <c r="A94" s="186"/>
      <c r="B94" s="187"/>
      <c r="C94" s="194"/>
      <c r="D94" s="198" t="s">
        <v>123</v>
      </c>
      <c r="E94" s="199"/>
      <c r="F94" s="205">
        <f>SUMIFS(F79:F88,G79:G88,0.08,I79:I88,"課税(インボイス)")</f>
        <v>0</v>
      </c>
      <c r="G94" s="201">
        <v>0.08</v>
      </c>
      <c r="H94" s="204">
        <f>SUMIFS(H79:H88,G79:G88,0.08,I79:I88,"課税(インボイス)")</f>
        <v>0</v>
      </c>
      <c r="I94" s="232" t="s">
        <v>116</v>
      </c>
      <c r="J94" s="233">
        <f>SUMIFS(F79:F88,I79:I88,"非課税")</f>
        <v>0</v>
      </c>
    </row>
    <row r="95" spans="1:10" ht="31.5" customHeight="1">
      <c r="A95" s="186"/>
      <c r="B95" s="187"/>
      <c r="C95" s="194"/>
      <c r="D95" s="198" t="s">
        <v>124</v>
      </c>
      <c r="E95" s="199"/>
      <c r="F95" s="205">
        <f>SUMIFS(F79:F88,G79:G88,0.08,I79:I88,"課税(非インボイス)")</f>
        <v>0</v>
      </c>
      <c r="G95" s="201">
        <v>0.08</v>
      </c>
      <c r="H95" s="204">
        <f>SUMIFS(H79:H88,G79:G88,0.08,I79:I88,"課税(非インボイス)")</f>
        <v>0</v>
      </c>
      <c r="I95" s="196"/>
      <c r="J95" s="196"/>
    </row>
    <row r="96" spans="1:10" ht="31.5" customHeight="1">
      <c r="A96" s="70"/>
      <c r="B96" s="70"/>
      <c r="C96" s="70"/>
      <c r="D96" s="70"/>
      <c r="E96" s="70"/>
      <c r="F96" s="72"/>
      <c r="G96" s="72"/>
      <c r="H96" s="72"/>
      <c r="I96" s="72"/>
      <c r="J96" s="71"/>
    </row>
    <row r="97" spans="1:10" ht="31.5" customHeight="1">
      <c r="A97" s="140"/>
      <c r="B97" s="67"/>
      <c r="C97" s="66"/>
      <c r="D97" s="66"/>
      <c r="E97" s="66"/>
      <c r="F97" s="66"/>
      <c r="G97" s="51"/>
      <c r="H97" s="66"/>
      <c r="I97" s="66" t="s">
        <v>95</v>
      </c>
      <c r="J97" s="68"/>
    </row>
    <row r="98" spans="1:10" ht="31.5" customHeight="1">
      <c r="A98" s="229"/>
      <c r="B98" s="50"/>
      <c r="C98" s="51"/>
      <c r="D98" s="51"/>
      <c r="E98" s="51"/>
      <c r="F98" s="52"/>
      <c r="G98" s="51"/>
      <c r="H98" s="52"/>
      <c r="I98" s="52" t="s">
        <v>97</v>
      </c>
      <c r="J98" s="53"/>
    </row>
    <row r="99" spans="1:10" ht="31.5" customHeight="1">
      <c r="A99" s="451" t="s">
        <v>82</v>
      </c>
      <c r="B99" s="453" t="s">
        <v>106</v>
      </c>
      <c r="C99" s="455" t="s">
        <v>107</v>
      </c>
      <c r="D99" s="455" t="s">
        <v>108</v>
      </c>
      <c r="E99" s="457"/>
      <c r="F99" s="457"/>
      <c r="G99" s="441" t="s">
        <v>109</v>
      </c>
      <c r="H99" s="441" t="s">
        <v>110</v>
      </c>
      <c r="I99" s="441" t="s">
        <v>111</v>
      </c>
      <c r="J99" s="444" t="s">
        <v>112</v>
      </c>
    </row>
    <row r="100" spans="1:10" ht="31.5" customHeight="1" thickBot="1">
      <c r="A100" s="452"/>
      <c r="B100" s="454"/>
      <c r="C100" s="456"/>
      <c r="D100" s="176" t="s">
        <v>95</v>
      </c>
      <c r="E100" s="79" t="str">
        <f>I98</f>
        <v>現地通貨</v>
      </c>
      <c r="F100" s="80" t="s">
        <v>114</v>
      </c>
      <c r="G100" s="442"/>
      <c r="H100" s="442"/>
      <c r="I100" s="442"/>
      <c r="J100" s="445"/>
    </row>
    <row r="101" spans="1:10" ht="31.5" customHeight="1" thickTop="1">
      <c r="A101" s="159">
        <v>1</v>
      </c>
      <c r="B101" s="55"/>
      <c r="C101" s="54"/>
      <c r="D101" s="56"/>
      <c r="E101" s="56"/>
      <c r="F101" s="58"/>
      <c r="G101" s="184"/>
      <c r="H101" s="206" t="e">
        <f>ROUNDDOWN(F101*VALUE(LEFT(G101,LEN(G101-1))),0)</f>
        <v>#VALUE!</v>
      </c>
      <c r="I101" s="182"/>
      <c r="J101" s="180"/>
    </row>
    <row r="102" spans="1:10" ht="31.5" customHeight="1">
      <c r="A102" s="160">
        <v>2</v>
      </c>
      <c r="B102" s="60"/>
      <c r="C102" s="59"/>
      <c r="D102" s="61"/>
      <c r="E102" s="61"/>
      <c r="F102" s="58"/>
      <c r="G102" s="184"/>
      <c r="H102" s="206" t="e">
        <f t="shared" ref="H102:H110" si="4">ROUNDDOWN(F102*VALUE(LEFT(G102,LEN(G102-1))),0)</f>
        <v>#VALUE!</v>
      </c>
      <c r="I102" s="182"/>
      <c r="J102" s="189"/>
    </row>
    <row r="103" spans="1:10" ht="31.5" customHeight="1">
      <c r="A103" s="159">
        <v>3</v>
      </c>
      <c r="B103" s="60"/>
      <c r="C103" s="59"/>
      <c r="D103" s="61"/>
      <c r="E103" s="57"/>
      <c r="F103" s="58"/>
      <c r="G103" s="184"/>
      <c r="H103" s="206" t="e">
        <f t="shared" si="4"/>
        <v>#VALUE!</v>
      </c>
      <c r="I103" s="182"/>
      <c r="J103" s="189"/>
    </row>
    <row r="104" spans="1:10" ht="31.5" customHeight="1">
      <c r="A104" s="160">
        <v>4</v>
      </c>
      <c r="B104" s="60"/>
      <c r="C104" s="59"/>
      <c r="D104" s="61"/>
      <c r="E104" s="62"/>
      <c r="F104" s="58"/>
      <c r="G104" s="184"/>
      <c r="H104" s="206" t="e">
        <f t="shared" si="4"/>
        <v>#VALUE!</v>
      </c>
      <c r="I104" s="182"/>
      <c r="J104" s="189"/>
    </row>
    <row r="105" spans="1:10" ht="31.5" customHeight="1">
      <c r="A105" s="160">
        <v>5</v>
      </c>
      <c r="B105" s="60"/>
      <c r="C105" s="59"/>
      <c r="D105" s="61"/>
      <c r="E105" s="62"/>
      <c r="F105" s="58"/>
      <c r="G105" s="184"/>
      <c r="H105" s="206" t="e">
        <f t="shared" si="4"/>
        <v>#VALUE!</v>
      </c>
      <c r="I105" s="182"/>
      <c r="J105" s="189"/>
    </row>
    <row r="106" spans="1:10" ht="31.5" customHeight="1">
      <c r="A106" s="160">
        <v>6</v>
      </c>
      <c r="B106" s="60"/>
      <c r="C106" s="59"/>
      <c r="D106" s="61"/>
      <c r="E106" s="62"/>
      <c r="F106" s="58"/>
      <c r="G106" s="184"/>
      <c r="H106" s="206" t="e">
        <f t="shared" si="4"/>
        <v>#VALUE!</v>
      </c>
      <c r="I106" s="182"/>
      <c r="J106" s="189"/>
    </row>
    <row r="107" spans="1:10" ht="31.5" customHeight="1">
      <c r="A107" s="160">
        <v>7</v>
      </c>
      <c r="B107" s="60"/>
      <c r="C107" s="59"/>
      <c r="D107" s="61"/>
      <c r="E107" s="62"/>
      <c r="F107" s="58"/>
      <c r="G107" s="184"/>
      <c r="H107" s="206" t="e">
        <f t="shared" si="4"/>
        <v>#VALUE!</v>
      </c>
      <c r="I107" s="182"/>
      <c r="J107" s="189"/>
    </row>
    <row r="108" spans="1:10" ht="31.5" customHeight="1">
      <c r="A108" s="160">
        <v>8</v>
      </c>
      <c r="B108" s="60"/>
      <c r="C108" s="69"/>
      <c r="D108" s="61"/>
      <c r="E108" s="62"/>
      <c r="F108" s="58"/>
      <c r="G108" s="184"/>
      <c r="H108" s="206" t="e">
        <f t="shared" si="4"/>
        <v>#VALUE!</v>
      </c>
      <c r="I108" s="182"/>
      <c r="J108" s="189"/>
    </row>
    <row r="109" spans="1:10" ht="31.5" customHeight="1">
      <c r="A109" s="160">
        <v>9</v>
      </c>
      <c r="B109" s="63"/>
      <c r="C109" s="64"/>
      <c r="D109" s="65"/>
      <c r="E109" s="61"/>
      <c r="F109" s="58"/>
      <c r="G109" s="184"/>
      <c r="H109" s="206" t="e">
        <f t="shared" si="4"/>
        <v>#VALUE!</v>
      </c>
      <c r="I109" s="182"/>
      <c r="J109" s="189"/>
    </row>
    <row r="110" spans="1:10" ht="31.5" customHeight="1">
      <c r="A110" s="160">
        <v>10</v>
      </c>
      <c r="B110" s="60"/>
      <c r="C110" s="59"/>
      <c r="D110" s="61"/>
      <c r="E110" s="62"/>
      <c r="F110" s="167"/>
      <c r="G110" s="185"/>
      <c r="H110" s="206" t="e">
        <f t="shared" si="4"/>
        <v>#VALUE!</v>
      </c>
      <c r="I110" s="183"/>
      <c r="J110" s="189"/>
    </row>
    <row r="111" spans="1:10" ht="31.5" customHeight="1">
      <c r="A111" s="446" t="s">
        <v>118</v>
      </c>
      <c r="B111" s="447"/>
      <c r="C111" s="448"/>
      <c r="D111" s="195">
        <f>SUM(D101:D110)</f>
        <v>0</v>
      </c>
      <c r="E111" s="195">
        <f>SUM(E101:E110)</f>
        <v>0</v>
      </c>
      <c r="F111" s="114">
        <f>SUM(F101:F110)</f>
        <v>0</v>
      </c>
      <c r="G111" s="203"/>
      <c r="H111" s="449" t="s">
        <v>119</v>
      </c>
      <c r="I111" s="191"/>
      <c r="J111" s="191"/>
    </row>
    <row r="112" spans="1:10" ht="31.5" customHeight="1">
      <c r="A112" s="446" t="s">
        <v>120</v>
      </c>
      <c r="B112" s="447"/>
      <c r="C112" s="448"/>
      <c r="D112" s="179">
        <f>ROUNDDOWN(D111*J97,0)</f>
        <v>0</v>
      </c>
      <c r="E112" s="179">
        <f>ROUNDDOWN(E111*J98,0)</f>
        <v>0</v>
      </c>
      <c r="F112" s="192"/>
      <c r="G112" s="193"/>
      <c r="H112" s="450"/>
      <c r="I112" s="202">
        <f>D112+E112+F111</f>
        <v>0</v>
      </c>
      <c r="J112" s="191"/>
    </row>
    <row r="113" spans="1:10" ht="31.5" customHeight="1">
      <c r="A113" s="190"/>
      <c r="B113" s="187"/>
      <c r="C113" s="188"/>
      <c r="D113" s="437" t="s">
        <v>121</v>
      </c>
      <c r="E113" s="437"/>
      <c r="F113" s="197" t="s">
        <v>122</v>
      </c>
      <c r="G113" s="197" t="s">
        <v>109</v>
      </c>
      <c r="H113" s="197" t="s">
        <v>110</v>
      </c>
      <c r="I113" s="186"/>
      <c r="J113" s="188"/>
    </row>
    <row r="114" spans="1:10" ht="31.5" customHeight="1">
      <c r="A114" s="186"/>
      <c r="B114" s="187"/>
      <c r="C114" s="194"/>
      <c r="D114" s="198" t="s">
        <v>123</v>
      </c>
      <c r="E114" s="199"/>
      <c r="F114" s="205">
        <f>SUMIFS(F101:F110,G101:G110,0.1,I101:I110,"課税(インボイス)")</f>
        <v>0</v>
      </c>
      <c r="G114" s="200">
        <v>0.1</v>
      </c>
      <c r="H114" s="204">
        <f>SUMIFS(H101:H110,G101:G110,0.1,I101:I110,"課税(インボイス)")</f>
        <v>0</v>
      </c>
      <c r="I114" s="196"/>
      <c r="J114" s="196"/>
    </row>
    <row r="115" spans="1:10" ht="31.5" customHeight="1">
      <c r="A115" s="186"/>
      <c r="B115" s="187"/>
      <c r="C115" s="194"/>
      <c r="D115" s="198" t="s">
        <v>124</v>
      </c>
      <c r="E115" s="199"/>
      <c r="F115" s="205">
        <f>SUMIFS(F101:F110,G101:G110,0.1,I101:I110,"課税(非インボイス)")</f>
        <v>0</v>
      </c>
      <c r="G115" s="200">
        <v>0.1</v>
      </c>
      <c r="H115" s="204">
        <f>SUMIFS(H101:H110,G101:G110,0.1,I101:I110,"課税(非インボイス)")</f>
        <v>0</v>
      </c>
      <c r="I115" s="232" t="s">
        <v>115</v>
      </c>
      <c r="J115" s="233">
        <f>SUMIFS(F101:F110,I101:I110,"不課税")</f>
        <v>0</v>
      </c>
    </row>
    <row r="116" spans="1:10" ht="31.5" customHeight="1">
      <c r="A116" s="186"/>
      <c r="B116" s="187"/>
      <c r="C116" s="194"/>
      <c r="D116" s="198" t="s">
        <v>123</v>
      </c>
      <c r="E116" s="199"/>
      <c r="F116" s="205">
        <f>SUMIFS(F101:F110,G101:G110,0.08,I101:I110,"課税(インボイス)")</f>
        <v>0</v>
      </c>
      <c r="G116" s="201">
        <v>0.08</v>
      </c>
      <c r="H116" s="204">
        <f>SUMIFS(H101:H110,G101:G110,0.08,I101:I110,"課税(インボイス)")</f>
        <v>0</v>
      </c>
      <c r="I116" s="232" t="s">
        <v>116</v>
      </c>
      <c r="J116" s="233">
        <f>SUMIFS(F101:F110,I101:I110,"非課税")</f>
        <v>0</v>
      </c>
    </row>
    <row r="117" spans="1:10" ht="31.5" customHeight="1">
      <c r="A117" s="186"/>
      <c r="B117" s="187"/>
      <c r="C117" s="194"/>
      <c r="D117" s="198" t="s">
        <v>124</v>
      </c>
      <c r="E117" s="199"/>
      <c r="F117" s="205">
        <f>SUMIFS(F101:F110,G101:G110,0.08,I101:I110,"課税(非インボイス)")</f>
        <v>0</v>
      </c>
      <c r="G117" s="201">
        <v>0.08</v>
      </c>
      <c r="H117" s="204">
        <f>SUMIFS(H101:H110,G101:G110,0.08,I101:I110,"課税(非インボイス)")</f>
        <v>0</v>
      </c>
      <c r="I117" s="196"/>
      <c r="J117" s="196"/>
    </row>
    <row r="118" spans="1:10" ht="31.5" customHeight="1">
      <c r="A118" s="70"/>
      <c r="B118" s="70"/>
      <c r="C118" s="70"/>
      <c r="D118" s="70"/>
      <c r="E118" s="70"/>
      <c r="F118" s="72"/>
      <c r="G118" s="72"/>
      <c r="H118" s="72"/>
      <c r="I118" s="72"/>
      <c r="J118" s="71"/>
    </row>
    <row r="119" spans="1:10" ht="31.5" customHeight="1">
      <c r="A119" s="140"/>
      <c r="B119" s="67"/>
      <c r="C119" s="66"/>
      <c r="D119" s="66"/>
      <c r="E119" s="66"/>
      <c r="F119" s="66"/>
      <c r="G119" s="51"/>
      <c r="H119" s="66"/>
      <c r="I119" s="66" t="s">
        <v>95</v>
      </c>
      <c r="J119" s="68"/>
    </row>
    <row r="120" spans="1:10" ht="31.5" customHeight="1">
      <c r="A120" s="229"/>
      <c r="B120" s="50"/>
      <c r="C120" s="51"/>
      <c r="D120" s="51"/>
      <c r="E120" s="51"/>
      <c r="F120" s="52"/>
      <c r="G120" s="51"/>
      <c r="H120" s="52"/>
      <c r="I120" s="52" t="s">
        <v>97</v>
      </c>
      <c r="J120" s="53"/>
    </row>
    <row r="121" spans="1:10" ht="31.5" customHeight="1">
      <c r="A121" s="451" t="s">
        <v>82</v>
      </c>
      <c r="B121" s="453" t="s">
        <v>106</v>
      </c>
      <c r="C121" s="455" t="s">
        <v>107</v>
      </c>
      <c r="D121" s="455" t="s">
        <v>108</v>
      </c>
      <c r="E121" s="457"/>
      <c r="F121" s="457"/>
      <c r="G121" s="441" t="s">
        <v>109</v>
      </c>
      <c r="H121" s="441" t="s">
        <v>110</v>
      </c>
      <c r="I121" s="441" t="s">
        <v>111</v>
      </c>
      <c r="J121" s="444" t="s">
        <v>112</v>
      </c>
    </row>
    <row r="122" spans="1:10" ht="31.5" customHeight="1" thickBot="1">
      <c r="A122" s="452"/>
      <c r="B122" s="454"/>
      <c r="C122" s="456"/>
      <c r="D122" s="176" t="s">
        <v>95</v>
      </c>
      <c r="E122" s="79" t="str">
        <f>I120</f>
        <v>現地通貨</v>
      </c>
      <c r="F122" s="80" t="s">
        <v>114</v>
      </c>
      <c r="G122" s="442"/>
      <c r="H122" s="442"/>
      <c r="I122" s="442"/>
      <c r="J122" s="445"/>
    </row>
    <row r="123" spans="1:10" ht="31.5" customHeight="1" thickTop="1">
      <c r="A123" s="159">
        <v>1</v>
      </c>
      <c r="B123" s="55"/>
      <c r="C123" s="54"/>
      <c r="D123" s="56"/>
      <c r="E123" s="56"/>
      <c r="F123" s="58"/>
      <c r="G123" s="184"/>
      <c r="H123" s="206" t="e">
        <f>ROUNDDOWN(F123*VALUE(LEFT(G123,LEN(G123-1))),0)</f>
        <v>#VALUE!</v>
      </c>
      <c r="I123" s="182"/>
      <c r="J123" s="180"/>
    </row>
    <row r="124" spans="1:10" ht="31.5" customHeight="1">
      <c r="A124" s="160">
        <v>2</v>
      </c>
      <c r="B124" s="60"/>
      <c r="C124" s="59"/>
      <c r="D124" s="61"/>
      <c r="E124" s="61"/>
      <c r="F124" s="58"/>
      <c r="G124" s="184"/>
      <c r="H124" s="206" t="e">
        <f t="shared" ref="H124:H132" si="5">ROUNDDOWN(F124*VALUE(LEFT(G124,LEN(G124-1))),0)</f>
        <v>#VALUE!</v>
      </c>
      <c r="I124" s="182"/>
      <c r="J124" s="189"/>
    </row>
    <row r="125" spans="1:10" ht="31.5" customHeight="1">
      <c r="A125" s="159">
        <v>3</v>
      </c>
      <c r="B125" s="60"/>
      <c r="C125" s="59"/>
      <c r="D125" s="61"/>
      <c r="E125" s="57"/>
      <c r="F125" s="58"/>
      <c r="G125" s="184"/>
      <c r="H125" s="206" t="e">
        <f t="shared" si="5"/>
        <v>#VALUE!</v>
      </c>
      <c r="I125" s="182"/>
      <c r="J125" s="189"/>
    </row>
    <row r="126" spans="1:10" ht="31.5" customHeight="1">
      <c r="A126" s="160">
        <v>4</v>
      </c>
      <c r="B126" s="60"/>
      <c r="C126" s="59"/>
      <c r="D126" s="61"/>
      <c r="E126" s="62"/>
      <c r="F126" s="58"/>
      <c r="G126" s="184"/>
      <c r="H126" s="206" t="e">
        <f t="shared" si="5"/>
        <v>#VALUE!</v>
      </c>
      <c r="I126" s="182"/>
      <c r="J126" s="189"/>
    </row>
    <row r="127" spans="1:10" ht="31.5" customHeight="1">
      <c r="A127" s="160">
        <v>5</v>
      </c>
      <c r="B127" s="60"/>
      <c r="C127" s="59"/>
      <c r="D127" s="61"/>
      <c r="E127" s="62"/>
      <c r="F127" s="58"/>
      <c r="G127" s="184"/>
      <c r="H127" s="206" t="e">
        <f t="shared" si="5"/>
        <v>#VALUE!</v>
      </c>
      <c r="I127" s="182"/>
      <c r="J127" s="189"/>
    </row>
    <row r="128" spans="1:10" ht="31.5" customHeight="1">
      <c r="A128" s="160">
        <v>6</v>
      </c>
      <c r="B128" s="60"/>
      <c r="C128" s="59"/>
      <c r="D128" s="61"/>
      <c r="E128" s="62"/>
      <c r="F128" s="58"/>
      <c r="G128" s="184"/>
      <c r="H128" s="206" t="e">
        <f t="shared" si="5"/>
        <v>#VALUE!</v>
      </c>
      <c r="I128" s="182"/>
      <c r="J128" s="189"/>
    </row>
    <row r="129" spans="1:10" ht="31.5" customHeight="1">
      <c r="A129" s="160">
        <v>7</v>
      </c>
      <c r="B129" s="60"/>
      <c r="C129" s="59"/>
      <c r="D129" s="61"/>
      <c r="E129" s="62"/>
      <c r="F129" s="58"/>
      <c r="G129" s="184"/>
      <c r="H129" s="206" t="e">
        <f t="shared" si="5"/>
        <v>#VALUE!</v>
      </c>
      <c r="I129" s="182"/>
      <c r="J129" s="189"/>
    </row>
    <row r="130" spans="1:10" ht="31.5" customHeight="1">
      <c r="A130" s="160">
        <v>8</v>
      </c>
      <c r="B130" s="60"/>
      <c r="C130" s="69"/>
      <c r="D130" s="61"/>
      <c r="E130" s="62"/>
      <c r="F130" s="58"/>
      <c r="G130" s="184"/>
      <c r="H130" s="206" t="e">
        <f t="shared" si="5"/>
        <v>#VALUE!</v>
      </c>
      <c r="I130" s="182"/>
      <c r="J130" s="189"/>
    </row>
    <row r="131" spans="1:10" ht="31.5" customHeight="1">
      <c r="A131" s="160">
        <v>9</v>
      </c>
      <c r="B131" s="63"/>
      <c r="C131" s="64"/>
      <c r="D131" s="65"/>
      <c r="E131" s="61"/>
      <c r="F131" s="58"/>
      <c r="G131" s="184"/>
      <c r="H131" s="206" t="e">
        <f t="shared" si="5"/>
        <v>#VALUE!</v>
      </c>
      <c r="I131" s="182"/>
      <c r="J131" s="189"/>
    </row>
    <row r="132" spans="1:10" ht="31.5" customHeight="1">
      <c r="A132" s="160">
        <v>10</v>
      </c>
      <c r="B132" s="60"/>
      <c r="C132" s="59"/>
      <c r="D132" s="61"/>
      <c r="E132" s="62"/>
      <c r="F132" s="167"/>
      <c r="G132" s="185"/>
      <c r="H132" s="206" t="e">
        <f t="shared" si="5"/>
        <v>#VALUE!</v>
      </c>
      <c r="I132" s="183"/>
      <c r="J132" s="189"/>
    </row>
    <row r="133" spans="1:10" ht="31.5" customHeight="1">
      <c r="A133" s="446" t="s">
        <v>118</v>
      </c>
      <c r="B133" s="447"/>
      <c r="C133" s="448"/>
      <c r="D133" s="195">
        <f>SUM(D123:D132)</f>
        <v>0</v>
      </c>
      <c r="E133" s="195">
        <f>SUM(E123:E132)</f>
        <v>0</v>
      </c>
      <c r="F133" s="114">
        <f>SUM(F123:F132)</f>
        <v>0</v>
      </c>
      <c r="G133" s="203"/>
      <c r="H133" s="449" t="s">
        <v>119</v>
      </c>
      <c r="I133" s="191"/>
      <c r="J133" s="191"/>
    </row>
    <row r="134" spans="1:10" ht="31.5" customHeight="1">
      <c r="A134" s="446" t="s">
        <v>120</v>
      </c>
      <c r="B134" s="447"/>
      <c r="C134" s="448"/>
      <c r="D134" s="179">
        <f>ROUNDDOWN(D133*J119,0)</f>
        <v>0</v>
      </c>
      <c r="E134" s="179">
        <f>ROUNDDOWN(E133*J120,0)</f>
        <v>0</v>
      </c>
      <c r="F134" s="192"/>
      <c r="G134" s="193"/>
      <c r="H134" s="450"/>
      <c r="I134" s="202">
        <f>D134+E134+F133</f>
        <v>0</v>
      </c>
      <c r="J134" s="191"/>
    </row>
    <row r="135" spans="1:10" ht="31.5" customHeight="1">
      <c r="A135" s="190"/>
      <c r="B135" s="187"/>
      <c r="C135" s="188"/>
      <c r="D135" s="437" t="s">
        <v>121</v>
      </c>
      <c r="E135" s="437"/>
      <c r="F135" s="197" t="s">
        <v>122</v>
      </c>
      <c r="G135" s="197" t="s">
        <v>109</v>
      </c>
      <c r="H135" s="197" t="s">
        <v>110</v>
      </c>
      <c r="I135" s="186"/>
      <c r="J135" s="188"/>
    </row>
    <row r="136" spans="1:10" ht="31.5" customHeight="1">
      <c r="A136" s="186"/>
      <c r="B136" s="187"/>
      <c r="C136" s="194"/>
      <c r="D136" s="198" t="s">
        <v>123</v>
      </c>
      <c r="E136" s="199"/>
      <c r="F136" s="205">
        <f>SUMIFS(F123:F132,G123:G132,0.1,I123:I132,"課税(インボイス)")</f>
        <v>0</v>
      </c>
      <c r="G136" s="200">
        <v>0.1</v>
      </c>
      <c r="H136" s="204">
        <f>SUMIFS(H123:H132,G123:G132,0.1,I123:I132,"課税(インボイス)")</f>
        <v>0</v>
      </c>
      <c r="I136" s="196"/>
      <c r="J136" s="196"/>
    </row>
    <row r="137" spans="1:10" ht="31.5" customHeight="1">
      <c r="A137" s="186"/>
      <c r="B137" s="187"/>
      <c r="C137" s="194"/>
      <c r="D137" s="198" t="s">
        <v>124</v>
      </c>
      <c r="E137" s="199"/>
      <c r="F137" s="205">
        <f>SUMIFS(F123:F132,G123:G132,0.1,I123:I132,"課税(非インボイス)")</f>
        <v>0</v>
      </c>
      <c r="G137" s="200">
        <v>0.1</v>
      </c>
      <c r="H137" s="204">
        <f>SUMIFS(H123:H132,G123:G132,0.1,I123:I132,"課税(非インボイス)")</f>
        <v>0</v>
      </c>
      <c r="I137" s="232" t="s">
        <v>115</v>
      </c>
      <c r="J137" s="233">
        <f>SUMIFS(F123:F132,I123:I132,"不課税")</f>
        <v>0</v>
      </c>
    </row>
    <row r="138" spans="1:10" ht="31.5" customHeight="1">
      <c r="A138" s="186"/>
      <c r="B138" s="187"/>
      <c r="C138" s="194"/>
      <c r="D138" s="198" t="s">
        <v>123</v>
      </c>
      <c r="E138" s="199"/>
      <c r="F138" s="205">
        <f>SUMIFS(F123:F132,G123:G132,0.08,I123:I132,"課税(インボイス)")</f>
        <v>0</v>
      </c>
      <c r="G138" s="201">
        <v>0.08</v>
      </c>
      <c r="H138" s="204">
        <f>SUMIFS(H123:H132,G123:G132,0.08,I123:I132,"課税(インボイス)")</f>
        <v>0</v>
      </c>
      <c r="I138" s="232" t="s">
        <v>116</v>
      </c>
      <c r="J138" s="233">
        <f>SUMIFS(F123:F132,I123:I132,"非課税")</f>
        <v>0</v>
      </c>
    </row>
    <row r="139" spans="1:10" ht="31.5" customHeight="1">
      <c r="A139" s="186"/>
      <c r="B139" s="187"/>
      <c r="C139" s="194"/>
      <c r="D139" s="198" t="s">
        <v>124</v>
      </c>
      <c r="E139" s="199"/>
      <c r="F139" s="205">
        <f>SUMIFS(F123:F132,G123:G132,0.08,I123:I132,"課税(非インボイス)")</f>
        <v>0</v>
      </c>
      <c r="G139" s="201">
        <v>0.08</v>
      </c>
      <c r="H139" s="204">
        <f>SUMIFS(H123:H132,G123:G132,0.08,I123:I132,"課税(非インボイス)")</f>
        <v>0</v>
      </c>
      <c r="I139" s="196"/>
      <c r="J139" s="196"/>
    </row>
    <row r="140" spans="1:10" ht="31.5" customHeight="1">
      <c r="A140" s="70"/>
      <c r="B140" s="70"/>
      <c r="C140" s="70"/>
      <c r="D140" s="70"/>
      <c r="E140" s="70"/>
      <c r="F140" s="72"/>
      <c r="G140" s="72"/>
      <c r="H140" s="72"/>
      <c r="I140" s="72"/>
      <c r="J140" s="71"/>
    </row>
    <row r="141" spans="1:10" ht="31.5" customHeight="1" thickBot="1">
      <c r="A141" s="70"/>
      <c r="B141" s="70"/>
      <c r="C141" s="70"/>
      <c r="D141" s="70"/>
      <c r="E141" s="70"/>
      <c r="F141" s="72"/>
      <c r="G141" s="71"/>
      <c r="H141" s="71"/>
      <c r="I141" s="71"/>
    </row>
    <row r="142" spans="1:10" ht="31.5" customHeight="1" thickBot="1">
      <c r="B142" s="438" t="str">
        <f>"その他経費"&amp;"　"&amp;支出総括表!B7&amp;"合計"</f>
        <v>その他経費　部分払第●回合計</v>
      </c>
      <c r="C142" s="439"/>
      <c r="D142" s="439"/>
      <c r="E142" s="440"/>
      <c r="F142" s="74">
        <f>I20+I42+I64+I90+I112+I134</f>
        <v>0</v>
      </c>
      <c r="H142" s="443" t="s">
        <v>123</v>
      </c>
      <c r="I142" s="443"/>
      <c r="J142" s="231">
        <f>F22+F24+F44+F46+F66+F68+F92+F94+F114+F116+F136+F138</f>
        <v>0</v>
      </c>
    </row>
    <row r="143" spans="1:10" ht="31.5" customHeight="1">
      <c r="H143" s="443" t="s">
        <v>124</v>
      </c>
      <c r="I143" s="443"/>
      <c r="J143" s="231">
        <f>F23+F25+F45+F47+F67+F69+F93+F95+F115+F117+F137+F139</f>
        <v>0</v>
      </c>
    </row>
    <row r="144" spans="1:10" ht="31.5" customHeight="1">
      <c r="H144" s="435" t="s">
        <v>115</v>
      </c>
      <c r="I144" s="436"/>
      <c r="J144" s="231">
        <f>J23+J45+J67+J93+J115+J137</f>
        <v>0</v>
      </c>
    </row>
    <row r="145" spans="8:10" ht="31.5" customHeight="1">
      <c r="H145" s="435" t="s">
        <v>116</v>
      </c>
      <c r="I145" s="436"/>
      <c r="J145" s="231">
        <f>J24+J46+J68+J94+J116+J138</f>
        <v>0</v>
      </c>
    </row>
  </sheetData>
  <mergeCells count="78">
    <mergeCell ref="D135:E135"/>
    <mergeCell ref="B142:E142"/>
    <mergeCell ref="G121:G122"/>
    <mergeCell ref="H121:H122"/>
    <mergeCell ref="I121:I122"/>
    <mergeCell ref="H142:I142"/>
    <mergeCell ref="J121:J122"/>
    <mergeCell ref="A133:C133"/>
    <mergeCell ref="H133:H134"/>
    <mergeCell ref="A134:C134"/>
    <mergeCell ref="D113:E113"/>
    <mergeCell ref="A121:A122"/>
    <mergeCell ref="B121:B122"/>
    <mergeCell ref="C121:C122"/>
    <mergeCell ref="D121:F121"/>
    <mergeCell ref="G99:G100"/>
    <mergeCell ref="H99:H100"/>
    <mergeCell ref="I99:I100"/>
    <mergeCell ref="J99:J100"/>
    <mergeCell ref="A111:C111"/>
    <mergeCell ref="H111:H112"/>
    <mergeCell ref="A112:C112"/>
    <mergeCell ref="D91:E91"/>
    <mergeCell ref="A99:A100"/>
    <mergeCell ref="B99:B100"/>
    <mergeCell ref="C99:C100"/>
    <mergeCell ref="D99:F99"/>
    <mergeCell ref="H77:H78"/>
    <mergeCell ref="I77:I78"/>
    <mergeCell ref="J77:J78"/>
    <mergeCell ref="A89:C89"/>
    <mergeCell ref="H89:H90"/>
    <mergeCell ref="A90:C90"/>
    <mergeCell ref="A77:A78"/>
    <mergeCell ref="B77:B78"/>
    <mergeCell ref="C77:C78"/>
    <mergeCell ref="D77:F77"/>
    <mergeCell ref="G77:G78"/>
    <mergeCell ref="D65:E65"/>
    <mergeCell ref="A51:A52"/>
    <mergeCell ref="B51:B52"/>
    <mergeCell ref="C51:C52"/>
    <mergeCell ref="D51:F51"/>
    <mergeCell ref="I51:I52"/>
    <mergeCell ref="J51:J52"/>
    <mergeCell ref="A63:C63"/>
    <mergeCell ref="H63:H64"/>
    <mergeCell ref="A64:C64"/>
    <mergeCell ref="G51:G52"/>
    <mergeCell ref="H51:H52"/>
    <mergeCell ref="J29:J30"/>
    <mergeCell ref="A41:C41"/>
    <mergeCell ref="H41:H42"/>
    <mergeCell ref="A42:C42"/>
    <mergeCell ref="G29:G30"/>
    <mergeCell ref="H29:H30"/>
    <mergeCell ref="J7:J8"/>
    <mergeCell ref="A19:C19"/>
    <mergeCell ref="H19:H20"/>
    <mergeCell ref="A20:C20"/>
    <mergeCell ref="G7:G8"/>
    <mergeCell ref="H7:H8"/>
    <mergeCell ref="H143:I143"/>
    <mergeCell ref="H144:I144"/>
    <mergeCell ref="H145:I145"/>
    <mergeCell ref="D21:E21"/>
    <mergeCell ref="A7:A8"/>
    <mergeCell ref="B7:B8"/>
    <mergeCell ref="C7:C8"/>
    <mergeCell ref="D7:F7"/>
    <mergeCell ref="I7:I8"/>
    <mergeCell ref="D43:E43"/>
    <mergeCell ref="A29:A30"/>
    <mergeCell ref="B29:B30"/>
    <mergeCell ref="C29:C30"/>
    <mergeCell ref="D29:F29"/>
    <mergeCell ref="I29:I30"/>
    <mergeCell ref="B72:E72"/>
  </mergeCells>
  <phoneticPr fontId="3"/>
  <dataValidations count="2">
    <dataValidation type="list" allowBlank="1" showInputMessage="1" showErrorMessage="1" sqref="G9:G18 G31:G40 G53:G62 G79:G88 G101:G110 G123:G132" xr:uid="{73587683-669E-4CCD-84DC-3D021CCA6A83}">
      <formula1>"10%,8%,0%"</formula1>
    </dataValidation>
    <dataValidation type="list" allowBlank="1" showInputMessage="1" showErrorMessage="1" sqref="I9:I18 I31:I40 I53:I62 I79:I88 I101:I110 I123:I132" xr:uid="{8D6DAB55-07EF-44D1-B0B7-0027BA3C9605}">
      <formula1>$S$6:$S$10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7BAAA-9AC5-46F1-B9F6-DBCBCD975841}">
  <sheetPr>
    <tabColor rgb="FFFFFF00"/>
  </sheetPr>
  <dimension ref="A1:H38"/>
  <sheetViews>
    <sheetView zoomScaleNormal="100" workbookViewId="0">
      <selection activeCell="F22" sqref="F22"/>
    </sheetView>
  </sheetViews>
  <sheetFormatPr defaultRowHeight="21" customHeight="1"/>
  <cols>
    <col min="1" max="1" width="19.83203125" style="146" customWidth="1"/>
    <col min="2" max="2" width="89.25" style="146" customWidth="1"/>
    <col min="3" max="3" width="21.5" style="146" customWidth="1"/>
    <col min="4" max="4" width="8.33203125" style="146" customWidth="1"/>
    <col min="5" max="255" width="9.08203125" style="146" bestFit="1" customWidth="1"/>
    <col min="256" max="256" width="11.58203125" style="146" customWidth="1"/>
    <col min="257" max="257" width="7.33203125" style="146" customWidth="1"/>
    <col min="258" max="258" width="59.83203125" style="146" customWidth="1"/>
    <col min="259" max="259" width="21.5" style="146" customWidth="1"/>
    <col min="260" max="511" width="9.08203125" style="146" bestFit="1" customWidth="1"/>
    <col min="512" max="512" width="11.58203125" style="146" customWidth="1"/>
    <col min="513" max="513" width="7.33203125" style="146" customWidth="1"/>
    <col min="514" max="514" width="59.83203125" style="146" customWidth="1"/>
    <col min="515" max="515" width="21.5" style="146" customWidth="1"/>
    <col min="516" max="767" width="9.08203125" style="146" bestFit="1" customWidth="1"/>
    <col min="768" max="768" width="11.58203125" style="146" customWidth="1"/>
    <col min="769" max="769" width="7.33203125" style="146" customWidth="1"/>
    <col min="770" max="770" width="59.83203125" style="146" customWidth="1"/>
    <col min="771" max="771" width="21.5" style="146" customWidth="1"/>
    <col min="772" max="1023" width="9.08203125" style="146" bestFit="1" customWidth="1"/>
    <col min="1024" max="1024" width="11.58203125" style="146" customWidth="1"/>
    <col min="1025" max="1025" width="7.33203125" style="146" customWidth="1"/>
    <col min="1026" max="1026" width="59.83203125" style="146" customWidth="1"/>
    <col min="1027" max="1027" width="21.5" style="146" customWidth="1"/>
    <col min="1028" max="1279" width="9.08203125" style="146" bestFit="1" customWidth="1"/>
    <col min="1280" max="1280" width="11.58203125" style="146" customWidth="1"/>
    <col min="1281" max="1281" width="7.33203125" style="146" customWidth="1"/>
    <col min="1282" max="1282" width="59.83203125" style="146" customWidth="1"/>
    <col min="1283" max="1283" width="21.5" style="146" customWidth="1"/>
    <col min="1284" max="1535" width="9.08203125" style="146" bestFit="1" customWidth="1"/>
    <col min="1536" max="1536" width="11.58203125" style="146" customWidth="1"/>
    <col min="1537" max="1537" width="7.33203125" style="146" customWidth="1"/>
    <col min="1538" max="1538" width="59.83203125" style="146" customWidth="1"/>
    <col min="1539" max="1539" width="21.5" style="146" customWidth="1"/>
    <col min="1540" max="1791" width="9.08203125" style="146" bestFit="1" customWidth="1"/>
    <col min="1792" max="1792" width="11.58203125" style="146" customWidth="1"/>
    <col min="1793" max="1793" width="7.33203125" style="146" customWidth="1"/>
    <col min="1794" max="1794" width="59.83203125" style="146" customWidth="1"/>
    <col min="1795" max="1795" width="21.5" style="146" customWidth="1"/>
    <col min="1796" max="2047" width="9.08203125" style="146" bestFit="1" customWidth="1"/>
    <col min="2048" max="2048" width="11.58203125" style="146" customWidth="1"/>
    <col min="2049" max="2049" width="7.33203125" style="146" customWidth="1"/>
    <col min="2050" max="2050" width="59.83203125" style="146" customWidth="1"/>
    <col min="2051" max="2051" width="21.5" style="146" customWidth="1"/>
    <col min="2052" max="2303" width="9.08203125" style="146" bestFit="1" customWidth="1"/>
    <col min="2304" max="2304" width="11.58203125" style="146" customWidth="1"/>
    <col min="2305" max="2305" width="7.33203125" style="146" customWidth="1"/>
    <col min="2306" max="2306" width="59.83203125" style="146" customWidth="1"/>
    <col min="2307" max="2307" width="21.5" style="146" customWidth="1"/>
    <col min="2308" max="2559" width="9.08203125" style="146" bestFit="1" customWidth="1"/>
    <col min="2560" max="2560" width="11.58203125" style="146" customWidth="1"/>
    <col min="2561" max="2561" width="7.33203125" style="146" customWidth="1"/>
    <col min="2562" max="2562" width="59.83203125" style="146" customWidth="1"/>
    <col min="2563" max="2563" width="21.5" style="146" customWidth="1"/>
    <col min="2564" max="2815" width="9.08203125" style="146" bestFit="1" customWidth="1"/>
    <col min="2816" max="2816" width="11.58203125" style="146" customWidth="1"/>
    <col min="2817" max="2817" width="7.33203125" style="146" customWidth="1"/>
    <col min="2818" max="2818" width="59.83203125" style="146" customWidth="1"/>
    <col min="2819" max="2819" width="21.5" style="146" customWidth="1"/>
    <col min="2820" max="3071" width="9.08203125" style="146" bestFit="1" customWidth="1"/>
    <col min="3072" max="3072" width="11.58203125" style="146" customWidth="1"/>
    <col min="3073" max="3073" width="7.33203125" style="146" customWidth="1"/>
    <col min="3074" max="3074" width="59.83203125" style="146" customWidth="1"/>
    <col min="3075" max="3075" width="21.5" style="146" customWidth="1"/>
    <col min="3076" max="3327" width="9.08203125" style="146" bestFit="1" customWidth="1"/>
    <col min="3328" max="3328" width="11.58203125" style="146" customWidth="1"/>
    <col min="3329" max="3329" width="7.33203125" style="146" customWidth="1"/>
    <col min="3330" max="3330" width="59.83203125" style="146" customWidth="1"/>
    <col min="3331" max="3331" width="21.5" style="146" customWidth="1"/>
    <col min="3332" max="3583" width="9.08203125" style="146" bestFit="1" customWidth="1"/>
    <col min="3584" max="3584" width="11.58203125" style="146" customWidth="1"/>
    <col min="3585" max="3585" width="7.33203125" style="146" customWidth="1"/>
    <col min="3586" max="3586" width="59.83203125" style="146" customWidth="1"/>
    <col min="3587" max="3587" width="21.5" style="146" customWidth="1"/>
    <col min="3588" max="3839" width="9.08203125" style="146" bestFit="1" customWidth="1"/>
    <col min="3840" max="3840" width="11.58203125" style="146" customWidth="1"/>
    <col min="3841" max="3841" width="7.33203125" style="146" customWidth="1"/>
    <col min="3842" max="3842" width="59.83203125" style="146" customWidth="1"/>
    <col min="3843" max="3843" width="21.5" style="146" customWidth="1"/>
    <col min="3844" max="4095" width="9.08203125" style="146" bestFit="1" customWidth="1"/>
    <col min="4096" max="4096" width="11.58203125" style="146" customWidth="1"/>
    <col min="4097" max="4097" width="7.33203125" style="146" customWidth="1"/>
    <col min="4098" max="4098" width="59.83203125" style="146" customWidth="1"/>
    <col min="4099" max="4099" width="21.5" style="146" customWidth="1"/>
    <col min="4100" max="4351" width="9.08203125" style="146" bestFit="1" customWidth="1"/>
    <col min="4352" max="4352" width="11.58203125" style="146" customWidth="1"/>
    <col min="4353" max="4353" width="7.33203125" style="146" customWidth="1"/>
    <col min="4354" max="4354" width="59.83203125" style="146" customWidth="1"/>
    <col min="4355" max="4355" width="21.5" style="146" customWidth="1"/>
    <col min="4356" max="4607" width="9.08203125" style="146" bestFit="1" customWidth="1"/>
    <col min="4608" max="4608" width="11.58203125" style="146" customWidth="1"/>
    <col min="4609" max="4609" width="7.33203125" style="146" customWidth="1"/>
    <col min="4610" max="4610" width="59.83203125" style="146" customWidth="1"/>
    <col min="4611" max="4611" width="21.5" style="146" customWidth="1"/>
    <col min="4612" max="4863" width="9.08203125" style="146" bestFit="1" customWidth="1"/>
    <col min="4864" max="4864" width="11.58203125" style="146" customWidth="1"/>
    <col min="4865" max="4865" width="7.33203125" style="146" customWidth="1"/>
    <col min="4866" max="4866" width="59.83203125" style="146" customWidth="1"/>
    <col min="4867" max="4867" width="21.5" style="146" customWidth="1"/>
    <col min="4868" max="5119" width="9.08203125" style="146" bestFit="1" customWidth="1"/>
    <col min="5120" max="5120" width="11.58203125" style="146" customWidth="1"/>
    <col min="5121" max="5121" width="7.33203125" style="146" customWidth="1"/>
    <col min="5122" max="5122" width="59.83203125" style="146" customWidth="1"/>
    <col min="5123" max="5123" width="21.5" style="146" customWidth="1"/>
    <col min="5124" max="5375" width="9.08203125" style="146" bestFit="1" customWidth="1"/>
    <col min="5376" max="5376" width="11.58203125" style="146" customWidth="1"/>
    <col min="5377" max="5377" width="7.33203125" style="146" customWidth="1"/>
    <col min="5378" max="5378" width="59.83203125" style="146" customWidth="1"/>
    <col min="5379" max="5379" width="21.5" style="146" customWidth="1"/>
    <col min="5380" max="5631" width="9.08203125" style="146" bestFit="1" customWidth="1"/>
    <col min="5632" max="5632" width="11.58203125" style="146" customWidth="1"/>
    <col min="5633" max="5633" width="7.33203125" style="146" customWidth="1"/>
    <col min="5634" max="5634" width="59.83203125" style="146" customWidth="1"/>
    <col min="5635" max="5635" width="21.5" style="146" customWidth="1"/>
    <col min="5636" max="5887" width="9.08203125" style="146" bestFit="1" customWidth="1"/>
    <col min="5888" max="5888" width="11.58203125" style="146" customWidth="1"/>
    <col min="5889" max="5889" width="7.33203125" style="146" customWidth="1"/>
    <col min="5890" max="5890" width="59.83203125" style="146" customWidth="1"/>
    <col min="5891" max="5891" width="21.5" style="146" customWidth="1"/>
    <col min="5892" max="6143" width="9.08203125" style="146" bestFit="1" customWidth="1"/>
    <col min="6144" max="6144" width="11.58203125" style="146" customWidth="1"/>
    <col min="6145" max="6145" width="7.33203125" style="146" customWidth="1"/>
    <col min="6146" max="6146" width="59.83203125" style="146" customWidth="1"/>
    <col min="6147" max="6147" width="21.5" style="146" customWidth="1"/>
    <col min="6148" max="6399" width="9.08203125" style="146" bestFit="1" customWidth="1"/>
    <col min="6400" max="6400" width="11.58203125" style="146" customWidth="1"/>
    <col min="6401" max="6401" width="7.33203125" style="146" customWidth="1"/>
    <col min="6402" max="6402" width="59.83203125" style="146" customWidth="1"/>
    <col min="6403" max="6403" width="21.5" style="146" customWidth="1"/>
    <col min="6404" max="6655" width="9.08203125" style="146" bestFit="1" customWidth="1"/>
    <col min="6656" max="6656" width="11.58203125" style="146" customWidth="1"/>
    <col min="6657" max="6657" width="7.33203125" style="146" customWidth="1"/>
    <col min="6658" max="6658" width="59.83203125" style="146" customWidth="1"/>
    <col min="6659" max="6659" width="21.5" style="146" customWidth="1"/>
    <col min="6660" max="6911" width="9.08203125" style="146" bestFit="1" customWidth="1"/>
    <col min="6912" max="6912" width="11.58203125" style="146" customWidth="1"/>
    <col min="6913" max="6913" width="7.33203125" style="146" customWidth="1"/>
    <col min="6914" max="6914" width="59.83203125" style="146" customWidth="1"/>
    <col min="6915" max="6915" width="21.5" style="146" customWidth="1"/>
    <col min="6916" max="7167" width="9.08203125" style="146" bestFit="1" customWidth="1"/>
    <col min="7168" max="7168" width="11.58203125" style="146" customWidth="1"/>
    <col min="7169" max="7169" width="7.33203125" style="146" customWidth="1"/>
    <col min="7170" max="7170" width="59.83203125" style="146" customWidth="1"/>
    <col min="7171" max="7171" width="21.5" style="146" customWidth="1"/>
    <col min="7172" max="7423" width="9.08203125" style="146" bestFit="1" customWidth="1"/>
    <col min="7424" max="7424" width="11.58203125" style="146" customWidth="1"/>
    <col min="7425" max="7425" width="7.33203125" style="146" customWidth="1"/>
    <col min="7426" max="7426" width="59.83203125" style="146" customWidth="1"/>
    <col min="7427" max="7427" width="21.5" style="146" customWidth="1"/>
    <col min="7428" max="7679" width="9.08203125" style="146" bestFit="1" customWidth="1"/>
    <col min="7680" max="7680" width="11.58203125" style="146" customWidth="1"/>
    <col min="7681" max="7681" width="7.33203125" style="146" customWidth="1"/>
    <col min="7682" max="7682" width="59.83203125" style="146" customWidth="1"/>
    <col min="7683" max="7683" width="21.5" style="146" customWidth="1"/>
    <col min="7684" max="7935" width="9.08203125" style="146" bestFit="1" customWidth="1"/>
    <col min="7936" max="7936" width="11.58203125" style="146" customWidth="1"/>
    <col min="7937" max="7937" width="7.33203125" style="146" customWidth="1"/>
    <col min="7938" max="7938" width="59.83203125" style="146" customWidth="1"/>
    <col min="7939" max="7939" width="21.5" style="146" customWidth="1"/>
    <col min="7940" max="8191" width="9.08203125" style="146" bestFit="1" customWidth="1"/>
    <col min="8192" max="8192" width="11.58203125" style="146" customWidth="1"/>
    <col min="8193" max="8193" width="7.33203125" style="146" customWidth="1"/>
    <col min="8194" max="8194" width="59.83203125" style="146" customWidth="1"/>
    <col min="8195" max="8195" width="21.5" style="146" customWidth="1"/>
    <col min="8196" max="8447" width="9.08203125" style="146" bestFit="1" customWidth="1"/>
    <col min="8448" max="8448" width="11.58203125" style="146" customWidth="1"/>
    <col min="8449" max="8449" width="7.33203125" style="146" customWidth="1"/>
    <col min="8450" max="8450" width="59.83203125" style="146" customWidth="1"/>
    <col min="8451" max="8451" width="21.5" style="146" customWidth="1"/>
    <col min="8452" max="8703" width="9.08203125" style="146" bestFit="1" customWidth="1"/>
    <col min="8704" max="8704" width="11.58203125" style="146" customWidth="1"/>
    <col min="8705" max="8705" width="7.33203125" style="146" customWidth="1"/>
    <col min="8706" max="8706" width="59.83203125" style="146" customWidth="1"/>
    <col min="8707" max="8707" width="21.5" style="146" customWidth="1"/>
    <col min="8708" max="8959" width="9.08203125" style="146" bestFit="1" customWidth="1"/>
    <col min="8960" max="8960" width="11.58203125" style="146" customWidth="1"/>
    <col min="8961" max="8961" width="7.33203125" style="146" customWidth="1"/>
    <col min="8962" max="8962" width="59.83203125" style="146" customWidth="1"/>
    <col min="8963" max="8963" width="21.5" style="146" customWidth="1"/>
    <col min="8964" max="9215" width="9.08203125" style="146" bestFit="1" customWidth="1"/>
    <col min="9216" max="9216" width="11.58203125" style="146" customWidth="1"/>
    <col min="9217" max="9217" width="7.33203125" style="146" customWidth="1"/>
    <col min="9218" max="9218" width="59.83203125" style="146" customWidth="1"/>
    <col min="9219" max="9219" width="21.5" style="146" customWidth="1"/>
    <col min="9220" max="9471" width="9.08203125" style="146" bestFit="1" customWidth="1"/>
    <col min="9472" max="9472" width="11.58203125" style="146" customWidth="1"/>
    <col min="9473" max="9473" width="7.33203125" style="146" customWidth="1"/>
    <col min="9474" max="9474" width="59.83203125" style="146" customWidth="1"/>
    <col min="9475" max="9475" width="21.5" style="146" customWidth="1"/>
    <col min="9476" max="9727" width="9.08203125" style="146" bestFit="1" customWidth="1"/>
    <col min="9728" max="9728" width="11.58203125" style="146" customWidth="1"/>
    <col min="9729" max="9729" width="7.33203125" style="146" customWidth="1"/>
    <col min="9730" max="9730" width="59.83203125" style="146" customWidth="1"/>
    <col min="9731" max="9731" width="21.5" style="146" customWidth="1"/>
    <col min="9732" max="9983" width="9.08203125" style="146" bestFit="1" customWidth="1"/>
    <col min="9984" max="9984" width="11.58203125" style="146" customWidth="1"/>
    <col min="9985" max="9985" width="7.33203125" style="146" customWidth="1"/>
    <col min="9986" max="9986" width="59.83203125" style="146" customWidth="1"/>
    <col min="9987" max="9987" width="21.5" style="146" customWidth="1"/>
    <col min="9988" max="10239" width="9.08203125" style="146" bestFit="1" customWidth="1"/>
    <col min="10240" max="10240" width="11.58203125" style="146" customWidth="1"/>
    <col min="10241" max="10241" width="7.33203125" style="146" customWidth="1"/>
    <col min="10242" max="10242" width="59.83203125" style="146" customWidth="1"/>
    <col min="10243" max="10243" width="21.5" style="146" customWidth="1"/>
    <col min="10244" max="10495" width="9.08203125" style="146" bestFit="1" customWidth="1"/>
    <col min="10496" max="10496" width="11.58203125" style="146" customWidth="1"/>
    <col min="10497" max="10497" width="7.33203125" style="146" customWidth="1"/>
    <col min="10498" max="10498" width="59.83203125" style="146" customWidth="1"/>
    <col min="10499" max="10499" width="21.5" style="146" customWidth="1"/>
    <col min="10500" max="10751" width="9.08203125" style="146" bestFit="1" customWidth="1"/>
    <col min="10752" max="10752" width="11.58203125" style="146" customWidth="1"/>
    <col min="10753" max="10753" width="7.33203125" style="146" customWidth="1"/>
    <col min="10754" max="10754" width="59.83203125" style="146" customWidth="1"/>
    <col min="10755" max="10755" width="21.5" style="146" customWidth="1"/>
    <col min="10756" max="11007" width="9.08203125" style="146" bestFit="1" customWidth="1"/>
    <col min="11008" max="11008" width="11.58203125" style="146" customWidth="1"/>
    <col min="11009" max="11009" width="7.33203125" style="146" customWidth="1"/>
    <col min="11010" max="11010" width="59.83203125" style="146" customWidth="1"/>
    <col min="11011" max="11011" width="21.5" style="146" customWidth="1"/>
    <col min="11012" max="11263" width="9.08203125" style="146" bestFit="1" customWidth="1"/>
    <col min="11264" max="11264" width="11.58203125" style="146" customWidth="1"/>
    <col min="11265" max="11265" width="7.33203125" style="146" customWidth="1"/>
    <col min="11266" max="11266" width="59.83203125" style="146" customWidth="1"/>
    <col min="11267" max="11267" width="21.5" style="146" customWidth="1"/>
    <col min="11268" max="11519" width="9.08203125" style="146" bestFit="1" customWidth="1"/>
    <col min="11520" max="11520" width="11.58203125" style="146" customWidth="1"/>
    <col min="11521" max="11521" width="7.33203125" style="146" customWidth="1"/>
    <col min="11522" max="11522" width="59.83203125" style="146" customWidth="1"/>
    <col min="11523" max="11523" width="21.5" style="146" customWidth="1"/>
    <col min="11524" max="11775" width="9.08203125" style="146" bestFit="1" customWidth="1"/>
    <col min="11776" max="11776" width="11.58203125" style="146" customWidth="1"/>
    <col min="11777" max="11777" width="7.33203125" style="146" customWidth="1"/>
    <col min="11778" max="11778" width="59.83203125" style="146" customWidth="1"/>
    <col min="11779" max="11779" width="21.5" style="146" customWidth="1"/>
    <col min="11780" max="12031" width="9.08203125" style="146" bestFit="1" customWidth="1"/>
    <col min="12032" max="12032" width="11.58203125" style="146" customWidth="1"/>
    <col min="12033" max="12033" width="7.33203125" style="146" customWidth="1"/>
    <col min="12034" max="12034" width="59.83203125" style="146" customWidth="1"/>
    <col min="12035" max="12035" width="21.5" style="146" customWidth="1"/>
    <col min="12036" max="12287" width="9.08203125" style="146" bestFit="1" customWidth="1"/>
    <col min="12288" max="12288" width="11.58203125" style="146" customWidth="1"/>
    <col min="12289" max="12289" width="7.33203125" style="146" customWidth="1"/>
    <col min="12290" max="12290" width="59.83203125" style="146" customWidth="1"/>
    <col min="12291" max="12291" width="21.5" style="146" customWidth="1"/>
    <col min="12292" max="12543" width="9.08203125" style="146" bestFit="1" customWidth="1"/>
    <col min="12544" max="12544" width="11.58203125" style="146" customWidth="1"/>
    <col min="12545" max="12545" width="7.33203125" style="146" customWidth="1"/>
    <col min="12546" max="12546" width="59.83203125" style="146" customWidth="1"/>
    <col min="12547" max="12547" width="21.5" style="146" customWidth="1"/>
    <col min="12548" max="12799" width="9.08203125" style="146" bestFit="1" customWidth="1"/>
    <col min="12800" max="12800" width="11.58203125" style="146" customWidth="1"/>
    <col min="12801" max="12801" width="7.33203125" style="146" customWidth="1"/>
    <col min="12802" max="12802" width="59.83203125" style="146" customWidth="1"/>
    <col min="12803" max="12803" width="21.5" style="146" customWidth="1"/>
    <col min="12804" max="13055" width="9.08203125" style="146" bestFit="1" customWidth="1"/>
    <col min="13056" max="13056" width="11.58203125" style="146" customWidth="1"/>
    <col min="13057" max="13057" width="7.33203125" style="146" customWidth="1"/>
    <col min="13058" max="13058" width="59.83203125" style="146" customWidth="1"/>
    <col min="13059" max="13059" width="21.5" style="146" customWidth="1"/>
    <col min="13060" max="13311" width="9.08203125" style="146" bestFit="1" customWidth="1"/>
    <col min="13312" max="13312" width="11.58203125" style="146" customWidth="1"/>
    <col min="13313" max="13313" width="7.33203125" style="146" customWidth="1"/>
    <col min="13314" max="13314" width="59.83203125" style="146" customWidth="1"/>
    <col min="13315" max="13315" width="21.5" style="146" customWidth="1"/>
    <col min="13316" max="13567" width="9.08203125" style="146" bestFit="1" customWidth="1"/>
    <col min="13568" max="13568" width="11.58203125" style="146" customWidth="1"/>
    <col min="13569" max="13569" width="7.33203125" style="146" customWidth="1"/>
    <col min="13570" max="13570" width="59.83203125" style="146" customWidth="1"/>
    <col min="13571" max="13571" width="21.5" style="146" customWidth="1"/>
    <col min="13572" max="13823" width="9.08203125" style="146" bestFit="1" customWidth="1"/>
    <col min="13824" max="13824" width="11.58203125" style="146" customWidth="1"/>
    <col min="13825" max="13825" width="7.33203125" style="146" customWidth="1"/>
    <col min="13826" max="13826" width="59.83203125" style="146" customWidth="1"/>
    <col min="13827" max="13827" width="21.5" style="146" customWidth="1"/>
    <col min="13828" max="14079" width="9.08203125" style="146" bestFit="1" customWidth="1"/>
    <col min="14080" max="14080" width="11.58203125" style="146" customWidth="1"/>
    <col min="14081" max="14081" width="7.33203125" style="146" customWidth="1"/>
    <col min="14082" max="14082" width="59.83203125" style="146" customWidth="1"/>
    <col min="14083" max="14083" width="21.5" style="146" customWidth="1"/>
    <col min="14084" max="14335" width="9.08203125" style="146" bestFit="1" customWidth="1"/>
    <col min="14336" max="14336" width="11.58203125" style="146" customWidth="1"/>
    <col min="14337" max="14337" width="7.33203125" style="146" customWidth="1"/>
    <col min="14338" max="14338" width="59.83203125" style="146" customWidth="1"/>
    <col min="14339" max="14339" width="21.5" style="146" customWidth="1"/>
    <col min="14340" max="14591" width="9.08203125" style="146" bestFit="1" customWidth="1"/>
    <col min="14592" max="14592" width="11.58203125" style="146" customWidth="1"/>
    <col min="14593" max="14593" width="7.33203125" style="146" customWidth="1"/>
    <col min="14594" max="14594" width="59.83203125" style="146" customWidth="1"/>
    <col min="14595" max="14595" width="21.5" style="146" customWidth="1"/>
    <col min="14596" max="14847" width="9.08203125" style="146" bestFit="1" customWidth="1"/>
    <col min="14848" max="14848" width="11.58203125" style="146" customWidth="1"/>
    <col min="14849" max="14849" width="7.33203125" style="146" customWidth="1"/>
    <col min="14850" max="14850" width="59.83203125" style="146" customWidth="1"/>
    <col min="14851" max="14851" width="21.5" style="146" customWidth="1"/>
    <col min="14852" max="15103" width="9.08203125" style="146" bestFit="1" customWidth="1"/>
    <col min="15104" max="15104" width="11.58203125" style="146" customWidth="1"/>
    <col min="15105" max="15105" width="7.33203125" style="146" customWidth="1"/>
    <col min="15106" max="15106" width="59.83203125" style="146" customWidth="1"/>
    <col min="15107" max="15107" width="21.5" style="146" customWidth="1"/>
    <col min="15108" max="15359" width="9.08203125" style="146" bestFit="1" customWidth="1"/>
    <col min="15360" max="15360" width="11.58203125" style="146" customWidth="1"/>
    <col min="15361" max="15361" width="7.33203125" style="146" customWidth="1"/>
    <col min="15362" max="15362" width="59.83203125" style="146" customWidth="1"/>
    <col min="15363" max="15363" width="21.5" style="146" customWidth="1"/>
    <col min="15364" max="15615" width="9.08203125" style="146" bestFit="1" customWidth="1"/>
    <col min="15616" max="15616" width="11.58203125" style="146" customWidth="1"/>
    <col min="15617" max="15617" width="7.33203125" style="146" customWidth="1"/>
    <col min="15618" max="15618" width="59.83203125" style="146" customWidth="1"/>
    <col min="15619" max="15619" width="21.5" style="146" customWidth="1"/>
    <col min="15620" max="15871" width="9.08203125" style="146" bestFit="1" customWidth="1"/>
    <col min="15872" max="15872" width="11.58203125" style="146" customWidth="1"/>
    <col min="15873" max="15873" width="7.33203125" style="146" customWidth="1"/>
    <col min="15874" max="15874" width="59.83203125" style="146" customWidth="1"/>
    <col min="15875" max="15875" width="21.5" style="146" customWidth="1"/>
    <col min="15876" max="16127" width="9.08203125" style="146" bestFit="1" customWidth="1"/>
    <col min="16128" max="16128" width="11.58203125" style="146" customWidth="1"/>
    <col min="16129" max="16129" width="7.33203125" style="146" customWidth="1"/>
    <col min="16130" max="16130" width="59.83203125" style="146" customWidth="1"/>
    <col min="16131" max="16131" width="21.5" style="146" customWidth="1"/>
    <col min="16132" max="16384" width="8.58203125" style="146"/>
  </cols>
  <sheetData>
    <row r="1" spans="1:8" ht="23.15" customHeight="1" thickBot="1">
      <c r="A1" s="468" t="s">
        <v>176</v>
      </c>
      <c r="B1" s="468"/>
      <c r="C1" s="468"/>
      <c r="D1" s="145"/>
      <c r="E1" s="145"/>
      <c r="F1" s="145"/>
      <c r="G1" s="145"/>
      <c r="H1" s="145"/>
    </row>
    <row r="2" spans="1:8" ht="16.5" thickBot="1">
      <c r="A2" s="158" t="s">
        <v>131</v>
      </c>
      <c r="B2" s="147" t="s">
        <v>132</v>
      </c>
      <c r="C2" s="147" t="s">
        <v>133</v>
      </c>
    </row>
    <row r="3" spans="1:8" ht="32.15" customHeight="1">
      <c r="A3" s="469" t="s">
        <v>134</v>
      </c>
      <c r="B3" s="148" t="s">
        <v>177</v>
      </c>
      <c r="C3" s="165" t="s">
        <v>135</v>
      </c>
    </row>
    <row r="4" spans="1:8" ht="32.15" customHeight="1">
      <c r="A4" s="466"/>
      <c r="B4" s="149" t="s">
        <v>136</v>
      </c>
      <c r="C4" s="155" t="s">
        <v>135</v>
      </c>
    </row>
    <row r="5" spans="1:8" ht="32.15" customHeight="1">
      <c r="A5" s="466"/>
      <c r="B5" s="149" t="s">
        <v>137</v>
      </c>
      <c r="C5" s="155" t="s">
        <v>135</v>
      </c>
    </row>
    <row r="6" spans="1:8" ht="32.15" customHeight="1">
      <c r="A6" s="466"/>
      <c r="B6" s="150" t="s">
        <v>167</v>
      </c>
      <c r="C6" s="155" t="s">
        <v>135</v>
      </c>
    </row>
    <row r="7" spans="1:8" ht="48.65" customHeight="1">
      <c r="A7" s="466"/>
      <c r="B7" s="162" t="s">
        <v>138</v>
      </c>
      <c r="C7" s="470" t="s">
        <v>139</v>
      </c>
    </row>
    <row r="8" spans="1:8" ht="21" customHeight="1">
      <c r="A8" s="466"/>
      <c r="B8" s="163" t="s">
        <v>140</v>
      </c>
      <c r="C8" s="471"/>
    </row>
    <row r="9" spans="1:8" ht="31.5" customHeight="1">
      <c r="A9" s="467"/>
      <c r="B9" s="151" t="s">
        <v>141</v>
      </c>
      <c r="C9" s="151" t="s">
        <v>135</v>
      </c>
    </row>
    <row r="10" spans="1:8" ht="31" customHeight="1">
      <c r="A10" s="472" t="s">
        <v>142</v>
      </c>
      <c r="B10" s="151" t="s">
        <v>168</v>
      </c>
      <c r="C10" s="151" t="s">
        <v>135</v>
      </c>
    </row>
    <row r="11" spans="1:8" ht="31" customHeight="1">
      <c r="A11" s="473"/>
      <c r="B11" s="151" t="s">
        <v>143</v>
      </c>
      <c r="C11" s="151" t="s">
        <v>144</v>
      </c>
    </row>
    <row r="12" spans="1:8" ht="28" customHeight="1">
      <c r="A12" s="465" t="s">
        <v>165</v>
      </c>
      <c r="B12" s="151" t="s">
        <v>166</v>
      </c>
      <c r="C12" s="151" t="s">
        <v>135</v>
      </c>
    </row>
    <row r="13" spans="1:8" ht="28" customHeight="1">
      <c r="A13" s="467"/>
      <c r="B13" s="151" t="s">
        <v>145</v>
      </c>
      <c r="C13" s="151" t="s">
        <v>144</v>
      </c>
    </row>
    <row r="14" spans="1:8" ht="38.15" customHeight="1">
      <c r="A14" s="465" t="s">
        <v>146</v>
      </c>
      <c r="B14" s="151" t="s">
        <v>169</v>
      </c>
      <c r="C14" s="151" t="s">
        <v>144</v>
      </c>
    </row>
    <row r="15" spans="1:8" ht="39" customHeight="1">
      <c r="A15" s="466"/>
      <c r="B15" s="151" t="s">
        <v>172</v>
      </c>
      <c r="C15" s="151" t="s">
        <v>144</v>
      </c>
    </row>
    <row r="16" spans="1:8" ht="29.5" customHeight="1">
      <c r="A16" s="466"/>
      <c r="B16" s="151" t="s">
        <v>171</v>
      </c>
      <c r="C16" s="151" t="s">
        <v>144</v>
      </c>
    </row>
    <row r="17" spans="1:5" ht="31" customHeight="1">
      <c r="A17" s="465" t="s">
        <v>147</v>
      </c>
      <c r="B17" s="151" t="s">
        <v>163</v>
      </c>
      <c r="C17" s="151" t="s">
        <v>144</v>
      </c>
    </row>
    <row r="18" spans="1:5" ht="31" customHeight="1">
      <c r="A18" s="466"/>
      <c r="B18" s="164" t="s">
        <v>164</v>
      </c>
      <c r="C18" s="151" t="s">
        <v>144</v>
      </c>
    </row>
    <row r="19" spans="1:5" ht="40" customHeight="1">
      <c r="A19" s="466"/>
      <c r="B19" s="164" t="s">
        <v>148</v>
      </c>
      <c r="C19" s="151" t="s">
        <v>144</v>
      </c>
      <c r="E19" s="208"/>
    </row>
    <row r="20" spans="1:5" ht="45" customHeight="1">
      <c r="A20" s="466"/>
      <c r="B20" s="164" t="s">
        <v>149</v>
      </c>
      <c r="C20" s="470" t="s">
        <v>144</v>
      </c>
    </row>
    <row r="21" spans="1:5" ht="21" customHeight="1">
      <c r="A21" s="467"/>
      <c r="B21" s="163" t="s">
        <v>150</v>
      </c>
      <c r="C21" s="471"/>
    </row>
    <row r="22" spans="1:5" ht="35.5" customHeight="1">
      <c r="A22" s="465" t="s">
        <v>151</v>
      </c>
      <c r="B22" s="166" t="s">
        <v>175</v>
      </c>
      <c r="C22" s="151" t="s">
        <v>135</v>
      </c>
    </row>
    <row r="23" spans="1:5" ht="29" customHeight="1">
      <c r="A23" s="466"/>
      <c r="B23" s="151" t="s">
        <v>159</v>
      </c>
      <c r="C23" s="151" t="s">
        <v>153</v>
      </c>
      <c r="D23" s="154"/>
    </row>
    <row r="24" spans="1:5" ht="29" customHeight="1">
      <c r="A24" s="466"/>
      <c r="B24" s="151" t="s">
        <v>161</v>
      </c>
      <c r="C24" s="151" t="s">
        <v>153</v>
      </c>
    </row>
    <row r="25" spans="1:5" ht="43.5" customHeight="1">
      <c r="A25" s="466"/>
      <c r="B25" s="153" t="s">
        <v>152</v>
      </c>
      <c r="C25" s="151" t="s">
        <v>153</v>
      </c>
    </row>
    <row r="26" spans="1:5" ht="43.5" customHeight="1">
      <c r="A26" s="466"/>
      <c r="B26" s="151" t="s">
        <v>154</v>
      </c>
      <c r="C26" s="164" t="s">
        <v>144</v>
      </c>
    </row>
    <row r="27" spans="1:5" ht="31" customHeight="1">
      <c r="A27" s="466"/>
      <c r="B27" s="151" t="s">
        <v>155</v>
      </c>
      <c r="C27" s="164" t="s">
        <v>144</v>
      </c>
    </row>
    <row r="28" spans="1:5" ht="33.5" customHeight="1">
      <c r="A28" s="466"/>
      <c r="B28" s="151" t="s">
        <v>173</v>
      </c>
      <c r="C28" s="164" t="s">
        <v>144</v>
      </c>
    </row>
    <row r="29" spans="1:5" ht="35.5" customHeight="1">
      <c r="A29" s="466"/>
      <c r="B29" s="152" t="s">
        <v>174</v>
      </c>
      <c r="C29" s="151" t="s">
        <v>144</v>
      </c>
    </row>
    <row r="30" spans="1:5" ht="43.5" customHeight="1">
      <c r="A30" s="466"/>
      <c r="B30" s="153" t="s">
        <v>170</v>
      </c>
      <c r="C30" s="151" t="s">
        <v>144</v>
      </c>
    </row>
    <row r="31" spans="1:5" ht="28.5" customHeight="1">
      <c r="A31" s="466"/>
      <c r="B31" s="151" t="s">
        <v>156</v>
      </c>
      <c r="C31" s="151" t="s">
        <v>144</v>
      </c>
      <c r="E31" s="209"/>
    </row>
    <row r="32" spans="1:5" ht="28.5" customHeight="1">
      <c r="A32" s="466"/>
      <c r="B32" s="151" t="s">
        <v>162</v>
      </c>
      <c r="C32" s="151" t="s">
        <v>144</v>
      </c>
    </row>
    <row r="33" spans="1:3" ht="36" customHeight="1">
      <c r="A33" s="467"/>
      <c r="B33" s="151" t="s">
        <v>160</v>
      </c>
      <c r="C33" s="151" t="s">
        <v>144</v>
      </c>
    </row>
    <row r="34" spans="1:3" ht="16">
      <c r="A34" s="156"/>
    </row>
    <row r="35" spans="1:3" ht="16">
      <c r="A35" s="157"/>
    </row>
    <row r="37" spans="1:3" ht="16">
      <c r="A37" s="157"/>
    </row>
    <row r="38" spans="1:3" ht="16">
      <c r="A38" s="157"/>
    </row>
  </sheetData>
  <mergeCells count="9">
    <mergeCell ref="A22:A33"/>
    <mergeCell ref="A1:C1"/>
    <mergeCell ref="A3:A9"/>
    <mergeCell ref="C7:C8"/>
    <mergeCell ref="C20:C21"/>
    <mergeCell ref="A17:A21"/>
    <mergeCell ref="A14:A16"/>
    <mergeCell ref="A10:A11"/>
    <mergeCell ref="A12:A13"/>
  </mergeCells>
  <phoneticPr fontId="3"/>
  <hyperlinks>
    <hyperlink ref="B8" r:id="rId1" xr:uid="{408DD940-471D-4AC8-8943-34B14003CB34}"/>
    <hyperlink ref="B21" r:id="rId2" xr:uid="{428A5AFF-C97A-4B43-B1E5-B3FED18DB25D}"/>
  </hyperlinks>
  <printOptions horizontalCentered="1"/>
  <pageMargins left="0.23622047244094491" right="0.23622047244094491" top="0.55118110236220474" bottom="0.35433070866141736" header="0.31496062992125984" footer="0.31496062992125984"/>
  <pageSetup paperSize="9" scale="80"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D42"/>
  <sheetViews>
    <sheetView tabSelected="1" workbookViewId="0">
      <selection activeCell="A3" sqref="A3"/>
    </sheetView>
  </sheetViews>
  <sheetFormatPr defaultColWidth="8.58203125" defaultRowHeight="14"/>
  <cols>
    <col min="1" max="1" width="7.58203125" style="11" customWidth="1"/>
    <col min="2" max="7" width="2.75" style="11" customWidth="1"/>
    <col min="8" max="8" width="4.33203125" style="11" customWidth="1"/>
    <col min="9" max="16" width="2.75" style="11" customWidth="1"/>
    <col min="17" max="17" width="3.58203125" style="11" customWidth="1"/>
    <col min="18" max="26" width="2.75" style="11" customWidth="1"/>
    <col min="27" max="27" width="9" style="11" customWidth="1"/>
    <col min="28" max="16384" width="8.58203125" style="11"/>
  </cols>
  <sheetData>
    <row r="1" spans="1:30" ht="7" customHeight="1"/>
    <row r="2" spans="1:30">
      <c r="A2" s="302" t="s">
        <v>195</v>
      </c>
      <c r="B2" s="303"/>
      <c r="C2" s="303"/>
      <c r="D2" s="303"/>
      <c r="E2" s="303"/>
      <c r="F2" s="303"/>
      <c r="G2" s="303"/>
      <c r="H2" s="303"/>
      <c r="I2" s="303"/>
      <c r="J2" s="304"/>
    </row>
    <row r="4" spans="1:30">
      <c r="T4" s="313" t="s">
        <v>15</v>
      </c>
      <c r="U4" s="313"/>
      <c r="V4" s="313"/>
      <c r="W4" s="313"/>
      <c r="X4" s="313"/>
      <c r="Y4" s="313"/>
      <c r="Z4" s="313"/>
      <c r="AA4" s="313"/>
    </row>
    <row r="5" spans="1:30">
      <c r="AA5" s="12"/>
      <c r="AD5"/>
    </row>
    <row r="6" spans="1:30">
      <c r="A6" s="13" t="s">
        <v>16</v>
      </c>
      <c r="B6" s="13"/>
      <c r="C6" s="13"/>
      <c r="D6" s="13"/>
      <c r="E6" s="13"/>
      <c r="F6" s="13"/>
      <c r="G6" s="13"/>
      <c r="H6" s="13"/>
      <c r="I6" s="13"/>
      <c r="J6" s="13"/>
      <c r="K6" s="13"/>
      <c r="L6" s="13"/>
      <c r="M6" s="13"/>
      <c r="N6" s="13"/>
      <c r="O6" s="13"/>
      <c r="P6" s="13"/>
      <c r="Q6" s="13"/>
      <c r="R6" s="13"/>
      <c r="S6" s="13"/>
      <c r="T6" s="13"/>
      <c r="U6" s="13"/>
      <c r="V6" s="13"/>
      <c r="W6" s="13"/>
      <c r="X6" s="13"/>
      <c r="Y6" s="13"/>
      <c r="Z6" s="13"/>
      <c r="AA6" s="13"/>
    </row>
    <row r="7" spans="1:30">
      <c r="A7" s="13" t="s">
        <v>17</v>
      </c>
      <c r="B7" s="13"/>
      <c r="C7" s="13"/>
      <c r="D7" s="13"/>
      <c r="E7" s="13"/>
      <c r="F7" s="13"/>
      <c r="G7" s="13"/>
      <c r="H7" s="13"/>
      <c r="I7" s="13"/>
      <c r="J7" s="13"/>
      <c r="K7" s="13"/>
      <c r="L7" s="13"/>
      <c r="M7" s="13"/>
      <c r="N7" s="13"/>
      <c r="O7" s="13"/>
      <c r="P7" s="13"/>
      <c r="Q7" s="13"/>
      <c r="R7" s="13"/>
      <c r="S7" s="13"/>
      <c r="T7" s="13"/>
      <c r="U7" s="13"/>
      <c r="V7" s="13"/>
      <c r="W7" s="13"/>
      <c r="X7" s="13"/>
      <c r="Y7" s="13"/>
      <c r="Z7" s="13"/>
      <c r="AA7" s="13"/>
    </row>
    <row r="8" spans="1:30">
      <c r="A8" s="13" t="s">
        <v>18</v>
      </c>
      <c r="B8" s="13"/>
      <c r="C8" s="13"/>
      <c r="D8" s="13"/>
      <c r="E8" s="13"/>
      <c r="F8" s="13"/>
      <c r="G8" s="13"/>
      <c r="H8" s="13"/>
      <c r="I8" s="13"/>
      <c r="J8" s="13"/>
      <c r="K8" s="13"/>
      <c r="L8" s="13"/>
      <c r="M8" s="13"/>
      <c r="N8" s="13"/>
      <c r="O8" s="13"/>
      <c r="P8" s="13"/>
      <c r="Q8" s="13"/>
      <c r="R8" s="13"/>
      <c r="S8" s="13"/>
      <c r="T8" s="13"/>
      <c r="U8" s="13"/>
      <c r="V8" s="13"/>
      <c r="W8" s="13"/>
      <c r="X8" s="13"/>
      <c r="Y8" s="13"/>
      <c r="Z8" s="13"/>
      <c r="AA8" s="13"/>
    </row>
    <row r="9" spans="1:30">
      <c r="A9" s="13"/>
      <c r="B9" s="13"/>
      <c r="C9" s="13"/>
      <c r="D9" s="13"/>
      <c r="E9" s="13"/>
      <c r="F9" s="13"/>
      <c r="G9" s="13"/>
      <c r="H9" s="13"/>
      <c r="I9" s="13"/>
      <c r="J9" s="13"/>
      <c r="K9" s="13"/>
      <c r="L9" s="13"/>
      <c r="M9" s="13"/>
      <c r="N9" s="13" t="s">
        <v>19</v>
      </c>
      <c r="O9" s="12"/>
      <c r="P9" s="13"/>
      <c r="Q9" s="299" t="str">
        <f>'★マスタ（最初にこちらを入力）'!D7</f>
        <v>●●</v>
      </c>
      <c r="R9" s="299"/>
      <c r="S9" s="299"/>
      <c r="T9" s="299"/>
      <c r="U9" s="299"/>
      <c r="V9" s="299"/>
      <c r="W9" s="299"/>
      <c r="X9" s="299"/>
      <c r="Y9" s="299"/>
      <c r="Z9" s="299"/>
      <c r="AA9" s="299"/>
      <c r="AC9"/>
    </row>
    <row r="10" spans="1:30">
      <c r="A10" s="13"/>
      <c r="B10" s="13"/>
      <c r="C10" s="13"/>
      <c r="D10" s="13"/>
      <c r="E10" s="13"/>
      <c r="F10" s="13"/>
      <c r="G10" s="13"/>
      <c r="H10" s="13"/>
      <c r="I10" s="13"/>
      <c r="J10" s="13"/>
      <c r="K10" s="13"/>
      <c r="L10" s="13"/>
      <c r="M10" s="13"/>
      <c r="N10" s="13" t="s">
        <v>20</v>
      </c>
      <c r="O10" s="12"/>
      <c r="P10" s="13"/>
      <c r="Q10" s="299" t="s">
        <v>21</v>
      </c>
      <c r="R10" s="299"/>
      <c r="S10" s="299"/>
      <c r="T10" s="299"/>
      <c r="U10" s="299"/>
      <c r="V10" s="299"/>
      <c r="W10" s="299"/>
      <c r="X10" s="299"/>
      <c r="Y10" s="299"/>
      <c r="Z10" s="299"/>
      <c r="AA10" s="299"/>
    </row>
    <row r="11" spans="1:30">
      <c r="A11" s="13"/>
      <c r="B11" s="13"/>
      <c r="C11" s="13"/>
      <c r="D11" s="13"/>
      <c r="E11" s="13"/>
      <c r="F11" s="13"/>
      <c r="G11" s="13"/>
      <c r="H11" s="13"/>
      <c r="I11" s="13"/>
      <c r="J11" s="13"/>
      <c r="K11" s="13"/>
      <c r="L11" s="13"/>
      <c r="M11" s="13"/>
      <c r="N11" s="13"/>
      <c r="O11" s="12"/>
      <c r="P11" s="13"/>
      <c r="Q11" s="14"/>
      <c r="R11" s="14"/>
      <c r="S11" s="14"/>
      <c r="T11" s="14"/>
      <c r="U11" s="14"/>
      <c r="V11" s="14"/>
      <c r="W11" s="14"/>
      <c r="X11" s="14"/>
      <c r="Y11" s="14"/>
      <c r="Z11" s="14"/>
      <c r="AA11" s="14"/>
    </row>
    <row r="12" spans="1:30">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c r="AA12" s="13"/>
    </row>
    <row r="13" spans="1:30" ht="20.149999999999999" customHeight="1">
      <c r="A13" s="300" t="s">
        <v>22</v>
      </c>
      <c r="B13" s="300"/>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row>
    <row r="14" spans="1:30" ht="20.149999999999999" customHeight="1">
      <c r="A14" s="300" t="s">
        <v>23</v>
      </c>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row>
    <row r="15" spans="1:30" ht="20.149999999999999" customHeight="1">
      <c r="A15" s="175"/>
      <c r="B15" s="175"/>
      <c r="C15" s="175"/>
      <c r="D15" s="175"/>
      <c r="E15" s="175"/>
      <c r="F15" s="175"/>
      <c r="G15" s="175"/>
      <c r="H15" s="175"/>
      <c r="I15" s="175"/>
      <c r="J15" s="175"/>
      <c r="K15" s="301" t="str">
        <f>'★マスタ（最初にこちらを入力）'!D12</f>
        <v>●ヶ月ごと</v>
      </c>
      <c r="L15" s="301"/>
      <c r="M15" s="301"/>
      <c r="N15" s="301"/>
      <c r="O15" s="301"/>
      <c r="P15" s="301"/>
      <c r="Q15" s="301"/>
      <c r="R15" s="175"/>
      <c r="S15" s="175"/>
      <c r="T15" s="175"/>
      <c r="U15" s="175"/>
      <c r="V15" s="175"/>
      <c r="W15" s="175"/>
      <c r="X15" s="175"/>
      <c r="Y15" s="175"/>
      <c r="Z15" s="175"/>
      <c r="AA15" s="175"/>
    </row>
    <row r="16" spans="1:30">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69.650000000000006" customHeight="1">
      <c r="A17" s="312" t="s">
        <v>24</v>
      </c>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row>
    <row r="18" spans="1:27">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c r="A20" s="311" t="s">
        <v>25</v>
      </c>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row>
    <row r="21" spans="1:2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row>
    <row r="22" spans="1:27" s="16" customFormat="1" ht="20.149999999999999" customHeight="1">
      <c r="A22" s="14" t="s">
        <v>26</v>
      </c>
      <c r="B22" s="15"/>
      <c r="C22" s="15"/>
      <c r="D22" s="15"/>
      <c r="E22" s="15"/>
      <c r="F22" s="296" t="s">
        <v>27</v>
      </c>
      <c r="G22" s="297"/>
      <c r="H22" s="297"/>
      <c r="I22" s="297"/>
      <c r="J22" s="297"/>
      <c r="K22" s="297"/>
      <c r="L22" s="297"/>
      <c r="M22" s="297"/>
      <c r="N22" s="297"/>
      <c r="O22" s="297"/>
      <c r="P22" s="297"/>
      <c r="Q22" s="297"/>
      <c r="R22" s="297"/>
      <c r="S22" s="297"/>
      <c r="T22" s="297"/>
      <c r="U22" s="297"/>
      <c r="V22" s="297"/>
      <c r="W22" s="297"/>
      <c r="X22" s="297"/>
      <c r="Y22" s="297"/>
      <c r="Z22" s="297"/>
      <c r="AA22" s="297"/>
    </row>
    <row r="23" spans="1:27" s="16" customFormat="1" ht="17.5" customHeight="1">
      <c r="A23" s="14"/>
      <c r="B23" s="15"/>
      <c r="C23" s="15"/>
      <c r="D23" s="15"/>
      <c r="E23" s="15"/>
      <c r="F23" s="295" t="str">
        <f>'★マスタ（最初にこちらを入力）'!D6</f>
        <v>「●●」</v>
      </c>
      <c r="G23" s="295"/>
      <c r="H23" s="295"/>
      <c r="I23" s="295"/>
      <c r="J23" s="295"/>
      <c r="K23" s="295"/>
      <c r="L23" s="295"/>
      <c r="M23" s="295"/>
      <c r="N23" s="295"/>
      <c r="O23" s="295"/>
      <c r="P23" s="295"/>
      <c r="Q23" s="295"/>
      <c r="R23" s="295"/>
      <c r="S23" s="295"/>
      <c r="T23" s="295"/>
      <c r="U23" s="295"/>
      <c r="V23" s="295"/>
      <c r="W23" s="295"/>
      <c r="X23" s="295"/>
      <c r="Y23" s="295"/>
      <c r="Z23" s="295"/>
      <c r="AA23" s="295"/>
    </row>
    <row r="24" spans="1:27" s="16" customFormat="1" ht="14.25" customHeight="1">
      <c r="A24" s="14"/>
      <c r="B24" s="15"/>
      <c r="C24" s="15"/>
      <c r="D24" s="15"/>
      <c r="E24" s="15"/>
      <c r="F24" s="82"/>
      <c r="G24" s="11"/>
      <c r="H24" s="11"/>
      <c r="I24" s="11"/>
      <c r="J24" s="11"/>
      <c r="K24" s="11"/>
      <c r="L24" s="11"/>
      <c r="M24" s="11"/>
      <c r="N24" s="11"/>
      <c r="O24" s="11"/>
      <c r="P24" s="11"/>
      <c r="Q24" s="11"/>
      <c r="R24" s="11"/>
      <c r="S24" s="11"/>
      <c r="T24" s="11"/>
      <c r="U24" s="11"/>
      <c r="V24" s="11"/>
      <c r="W24" s="11"/>
      <c r="X24" s="11"/>
      <c r="Y24" s="11"/>
      <c r="Z24" s="11"/>
      <c r="AA24" s="11"/>
    </row>
    <row r="25" spans="1:27" ht="20.149999999999999" customHeight="1">
      <c r="A25" s="14" t="s">
        <v>28</v>
      </c>
      <c r="B25" s="14"/>
      <c r="C25" s="14"/>
      <c r="D25" s="14"/>
      <c r="E25" s="14"/>
      <c r="F25" s="298" t="str">
        <f>'★マスタ（最初にこちらを入力）'!D9</f>
        <v>20●●年●月●日～202●年●月●日</v>
      </c>
      <c r="G25" s="298"/>
      <c r="H25" s="298"/>
      <c r="I25" s="298"/>
      <c r="J25" s="298"/>
      <c r="K25" s="298"/>
      <c r="L25" s="298"/>
      <c r="M25" s="298"/>
      <c r="N25" s="298"/>
      <c r="O25" s="298"/>
      <c r="P25" s="298"/>
      <c r="Q25" s="298"/>
      <c r="R25" s="298"/>
      <c r="S25" s="298"/>
      <c r="T25" s="298"/>
      <c r="U25" s="298"/>
      <c r="V25" s="298"/>
      <c r="W25" s="298"/>
      <c r="X25" s="298"/>
      <c r="Y25" s="298"/>
      <c r="Z25" s="298"/>
      <c r="AA25" s="298"/>
    </row>
    <row r="26" spans="1:27" s="16" customFormat="1" ht="14.25" customHeight="1">
      <c r="A26" s="14"/>
      <c r="B26" s="15"/>
      <c r="C26" s="15"/>
      <c r="D26" s="15"/>
      <c r="E26" s="15"/>
      <c r="F26" s="82"/>
      <c r="G26" s="11"/>
      <c r="H26" s="11"/>
      <c r="I26" s="11"/>
      <c r="J26" s="11"/>
      <c r="K26" s="11"/>
      <c r="L26" s="11"/>
      <c r="M26" s="11"/>
      <c r="N26" s="11"/>
      <c r="O26" s="11"/>
      <c r="P26" s="11"/>
      <c r="Q26" s="11"/>
      <c r="R26" s="11"/>
      <c r="S26" s="11"/>
      <c r="T26" s="11"/>
      <c r="U26" s="11"/>
      <c r="V26" s="11"/>
      <c r="W26" s="11"/>
      <c r="X26" s="11"/>
      <c r="Y26" s="11"/>
      <c r="Z26" s="11"/>
      <c r="AA26" s="11"/>
    </row>
    <row r="27" spans="1:27" ht="20.149999999999999" customHeight="1">
      <c r="A27" s="14" t="s">
        <v>29</v>
      </c>
      <c r="B27" s="14"/>
      <c r="C27" s="14"/>
      <c r="D27" s="14"/>
      <c r="E27" s="14"/>
      <c r="F27" s="298" t="str">
        <f>'★マスタ（最初にこちらを入力）'!D10</f>
        <v>20●●年●月●日～202●年●月●日</v>
      </c>
      <c r="G27" s="298"/>
      <c r="H27" s="298"/>
      <c r="I27" s="298"/>
      <c r="J27" s="298"/>
      <c r="K27" s="298"/>
      <c r="L27" s="298"/>
      <c r="M27" s="298"/>
      <c r="N27" s="298"/>
      <c r="O27" s="298"/>
      <c r="P27" s="298"/>
      <c r="Q27" s="298"/>
      <c r="R27" s="298"/>
      <c r="S27" s="298"/>
      <c r="T27" s="298"/>
      <c r="U27" s="298"/>
      <c r="V27" s="298"/>
      <c r="W27" s="298"/>
      <c r="X27" s="298"/>
      <c r="Y27" s="298"/>
      <c r="Z27" s="298"/>
      <c r="AA27" s="298"/>
    </row>
    <row r="28" spans="1:27" s="16" customFormat="1" ht="14.25" customHeight="1">
      <c r="A28" s="14"/>
      <c r="B28" s="15"/>
      <c r="C28" s="15"/>
      <c r="D28" s="15"/>
      <c r="E28" s="15"/>
      <c r="F28" s="82"/>
      <c r="G28" s="11"/>
      <c r="H28" s="11"/>
      <c r="I28" s="11"/>
      <c r="J28" s="11"/>
      <c r="K28" s="11"/>
      <c r="L28" s="11"/>
      <c r="M28" s="11"/>
      <c r="N28" s="11"/>
      <c r="O28" s="11"/>
      <c r="P28" s="11"/>
      <c r="Q28" s="11"/>
      <c r="R28" s="11"/>
      <c r="S28" s="11"/>
      <c r="T28" s="11"/>
      <c r="U28" s="11"/>
      <c r="V28" s="11"/>
      <c r="W28" s="11"/>
      <c r="X28" s="11"/>
      <c r="Y28" s="11"/>
      <c r="Z28" s="11"/>
      <c r="AA28" s="11"/>
    </row>
    <row r="29" spans="1:27" ht="20.149999999999999" customHeight="1">
      <c r="A29" s="17" t="s">
        <v>30</v>
      </c>
      <c r="B29" s="18"/>
      <c r="C29" s="18"/>
      <c r="D29" s="18"/>
      <c r="E29" s="18"/>
      <c r="F29" s="17" t="s">
        <v>31</v>
      </c>
      <c r="G29" s="18"/>
      <c r="H29" s="18"/>
      <c r="I29" s="18"/>
      <c r="J29" s="18"/>
      <c r="K29" s="18"/>
      <c r="L29" s="18"/>
      <c r="M29" s="18"/>
      <c r="N29" s="18"/>
      <c r="O29" s="18"/>
      <c r="P29" s="18"/>
      <c r="Q29" s="18"/>
      <c r="R29" s="18"/>
      <c r="S29" s="18"/>
      <c r="T29" s="18"/>
      <c r="U29" s="18"/>
      <c r="V29" s="18"/>
      <c r="W29" s="18"/>
      <c r="X29" s="18"/>
      <c r="Y29" s="18"/>
      <c r="Z29" s="18"/>
      <c r="AA29" s="18"/>
    </row>
    <row r="30" spans="1:27" ht="20.149999999999999" customHeight="1">
      <c r="A30" s="17"/>
      <c r="B30" s="18"/>
      <c r="C30" s="18"/>
      <c r="D30" s="18"/>
      <c r="E30" s="18"/>
      <c r="F30" s="17" t="s">
        <v>32</v>
      </c>
      <c r="G30" s="18"/>
      <c r="H30" s="18"/>
      <c r="I30" s="18"/>
      <c r="J30" s="18"/>
      <c r="K30" s="18"/>
      <c r="L30" s="18"/>
      <c r="M30" s="18"/>
      <c r="N30" s="18"/>
      <c r="O30" s="18"/>
      <c r="P30" s="18"/>
      <c r="Q30" s="18"/>
      <c r="R30" s="18"/>
      <c r="S30" s="18"/>
      <c r="T30" s="18"/>
      <c r="U30" s="18"/>
      <c r="V30" s="18"/>
      <c r="W30" s="18"/>
      <c r="X30" s="18"/>
      <c r="Y30" s="18"/>
      <c r="Z30" s="18"/>
      <c r="AA30" s="18"/>
    </row>
    <row r="31" spans="1:27" ht="20.149999999999999" customHeight="1">
      <c r="A31" s="19"/>
      <c r="B31" s="19"/>
      <c r="C31" s="19"/>
      <c r="D31" s="19"/>
      <c r="E31" s="19"/>
      <c r="F31" s="213" t="s">
        <v>33</v>
      </c>
      <c r="G31" s="213"/>
      <c r="H31" s="213"/>
      <c r="I31" s="213"/>
      <c r="J31" s="213"/>
      <c r="K31" s="213"/>
      <c r="L31" s="213"/>
      <c r="M31" s="213"/>
      <c r="N31" s="19"/>
      <c r="O31" s="19"/>
      <c r="P31" s="19"/>
      <c r="Q31" s="19"/>
      <c r="R31" s="19"/>
      <c r="S31" s="19"/>
      <c r="T31" s="19"/>
      <c r="U31" s="19"/>
      <c r="V31" s="19"/>
      <c r="W31" s="19"/>
      <c r="X31" s="19"/>
      <c r="Y31" s="19"/>
      <c r="Z31" s="19"/>
      <c r="AA31" s="19"/>
    </row>
    <row r="32" spans="1:27" ht="20.149999999999999" customHeight="1">
      <c r="A32" s="19"/>
      <c r="B32" s="19"/>
      <c r="C32" s="19"/>
      <c r="D32" s="19"/>
      <c r="E32" s="19"/>
      <c r="F32" s="19" t="s">
        <v>34</v>
      </c>
      <c r="H32" s="19"/>
      <c r="I32" s="19"/>
      <c r="J32" s="19"/>
      <c r="K32" s="19"/>
      <c r="L32" s="19"/>
      <c r="M32" s="19"/>
      <c r="N32" s="19"/>
      <c r="O32" s="19"/>
      <c r="P32" s="19"/>
      <c r="Q32" s="19"/>
      <c r="R32" s="19"/>
      <c r="S32" s="19"/>
      <c r="T32" s="19"/>
      <c r="U32" s="19"/>
      <c r="V32" s="19"/>
      <c r="W32" s="19"/>
      <c r="X32" s="19"/>
      <c r="Y32" s="19"/>
      <c r="Z32" s="19"/>
      <c r="AA32" s="19"/>
    </row>
    <row r="33" spans="1:29" ht="20.149999999999999" customHeight="1">
      <c r="A33" s="19"/>
      <c r="B33" s="19"/>
      <c r="C33" s="19"/>
      <c r="D33" s="19"/>
      <c r="E33" s="19"/>
      <c r="F33" s="19" t="s">
        <v>35</v>
      </c>
      <c r="G33" s="19"/>
      <c r="H33" s="19"/>
      <c r="I33" s="19"/>
      <c r="J33" s="19"/>
      <c r="K33" s="19"/>
      <c r="L33" s="19"/>
      <c r="M33" s="19"/>
      <c r="N33" s="19"/>
      <c r="O33" s="19"/>
      <c r="P33" s="19"/>
      <c r="Q33" s="19"/>
      <c r="R33" s="19"/>
      <c r="S33" s="19"/>
      <c r="T33" s="19"/>
      <c r="U33" s="19"/>
      <c r="V33" s="19"/>
      <c r="W33" s="19"/>
      <c r="X33" s="19"/>
      <c r="Y33" s="19"/>
      <c r="Z33" s="19"/>
      <c r="AA33" s="19"/>
    </row>
    <row r="34" spans="1:29" ht="20.149999999999999"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row>
    <row r="35" spans="1:29" ht="37.5" customHeight="1">
      <c r="A35" s="293" t="s">
        <v>36</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117"/>
      <c r="AC35" s="117"/>
    </row>
    <row r="36" spans="1:29" ht="20.149999999999999" customHeight="1">
      <c r="A36" s="294"/>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117"/>
      <c r="AC36" s="117"/>
    </row>
    <row r="37" spans="1:29" ht="20.149999999999999" customHeight="1">
      <c r="A37" s="115"/>
      <c r="B37" s="305" t="s">
        <v>37</v>
      </c>
      <c r="C37" s="306"/>
      <c r="D37" s="306"/>
      <c r="E37" s="306"/>
      <c r="F37" s="306"/>
      <c r="G37" s="307"/>
      <c r="H37" s="305" t="s">
        <v>38</v>
      </c>
      <c r="I37" s="306"/>
      <c r="J37" s="306"/>
      <c r="K37" s="306"/>
      <c r="L37" s="306"/>
      <c r="M37" s="306"/>
      <c r="N37" s="307"/>
      <c r="O37" s="305" t="s">
        <v>39</v>
      </c>
      <c r="P37" s="306"/>
      <c r="Q37" s="306"/>
      <c r="R37" s="307"/>
      <c r="S37" s="305" t="s">
        <v>40</v>
      </c>
      <c r="T37" s="306"/>
      <c r="U37" s="306"/>
      <c r="V37" s="306"/>
      <c r="W37" s="306"/>
      <c r="X37" s="306"/>
      <c r="Y37" s="306"/>
      <c r="Z37" s="306"/>
      <c r="AA37" s="307"/>
    </row>
    <row r="38" spans="1:29" ht="42" customHeight="1">
      <c r="A38" s="115" t="s">
        <v>41</v>
      </c>
      <c r="B38" s="305"/>
      <c r="C38" s="306"/>
      <c r="D38" s="306"/>
      <c r="E38" s="306"/>
      <c r="F38" s="306"/>
      <c r="G38" s="307"/>
      <c r="H38" s="305"/>
      <c r="I38" s="306"/>
      <c r="J38" s="306"/>
      <c r="K38" s="306"/>
      <c r="L38" s="306"/>
      <c r="M38" s="306"/>
      <c r="N38" s="307"/>
      <c r="O38" s="305"/>
      <c r="P38" s="306"/>
      <c r="Q38" s="306"/>
      <c r="R38" s="307"/>
      <c r="S38" s="305"/>
      <c r="T38" s="306"/>
      <c r="U38" s="306"/>
      <c r="V38" s="306"/>
      <c r="W38" s="306"/>
      <c r="X38" s="306"/>
      <c r="Y38" s="306"/>
      <c r="Z38" s="306"/>
      <c r="AA38" s="307"/>
    </row>
    <row r="39" spans="1:29" ht="42" customHeight="1">
      <c r="A39" s="116" t="s">
        <v>42</v>
      </c>
      <c r="B39" s="308"/>
      <c r="C39" s="309"/>
      <c r="D39" s="309"/>
      <c r="E39" s="309"/>
      <c r="F39" s="309"/>
      <c r="G39" s="310"/>
      <c r="H39" s="308"/>
      <c r="I39" s="309"/>
      <c r="J39" s="309"/>
      <c r="K39" s="309"/>
      <c r="L39" s="309"/>
      <c r="M39" s="309"/>
      <c r="N39" s="310"/>
      <c r="O39" s="308"/>
      <c r="P39" s="309"/>
      <c r="Q39" s="309"/>
      <c r="R39" s="310"/>
      <c r="S39" s="308"/>
      <c r="T39" s="309"/>
      <c r="U39" s="309"/>
      <c r="V39" s="309"/>
      <c r="W39" s="309"/>
      <c r="X39" s="309"/>
      <c r="Y39" s="309"/>
      <c r="Z39" s="309"/>
      <c r="AA39" s="310"/>
    </row>
    <row r="42" spans="1:29">
      <c r="AA42" s="86" t="s">
        <v>43</v>
      </c>
    </row>
  </sheetData>
  <customSheetViews>
    <customSheetView guid="{F83BA426-F38B-4CB2-A20E-022187331E50}" showPageBreaks="1" fitToPage="1" printArea="1">
      <pageMargins left="0" right="0" top="0" bottom="0" header="0" footer="0"/>
      <pageSetup paperSize="9" scale="96" orientation="portrait" horizontalDpi="300" verticalDpi="300" r:id="rId1"/>
    </customSheetView>
  </customSheetViews>
  <mergeCells count="26">
    <mergeCell ref="A2:J2"/>
    <mergeCell ref="O37:R37"/>
    <mergeCell ref="O38:R38"/>
    <mergeCell ref="O39:R39"/>
    <mergeCell ref="S37:AA37"/>
    <mergeCell ref="S38:AA38"/>
    <mergeCell ref="S39:AA39"/>
    <mergeCell ref="B37:G37"/>
    <mergeCell ref="B38:G38"/>
    <mergeCell ref="B39:G39"/>
    <mergeCell ref="H37:N37"/>
    <mergeCell ref="H38:N38"/>
    <mergeCell ref="H39:N39"/>
    <mergeCell ref="A20:AA20"/>
    <mergeCell ref="A17:AA17"/>
    <mergeCell ref="T4:AA4"/>
    <mergeCell ref="Q9:AA9"/>
    <mergeCell ref="Q10:AA10"/>
    <mergeCell ref="A13:AA13"/>
    <mergeCell ref="A14:AA14"/>
    <mergeCell ref="K15:Q15"/>
    <mergeCell ref="A35:AA36"/>
    <mergeCell ref="F23:AA23"/>
    <mergeCell ref="F22:AA22"/>
    <mergeCell ref="F25:AA25"/>
    <mergeCell ref="F27:AA27"/>
  </mergeCells>
  <phoneticPr fontId="3"/>
  <pageMargins left="0.70866141732283472" right="0.70866141732283472" top="0.74803149606299213" bottom="0.74803149606299213" header="0.31496062992125984" footer="0.31496062992125984"/>
  <pageSetup paperSize="9" scale="85"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P63"/>
  <sheetViews>
    <sheetView zoomScale="90" zoomScaleNormal="90" workbookViewId="0">
      <selection activeCell="H40" sqref="H40"/>
    </sheetView>
  </sheetViews>
  <sheetFormatPr defaultColWidth="8.58203125" defaultRowHeight="14"/>
  <cols>
    <col min="1" max="1" width="2.83203125" style="1" customWidth="1"/>
    <col min="2" max="2" width="14.08203125" style="1" customWidth="1"/>
    <col min="3" max="3" width="15.83203125" style="1" customWidth="1"/>
    <col min="4" max="4" width="15.08203125" style="1" customWidth="1"/>
    <col min="5" max="8" width="23" style="1" customWidth="1"/>
    <col min="9" max="9" width="8.83203125" style="1" customWidth="1"/>
    <col min="10" max="16" width="15.1640625" style="1" customWidth="1"/>
    <col min="17" max="16384" width="8.58203125" style="1"/>
  </cols>
  <sheetData>
    <row r="1" spans="2:16" ht="7" customHeight="1"/>
    <row r="2" spans="2:16" ht="18" customHeight="1">
      <c r="B2" s="271" t="s">
        <v>196</v>
      </c>
      <c r="C2" s="272"/>
      <c r="D2" s="273"/>
      <c r="E2" s="10"/>
    </row>
    <row r="3" spans="2:16" ht="8.5" customHeight="1"/>
    <row r="4" spans="2:16" ht="18" customHeight="1">
      <c r="B4" s="141" t="s">
        <v>44</v>
      </c>
      <c r="C4" s="353" t="str">
        <f>'★マスタ（最初にこちらを入力）'!D7</f>
        <v>●●</v>
      </c>
      <c r="D4" s="353"/>
      <c r="E4" s="353"/>
      <c r="F4" s="353"/>
    </row>
    <row r="5" spans="2:16" ht="9" customHeight="1">
      <c r="K5" s="2"/>
      <c r="M5" s="3"/>
    </row>
    <row r="6" spans="2:16" ht="19">
      <c r="B6" s="354" t="s">
        <v>45</v>
      </c>
      <c r="C6" s="354"/>
      <c r="D6" s="354"/>
      <c r="E6" s="354"/>
      <c r="F6" s="354"/>
      <c r="G6" s="354"/>
      <c r="H6" s="354"/>
      <c r="I6" s="4"/>
      <c r="J6" s="4"/>
      <c r="K6" s="4"/>
      <c r="L6" s="4"/>
      <c r="M6" s="4"/>
      <c r="N6" s="4"/>
    </row>
    <row r="7" spans="2:16" ht="20.5" customHeight="1">
      <c r="B7" s="355" t="str">
        <f>'★マスタ（最初にこちらを入力）'!D11</f>
        <v>部分払第●回</v>
      </c>
      <c r="C7" s="355"/>
      <c r="D7" s="355"/>
      <c r="E7" s="355"/>
      <c r="F7" s="355"/>
      <c r="G7" s="355"/>
      <c r="H7" s="355"/>
    </row>
    <row r="8" spans="2:16" ht="15" customHeight="1">
      <c r="B8" s="7"/>
      <c r="C8" s="7"/>
      <c r="D8" s="7"/>
      <c r="E8" s="7"/>
      <c r="F8" s="7"/>
      <c r="G8" s="7"/>
      <c r="H8" s="7"/>
    </row>
    <row r="9" spans="2:16" ht="22" customHeight="1" thickBot="1">
      <c r="B9" s="142" t="s">
        <v>46</v>
      </c>
      <c r="C9" s="5"/>
      <c r="D9" s="5"/>
      <c r="E9" s="234">
        <f>G25</f>
        <v>0</v>
      </c>
      <c r="F9" s="142" t="s">
        <v>47</v>
      </c>
      <c r="G9" s="6"/>
      <c r="H9" s="7"/>
    </row>
    <row r="10" spans="2:16" s="8" customFormat="1" ht="20.149999999999999" customHeight="1" thickTop="1">
      <c r="J10" s="230" t="s">
        <v>202</v>
      </c>
    </row>
    <row r="11" spans="2:16" s="8" customFormat="1" ht="20.5" customHeight="1" thickBot="1">
      <c r="B11" s="143" t="s">
        <v>48</v>
      </c>
      <c r="C11" s="9"/>
      <c r="D11" s="9"/>
      <c r="H11" s="235" t="s">
        <v>49</v>
      </c>
      <c r="J11" s="8" t="s">
        <v>50</v>
      </c>
    </row>
    <row r="12" spans="2:16" s="8" customFormat="1" ht="22" customHeight="1">
      <c r="B12" s="364" t="s">
        <v>51</v>
      </c>
      <c r="C12" s="365"/>
      <c r="D12" s="365"/>
      <c r="E12" s="356" t="s">
        <v>52</v>
      </c>
      <c r="F12" s="362" t="s">
        <v>53</v>
      </c>
      <c r="G12" s="358" t="s">
        <v>54</v>
      </c>
      <c r="H12" s="360" t="s">
        <v>55</v>
      </c>
      <c r="J12" s="275"/>
      <c r="K12" s="276"/>
      <c r="L12" s="276"/>
      <c r="M12" s="276"/>
      <c r="N12" s="275"/>
      <c r="O12" s="276"/>
      <c r="P12" s="277"/>
    </row>
    <row r="13" spans="2:16" s="8" customFormat="1" ht="22" customHeight="1" thickBot="1">
      <c r="B13" s="366"/>
      <c r="C13" s="367"/>
      <c r="D13" s="367"/>
      <c r="E13" s="357"/>
      <c r="F13" s="363"/>
      <c r="G13" s="359"/>
      <c r="H13" s="361"/>
      <c r="J13" s="278" t="s">
        <v>197</v>
      </c>
      <c r="K13" s="278" t="s">
        <v>198</v>
      </c>
      <c r="L13" s="278" t="s">
        <v>199</v>
      </c>
      <c r="M13" s="278" t="s">
        <v>200</v>
      </c>
      <c r="N13" s="278" t="s">
        <v>197</v>
      </c>
      <c r="O13" s="278" t="s">
        <v>198</v>
      </c>
      <c r="P13" s="278" t="s">
        <v>199</v>
      </c>
    </row>
    <row r="14" spans="2:16" s="8" customFormat="1" ht="18" customHeight="1">
      <c r="B14" s="314" t="s">
        <v>56</v>
      </c>
      <c r="C14" s="315"/>
      <c r="D14" s="316"/>
      <c r="E14" s="236"/>
      <c r="F14" s="237"/>
      <c r="G14" s="238"/>
      <c r="H14" s="239"/>
      <c r="J14" s="279"/>
      <c r="K14" s="279"/>
      <c r="L14" s="279"/>
      <c r="M14" s="279"/>
      <c r="N14" s="280"/>
      <c r="O14" s="280"/>
      <c r="P14" s="280"/>
    </row>
    <row r="15" spans="2:16" s="8" customFormat="1" ht="18" customHeight="1">
      <c r="B15" s="327" t="s">
        <v>57</v>
      </c>
      <c r="C15" s="328"/>
      <c r="D15" s="329"/>
      <c r="E15" s="240"/>
      <c r="F15" s="241">
        <f>SUM(J15:P15)</f>
        <v>0</v>
      </c>
      <c r="G15" s="242">
        <f>'1.旅費(1)現地渡航費（航空運賃）'!G14</f>
        <v>0</v>
      </c>
      <c r="H15" s="243">
        <f>F15+G15</f>
        <v>0</v>
      </c>
      <c r="J15" s="280"/>
      <c r="K15" s="280"/>
      <c r="L15" s="280"/>
      <c r="M15" s="280"/>
      <c r="N15" s="280"/>
      <c r="O15" s="280"/>
      <c r="P15" s="280"/>
    </row>
    <row r="16" spans="2:16" s="8" customFormat="1" ht="18" customHeight="1">
      <c r="B16" s="330" t="s">
        <v>58</v>
      </c>
      <c r="C16" s="331"/>
      <c r="D16" s="332"/>
      <c r="E16" s="244"/>
      <c r="F16" s="241">
        <f>SUM(J16:P16)</f>
        <v>0</v>
      </c>
      <c r="G16" s="245">
        <f>'1.旅費(2)本邦渡航費（航空運賃） '!H16</f>
        <v>0</v>
      </c>
      <c r="H16" s="246">
        <f>F16+G16</f>
        <v>0</v>
      </c>
      <c r="J16" s="280"/>
      <c r="K16" s="280"/>
      <c r="L16" s="280"/>
      <c r="M16" s="280"/>
      <c r="N16" s="280"/>
      <c r="O16" s="280"/>
      <c r="P16" s="280"/>
    </row>
    <row r="17" spans="2:16" s="8" customFormat="1" ht="18" customHeight="1">
      <c r="B17" s="330" t="s">
        <v>59</v>
      </c>
      <c r="C17" s="331"/>
      <c r="D17" s="332"/>
      <c r="E17" s="247"/>
      <c r="F17" s="248"/>
      <c r="G17" s="249"/>
      <c r="H17" s="250"/>
      <c r="J17" s="280"/>
      <c r="K17" s="280"/>
      <c r="L17" s="280"/>
      <c r="M17" s="280"/>
      <c r="N17" s="280"/>
      <c r="O17" s="280"/>
      <c r="P17" s="280"/>
    </row>
    <row r="18" spans="2:16" s="8" customFormat="1" ht="18" customHeight="1">
      <c r="B18" s="317" t="s">
        <v>60</v>
      </c>
      <c r="C18" s="318"/>
      <c r="D18" s="319"/>
      <c r="E18" s="244"/>
      <c r="F18" s="241">
        <f>SUM(J18:P18)</f>
        <v>0</v>
      </c>
      <c r="G18" s="245">
        <f>'2.活動経費(1)傭人費'!F142</f>
        <v>0</v>
      </c>
      <c r="H18" s="246">
        <f>F18+G18</f>
        <v>0</v>
      </c>
      <c r="J18" s="280"/>
      <c r="K18" s="280"/>
      <c r="L18" s="280"/>
      <c r="M18" s="280"/>
      <c r="N18" s="280"/>
      <c r="O18" s="280"/>
      <c r="P18" s="280"/>
    </row>
    <row r="19" spans="2:16" s="8" customFormat="1" ht="18" customHeight="1">
      <c r="B19" s="317" t="s">
        <v>61</v>
      </c>
      <c r="C19" s="318"/>
      <c r="D19" s="319"/>
      <c r="E19" s="244"/>
      <c r="F19" s="241">
        <f t="shared" ref="F19:F24" si="0">SUM(J19:P19)</f>
        <v>0</v>
      </c>
      <c r="G19" s="245">
        <f>'2.活動経費(2)現地・日本国内旅費'!F140</f>
        <v>0</v>
      </c>
      <c r="H19" s="246">
        <f>F19+G19</f>
        <v>0</v>
      </c>
      <c r="J19" s="280"/>
      <c r="K19" s="280"/>
      <c r="L19" s="280"/>
      <c r="M19" s="280"/>
      <c r="N19" s="280"/>
      <c r="O19" s="280"/>
      <c r="P19" s="280"/>
    </row>
    <row r="20" spans="2:16" s="8" customFormat="1" ht="18" customHeight="1">
      <c r="B20" s="317" t="s">
        <v>62</v>
      </c>
      <c r="C20" s="318"/>
      <c r="D20" s="319"/>
      <c r="E20" s="244"/>
      <c r="F20" s="241">
        <f t="shared" si="0"/>
        <v>0</v>
      </c>
      <c r="G20" s="245">
        <f>'2.活動経費(3)セミナー・講習会・学校運営等関連費'!G142</f>
        <v>0</v>
      </c>
      <c r="H20" s="246">
        <f t="shared" ref="H20:H24" si="1">F20+G20</f>
        <v>0</v>
      </c>
      <c r="J20" s="280"/>
      <c r="K20" s="280"/>
      <c r="L20" s="280"/>
      <c r="M20" s="280"/>
      <c r="N20" s="280"/>
      <c r="O20" s="280"/>
      <c r="P20" s="280"/>
    </row>
    <row r="21" spans="2:16" s="8" customFormat="1" ht="19" customHeight="1">
      <c r="B21" s="320" t="s">
        <v>63</v>
      </c>
      <c r="C21" s="318"/>
      <c r="D21" s="319"/>
      <c r="E21" s="244"/>
      <c r="F21" s="241">
        <f t="shared" si="0"/>
        <v>0</v>
      </c>
      <c r="G21" s="245">
        <f>'2.活動経費(4)遠隔活動費'!F142</f>
        <v>0</v>
      </c>
      <c r="H21" s="246">
        <f t="shared" si="1"/>
        <v>0</v>
      </c>
      <c r="J21" s="280"/>
      <c r="K21" s="280"/>
      <c r="L21" s="280"/>
      <c r="M21" s="280"/>
      <c r="N21" s="280"/>
      <c r="O21" s="280"/>
      <c r="P21" s="280"/>
    </row>
    <row r="22" spans="2:16" s="8" customFormat="1" ht="18" customHeight="1">
      <c r="B22" s="317" t="s">
        <v>64</v>
      </c>
      <c r="C22" s="318"/>
      <c r="D22" s="319"/>
      <c r="E22" s="244"/>
      <c r="F22" s="241">
        <f t="shared" si="0"/>
        <v>0</v>
      </c>
      <c r="G22" s="245">
        <f>'2.活動経費(5)施設・設備等関連費'!F142</f>
        <v>0</v>
      </c>
      <c r="H22" s="246">
        <f t="shared" si="1"/>
        <v>0</v>
      </c>
      <c r="J22" s="280"/>
      <c r="K22" s="280"/>
      <c r="L22" s="280"/>
      <c r="M22" s="280"/>
      <c r="N22" s="280"/>
      <c r="O22" s="280"/>
      <c r="P22" s="280"/>
    </row>
    <row r="23" spans="2:16" s="8" customFormat="1" ht="18" customHeight="1">
      <c r="B23" s="317" t="s">
        <v>65</v>
      </c>
      <c r="C23" s="318"/>
      <c r="D23" s="319"/>
      <c r="E23" s="244"/>
      <c r="F23" s="241">
        <f t="shared" si="0"/>
        <v>0</v>
      </c>
      <c r="G23" s="245">
        <f>'2.活動経費(6)物品・機材購入、輸送費'!F142</f>
        <v>0</v>
      </c>
      <c r="H23" s="246">
        <f t="shared" si="1"/>
        <v>0</v>
      </c>
      <c r="J23" s="280"/>
      <c r="K23" s="280"/>
      <c r="L23" s="280"/>
      <c r="M23" s="280"/>
      <c r="N23" s="280"/>
      <c r="O23" s="280"/>
      <c r="P23" s="280"/>
    </row>
    <row r="24" spans="2:16" s="8" customFormat="1" ht="18" customHeight="1" thickBot="1">
      <c r="B24" s="324" t="s">
        <v>66</v>
      </c>
      <c r="C24" s="325"/>
      <c r="D24" s="326"/>
      <c r="E24" s="251"/>
      <c r="F24" s="241">
        <f t="shared" si="0"/>
        <v>0</v>
      </c>
      <c r="G24" s="252">
        <f>'3.その他経費'!F142</f>
        <v>0</v>
      </c>
      <c r="H24" s="246">
        <f t="shared" si="1"/>
        <v>0</v>
      </c>
      <c r="J24" s="280"/>
      <c r="K24" s="280"/>
      <c r="L24" s="280"/>
      <c r="M24" s="280"/>
      <c r="N24" s="280"/>
      <c r="O24" s="280"/>
      <c r="P24" s="280"/>
    </row>
    <row r="25" spans="2:16" ht="25.5" customHeight="1" thickBot="1">
      <c r="B25" s="335" t="s">
        <v>67</v>
      </c>
      <c r="C25" s="336"/>
      <c r="D25" s="337"/>
      <c r="E25" s="253">
        <f>SUM(E15:E16,E18:E24)</f>
        <v>0</v>
      </c>
      <c r="F25" s="254">
        <f t="shared" ref="F25:H25" si="2">SUM(F15:F16,F18:F24)</f>
        <v>0</v>
      </c>
      <c r="G25" s="254">
        <f t="shared" si="2"/>
        <v>0</v>
      </c>
      <c r="H25" s="255">
        <f t="shared" si="2"/>
        <v>0</v>
      </c>
      <c r="J25" s="280">
        <f ca="1">J25</f>
        <v>0</v>
      </c>
      <c r="K25" s="280">
        <f t="shared" ref="K25:P25" si="3">SUM(K15:K24)</f>
        <v>0</v>
      </c>
      <c r="L25" s="280">
        <f t="shared" si="3"/>
        <v>0</v>
      </c>
      <c r="M25" s="280">
        <f t="shared" si="3"/>
        <v>0</v>
      </c>
      <c r="N25" s="280">
        <f t="shared" si="3"/>
        <v>0</v>
      </c>
      <c r="O25" s="280">
        <f t="shared" si="3"/>
        <v>0</v>
      </c>
      <c r="P25" s="280">
        <f t="shared" si="3"/>
        <v>0</v>
      </c>
    </row>
    <row r="26" spans="2:16" ht="40.5" customHeight="1">
      <c r="B26" s="349" t="s">
        <v>68</v>
      </c>
      <c r="C26" s="349"/>
      <c r="D26" s="349"/>
      <c r="E26" s="349"/>
      <c r="F26" s="349"/>
      <c r="G26" s="256">
        <f>'2.活動経費(1)傭人費'!J142+'2.活動経費(2)現地・日本国内旅費'!J140+'2.活動経費(3)セミナー・講習会・学校運営等関連費'!K142+'2.活動経費(4)遠隔活動費'!J142+'2.活動経費(5)施設・設備等関連費'!J142+'2.活動経費(6)物品・機材購入、輸送費'!J142+'3.その他経費'!J142</f>
        <v>0</v>
      </c>
      <c r="H26" s="257"/>
    </row>
    <row r="27" spans="2:16" ht="40.5" customHeight="1">
      <c r="B27" s="348" t="s">
        <v>69</v>
      </c>
      <c r="C27" s="348"/>
      <c r="D27" s="348"/>
      <c r="E27" s="348"/>
      <c r="F27" s="348"/>
      <c r="G27" s="256">
        <f>'2.活動経費(1)傭人費'!J143+'2.活動経費(2)現地・日本国内旅費'!J141+'2.活動経費(3)セミナー・講習会・学校運営等関連費'!K143+'2.活動経費(4)遠隔活動費'!J143+'2.活動経費(5)施設・設備等関連費'!J143+'2.活動経費(6)物品・機材購入、輸送費'!J143+'3.その他経費'!J143</f>
        <v>0</v>
      </c>
      <c r="H27" s="257"/>
    </row>
    <row r="28" spans="2:16" ht="38.15" customHeight="1">
      <c r="B28" s="348" t="s">
        <v>70</v>
      </c>
      <c r="C28" s="348"/>
      <c r="D28" s="348"/>
      <c r="E28" s="348"/>
      <c r="F28" s="348"/>
      <c r="G28" s="258">
        <f>'2.活動経費(1)傭人費'!J144+'2.活動経費(2)現地・日本国内旅費'!J142+'2.活動経費(3)セミナー・講習会・学校運営等関連費'!K144+'2.活動経費(4)遠隔活動費'!J144+'2.活動経費(5)施設・設備等関連費'!J144+'2.活動経費(6)物品・機材購入、輸送費'!J144+'3.その他経費'!J144</f>
        <v>0</v>
      </c>
      <c r="H28" s="257"/>
    </row>
    <row r="29" spans="2:16" ht="38.15" customHeight="1">
      <c r="B29" s="350" t="s">
        <v>71</v>
      </c>
      <c r="C29" s="351"/>
      <c r="D29" s="351"/>
      <c r="E29" s="351"/>
      <c r="F29" s="352"/>
      <c r="G29" s="259">
        <f>'2.活動経費(1)傭人費'!J145+'2.活動経費(2)現地・日本国内旅費'!J143+'2.活動経費(3)セミナー・講習会・学校運営等関連費'!K145+'2.活動経費(4)遠隔活動費'!J145+'2.活動経費(5)施設・設備等関連費'!J145+'2.活動経費(6)物品・機材購入、輸送費'!J145+'3.その他経費'!J145</f>
        <v>0</v>
      </c>
      <c r="H29" s="257"/>
    </row>
    <row r="30" spans="2:16" ht="38.15" customHeight="1">
      <c r="B30" s="347" t="s">
        <v>72</v>
      </c>
      <c r="C30" s="347"/>
      <c r="D30" s="347"/>
      <c r="E30" s="347"/>
      <c r="F30" s="347"/>
      <c r="G30" s="260">
        <f>'1.旅費(1)現地渡航費（航空運賃）'!I14</f>
        <v>0</v>
      </c>
      <c r="H30" s="257"/>
    </row>
    <row r="31" spans="2:16" ht="20.149999999999999" customHeight="1">
      <c r="B31" s="261"/>
      <c r="C31" s="261"/>
      <c r="D31" s="261"/>
      <c r="E31" s="257"/>
      <c r="F31" s="257"/>
      <c r="G31" s="257"/>
      <c r="H31" s="257"/>
    </row>
    <row r="32" spans="2:16" s="8" customFormat="1" ht="18" customHeight="1">
      <c r="B32" s="143" t="s">
        <v>73</v>
      </c>
      <c r="C32" s="143"/>
      <c r="D32" s="143"/>
      <c r="E32" s="1"/>
      <c r="F32" s="1"/>
      <c r="G32" s="1"/>
      <c r="H32" s="3" t="s">
        <v>49</v>
      </c>
    </row>
    <row r="33" spans="2:8" s="8" customFormat="1" ht="18" customHeight="1" thickBot="1">
      <c r="B33" s="270" t="s">
        <v>158</v>
      </c>
      <c r="C33" s="143"/>
      <c r="D33" s="143"/>
      <c r="E33" s="1"/>
      <c r="F33" s="1"/>
      <c r="G33" s="1"/>
      <c r="H33" s="3"/>
    </row>
    <row r="34" spans="2:8" s="8" customFormat="1" ht="18" customHeight="1">
      <c r="B34" s="338" t="s">
        <v>74</v>
      </c>
      <c r="C34" s="339"/>
      <c r="D34" s="340"/>
      <c r="E34" s="262" t="s">
        <v>203</v>
      </c>
      <c r="F34" s="262" t="s">
        <v>204</v>
      </c>
      <c r="G34" s="262" t="s">
        <v>205</v>
      </c>
      <c r="H34" s="263" t="s">
        <v>206</v>
      </c>
    </row>
    <row r="35" spans="2:8" s="8" customFormat="1" ht="25" customHeight="1" thickBot="1">
      <c r="B35" s="341" t="s">
        <v>75</v>
      </c>
      <c r="C35" s="342"/>
      <c r="D35" s="343"/>
      <c r="E35" s="264">
        <f ca="1">J25</f>
        <v>0</v>
      </c>
      <c r="F35" s="265">
        <f>K25</f>
        <v>0</v>
      </c>
      <c r="G35" s="265">
        <f>L25</f>
        <v>0</v>
      </c>
      <c r="H35" s="266">
        <f>M25</f>
        <v>0</v>
      </c>
    </row>
    <row r="36" spans="2:8" s="8" customFormat="1" ht="18" customHeight="1" thickTop="1">
      <c r="B36" s="344" t="s">
        <v>76</v>
      </c>
      <c r="C36" s="345"/>
      <c r="D36" s="346"/>
      <c r="E36" s="262" t="s">
        <v>207</v>
      </c>
      <c r="F36" s="262" t="s">
        <v>208</v>
      </c>
      <c r="G36" s="262" t="s">
        <v>209</v>
      </c>
      <c r="H36" s="267"/>
    </row>
    <row r="37" spans="2:8" s="8" customFormat="1" ht="25" customHeight="1" thickBot="1">
      <c r="B37" s="341" t="s">
        <v>75</v>
      </c>
      <c r="C37" s="342"/>
      <c r="D37" s="343"/>
      <c r="E37" s="264">
        <f>N25</f>
        <v>0</v>
      </c>
      <c r="F37" s="265">
        <f>O25</f>
        <v>0</v>
      </c>
      <c r="G37" s="268">
        <f>P25</f>
        <v>0</v>
      </c>
      <c r="H37" s="269"/>
    </row>
    <row r="38" spans="2:8" ht="25" customHeight="1" thickTop="1" thickBot="1">
      <c r="B38" s="321" t="s">
        <v>77</v>
      </c>
      <c r="C38" s="322"/>
      <c r="D38" s="323"/>
      <c r="E38" s="333">
        <f ca="1">SUM(E35,F35,G35,H35,E37,F37,G37)</f>
        <v>0</v>
      </c>
      <c r="F38" s="334"/>
    </row>
    <row r="39" spans="2:8" ht="22.5" customHeight="1" thickBot="1">
      <c r="B39" s="270" t="s">
        <v>157</v>
      </c>
    </row>
    <row r="40" spans="2:8" ht="22" customHeight="1">
      <c r="B40" s="338" t="s">
        <v>74</v>
      </c>
      <c r="C40" s="339"/>
      <c r="D40" s="340"/>
      <c r="E40" s="262" t="s">
        <v>210</v>
      </c>
      <c r="F40" s="262" t="s">
        <v>211</v>
      </c>
    </row>
    <row r="41" spans="2:8" ht="22" customHeight="1" thickBot="1">
      <c r="B41" s="341" t="s">
        <v>75</v>
      </c>
      <c r="C41" s="342"/>
      <c r="D41" s="343"/>
      <c r="E41" s="274">
        <f ca="1">J25</f>
        <v>0</v>
      </c>
      <c r="F41" s="266">
        <f>K25</f>
        <v>0</v>
      </c>
    </row>
    <row r="42" spans="2:8" ht="22" customHeight="1" thickTop="1">
      <c r="B42" s="344" t="s">
        <v>76</v>
      </c>
      <c r="C42" s="345"/>
      <c r="D42" s="346"/>
      <c r="E42" s="262" t="s">
        <v>210</v>
      </c>
      <c r="F42" s="262" t="s">
        <v>211</v>
      </c>
    </row>
    <row r="43" spans="2:8" ht="22" customHeight="1" thickBot="1">
      <c r="B43" s="341" t="s">
        <v>75</v>
      </c>
      <c r="C43" s="342"/>
      <c r="D43" s="343"/>
      <c r="E43" s="274">
        <f>N25</f>
        <v>0</v>
      </c>
      <c r="F43" s="266">
        <f>O25</f>
        <v>0</v>
      </c>
    </row>
    <row r="44" spans="2:8" ht="22" customHeight="1" thickTop="1" thickBot="1">
      <c r="B44" s="321" t="s">
        <v>77</v>
      </c>
      <c r="C44" s="322"/>
      <c r="D44" s="323"/>
      <c r="E44" s="333">
        <f ca="1">SUM(E41,F41,E43,F43)</f>
        <v>0</v>
      </c>
      <c r="F44" s="334"/>
    </row>
    <row r="46" spans="2:8">
      <c r="B46" s="1" t="s">
        <v>181</v>
      </c>
    </row>
    <row r="47" spans="2:8" ht="15.5" customHeight="1">
      <c r="B47" s="2" t="s">
        <v>182</v>
      </c>
      <c r="C47" s="372" t="s">
        <v>190</v>
      </c>
      <c r="D47" s="372"/>
      <c r="E47" s="289"/>
      <c r="F47" s="377">
        <f>'1.旅費(1)現地渡航費（航空運賃）'!G14+'1.旅費(2)本邦渡航費（航空運賃） '!H16</f>
        <v>0</v>
      </c>
    </row>
    <row r="48" spans="2:8" ht="15.5" customHeight="1">
      <c r="B48" s="8"/>
      <c r="C48" s="372"/>
      <c r="D48" s="372"/>
      <c r="E48" s="289"/>
      <c r="F48" s="377"/>
    </row>
    <row r="49" spans="2:7" ht="15.5" customHeight="1">
      <c r="B49" s="8"/>
      <c r="C49" s="372" t="s">
        <v>191</v>
      </c>
      <c r="D49" s="372"/>
      <c r="E49" s="291" t="s">
        <v>188</v>
      </c>
      <c r="F49" s="288">
        <f>'2.活動経費(2)現地・日本国内旅費'!J140</f>
        <v>0</v>
      </c>
    </row>
    <row r="50" spans="2:7" ht="15.5" customHeight="1">
      <c r="B50" s="8"/>
      <c r="C50" s="372"/>
      <c r="D50" s="372"/>
      <c r="E50" s="292" t="s">
        <v>189</v>
      </c>
      <c r="F50" s="288">
        <f>'2.活動経費(2)現地・日本国内旅費'!J141</f>
        <v>0</v>
      </c>
    </row>
    <row r="51" spans="2:7" ht="15.5" customHeight="1">
      <c r="B51" s="287"/>
      <c r="C51" s="368" t="s">
        <v>187</v>
      </c>
      <c r="D51" s="369"/>
      <c r="E51" s="292" t="s">
        <v>188</v>
      </c>
      <c r="F51" s="288">
        <f>'2.活動経費(1)傭人費'!J142+'2.活動経費(3)セミナー・講習会・学校運営等関連費'!E145</f>
        <v>0</v>
      </c>
      <c r="G51" s="379" t="s">
        <v>192</v>
      </c>
    </row>
    <row r="52" spans="2:7" ht="15.5" customHeight="1">
      <c r="B52" s="286"/>
      <c r="C52" s="370"/>
      <c r="D52" s="371"/>
      <c r="E52" s="292" t="s">
        <v>189</v>
      </c>
      <c r="F52" s="288">
        <f>'2.活動経費(1)傭人費'!J143+'2.活動経費(3)セミナー・講習会・学校運営等関連費'!E146</f>
        <v>0</v>
      </c>
      <c r="G52" s="379"/>
    </row>
    <row r="53" spans="2:7" ht="15.5" customHeight="1">
      <c r="B53" s="286"/>
      <c r="C53" s="368" t="s">
        <v>183</v>
      </c>
      <c r="D53" s="369"/>
      <c r="E53" s="292" t="s">
        <v>188</v>
      </c>
      <c r="F53" s="288">
        <f>'2.活動経費(3)セミナー・講習会・学校運営等関連費'!K142-'2.活動経費(3)セミナー・講習会・学校運営等関連費'!E145</f>
        <v>0</v>
      </c>
    </row>
    <row r="54" spans="2:7" ht="15.5" customHeight="1">
      <c r="B54" s="286"/>
      <c r="C54" s="370"/>
      <c r="D54" s="371"/>
      <c r="E54" s="292" t="s">
        <v>189</v>
      </c>
      <c r="F54" s="288">
        <f>'2.活動経費(3)セミナー・講習会・学校運営等関連費'!K143-'2.活動経費(3)セミナー・講習会・学校運営等関連費'!E146</f>
        <v>0</v>
      </c>
    </row>
    <row r="55" spans="2:7" ht="15.5" customHeight="1">
      <c r="B55" s="8"/>
      <c r="C55" s="373" t="s">
        <v>184</v>
      </c>
      <c r="D55" s="374"/>
      <c r="E55" s="292" t="s">
        <v>188</v>
      </c>
      <c r="F55" s="288">
        <f>'2.活動経費(4)遠隔活動費'!J142</f>
        <v>0</v>
      </c>
    </row>
    <row r="56" spans="2:7" ht="15.5" customHeight="1">
      <c r="B56" s="8"/>
      <c r="C56" s="375"/>
      <c r="D56" s="376"/>
      <c r="E56" s="292" t="s">
        <v>189</v>
      </c>
      <c r="F56" s="288">
        <f>'2.活動経費(4)遠隔活動費'!J143</f>
        <v>0</v>
      </c>
    </row>
    <row r="57" spans="2:7" ht="15.5" customHeight="1">
      <c r="B57" s="8"/>
      <c r="C57" s="373" t="s">
        <v>185</v>
      </c>
      <c r="D57" s="374"/>
      <c r="E57" s="292" t="s">
        <v>188</v>
      </c>
      <c r="F57" s="288">
        <f>'2.活動経費(5)施設・設備等関連費'!J142+'3.その他経費'!J142</f>
        <v>0</v>
      </c>
      <c r="G57" s="378" t="s">
        <v>193</v>
      </c>
    </row>
    <row r="58" spans="2:7" ht="15.5" customHeight="1">
      <c r="B58" s="8"/>
      <c r="C58" s="375"/>
      <c r="D58" s="376"/>
      <c r="E58" s="292" t="s">
        <v>189</v>
      </c>
      <c r="F58" s="288">
        <f>'2.活動経費(5)施設・設備等関連費'!J143+'3.その他経費'!J143</f>
        <v>0</v>
      </c>
      <c r="G58" s="378"/>
    </row>
    <row r="59" spans="2:7" ht="15.5" customHeight="1">
      <c r="B59" s="8"/>
      <c r="C59" s="368" t="s">
        <v>186</v>
      </c>
      <c r="D59" s="369"/>
      <c r="E59" s="292" t="s">
        <v>188</v>
      </c>
      <c r="F59" s="288">
        <f>'2.活動経費(6)物品・機材購入、輸送費'!J142</f>
        <v>0</v>
      </c>
    </row>
    <row r="60" spans="2:7" ht="15.5" customHeight="1">
      <c r="B60" s="8"/>
      <c r="C60" s="370"/>
      <c r="D60" s="371"/>
      <c r="E60" s="292" t="s">
        <v>189</v>
      </c>
      <c r="F60" s="288">
        <f>'2.活動経費(6)物品・機材購入、輸送費'!J143</f>
        <v>0</v>
      </c>
    </row>
    <row r="61" spans="2:7" ht="15.5" customHeight="1">
      <c r="B61" s="8"/>
      <c r="E61" s="290" t="s">
        <v>194</v>
      </c>
    </row>
    <row r="62" spans="2:7" ht="15.5" customHeight="1">
      <c r="B62" s="8"/>
    </row>
    <row r="63" spans="2:7" ht="15.5" customHeight="1">
      <c r="B63" s="8"/>
    </row>
  </sheetData>
  <customSheetViews>
    <customSheetView guid="{F83BA426-F38B-4CB2-A20E-022187331E50}" fitToPage="1">
      <selection activeCell="G5" sqref="G5"/>
      <pageMargins left="0" right="0" top="0" bottom="0" header="0" footer="0"/>
      <printOptions horizontalCentered="1"/>
      <pageSetup paperSize="9" orientation="landscape" r:id="rId1"/>
      <headerFooter>
        <oddHeader>&amp;R&amp;10様式7（添付書類（1））</oddHeader>
      </headerFooter>
    </customSheetView>
  </customSheetViews>
  <mergeCells count="47">
    <mergeCell ref="G57:G58"/>
    <mergeCell ref="G51:G52"/>
    <mergeCell ref="C51:D52"/>
    <mergeCell ref="C53:D54"/>
    <mergeCell ref="C57:D58"/>
    <mergeCell ref="C59:D60"/>
    <mergeCell ref="C47:D48"/>
    <mergeCell ref="C49:D50"/>
    <mergeCell ref="C55:D56"/>
    <mergeCell ref="E44:F44"/>
    <mergeCell ref="F47:F48"/>
    <mergeCell ref="B40:D40"/>
    <mergeCell ref="B41:D41"/>
    <mergeCell ref="B42:D42"/>
    <mergeCell ref="B43:D43"/>
    <mergeCell ref="B44:D44"/>
    <mergeCell ref="C4:F4"/>
    <mergeCell ref="B6:H6"/>
    <mergeCell ref="B7:H7"/>
    <mergeCell ref="E12:E13"/>
    <mergeCell ref="G12:G13"/>
    <mergeCell ref="H12:H13"/>
    <mergeCell ref="F12:F13"/>
    <mergeCell ref="B12:D13"/>
    <mergeCell ref="E38:F38"/>
    <mergeCell ref="B25:D25"/>
    <mergeCell ref="B34:D34"/>
    <mergeCell ref="B35:D35"/>
    <mergeCell ref="B36:D36"/>
    <mergeCell ref="B37:D37"/>
    <mergeCell ref="B30:F30"/>
    <mergeCell ref="B28:F28"/>
    <mergeCell ref="B26:F26"/>
    <mergeCell ref="B27:F27"/>
    <mergeCell ref="B29:F29"/>
    <mergeCell ref="B14:D14"/>
    <mergeCell ref="B20:D20"/>
    <mergeCell ref="B21:D21"/>
    <mergeCell ref="B22:D22"/>
    <mergeCell ref="B38:D38"/>
    <mergeCell ref="B24:D24"/>
    <mergeCell ref="B15:D15"/>
    <mergeCell ref="B16:D16"/>
    <mergeCell ref="B18:D18"/>
    <mergeCell ref="B19:D19"/>
    <mergeCell ref="B17:D17"/>
    <mergeCell ref="B23:D23"/>
  </mergeCells>
  <phoneticPr fontId="3"/>
  <printOptions horizontalCentered="1"/>
  <pageMargins left="0.43307086614173229" right="0.43307086614173229" top="0.43307086614173229" bottom="0.43307086614173229" header="0.31496062992125984" footer="0.31496062992125984"/>
  <pageSetup paperSize="9" scale="97"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23"/>
  <sheetViews>
    <sheetView topLeftCell="A2" zoomScale="80" zoomScaleNormal="80" workbookViewId="0">
      <selection activeCell="H10" sqref="H10"/>
    </sheetView>
  </sheetViews>
  <sheetFormatPr defaultColWidth="10.58203125" defaultRowHeight="14"/>
  <cols>
    <col min="1" max="1" width="9.83203125" style="28" customWidth="1"/>
    <col min="2" max="2" width="20.75" style="28" customWidth="1"/>
    <col min="3" max="3" width="18.25" style="28" customWidth="1"/>
    <col min="4" max="4" width="12.58203125" style="28" customWidth="1"/>
    <col min="5" max="5" width="13.83203125" style="28" customWidth="1"/>
    <col min="6" max="6" width="13.83203125" style="37" customWidth="1"/>
    <col min="7" max="7" width="19.5" style="38" customWidth="1"/>
    <col min="8" max="8" width="25.08203125" style="38" customWidth="1"/>
    <col min="9" max="9" width="26.08203125" style="38" customWidth="1"/>
    <col min="10" max="10" width="36.58203125" style="39" customWidth="1"/>
    <col min="11" max="12" width="7.08203125" style="28" customWidth="1"/>
    <col min="13" max="13" width="17.08203125" style="29" customWidth="1"/>
    <col min="14" max="14" width="12.25" style="29" bestFit="1" customWidth="1"/>
    <col min="15" max="15" width="10.25" style="29" bestFit="1" customWidth="1"/>
    <col min="16" max="16" width="6.75" style="29" bestFit="1" customWidth="1"/>
    <col min="17" max="17" width="10.25" style="29" bestFit="1" customWidth="1"/>
    <col min="18" max="18" width="12.58203125" style="29" customWidth="1"/>
    <col min="19" max="20" width="10.58203125" style="29"/>
    <col min="21" max="16384" width="10.58203125" style="28"/>
  </cols>
  <sheetData>
    <row r="1" spans="1:26" s="22" customFormat="1" ht="27.75" customHeight="1">
      <c r="A1" s="224" t="s">
        <v>78</v>
      </c>
      <c r="B1" s="225" t="str">
        <f>'★マスタ（最初にこちらを入力）'!D7</f>
        <v>●●</v>
      </c>
      <c r="C1" s="20"/>
      <c r="D1" s="20"/>
      <c r="E1" s="20"/>
      <c r="F1" s="21"/>
      <c r="G1" s="20"/>
      <c r="H1" s="20"/>
      <c r="I1" s="20"/>
      <c r="J1" s="227" t="str">
        <f>'★マスタ（最初にこちらを入力）'!D11</f>
        <v>部分払第●回</v>
      </c>
      <c r="M1" s="29"/>
      <c r="N1" s="29"/>
      <c r="O1" s="29"/>
      <c r="P1" s="29"/>
      <c r="Q1" s="29"/>
      <c r="R1" s="29"/>
      <c r="S1" s="23"/>
      <c r="T1" s="23"/>
    </row>
    <row r="2" spans="1:26" s="22" customFormat="1" ht="21" customHeight="1">
      <c r="A2" s="226" t="s">
        <v>79</v>
      </c>
      <c r="B2" s="225" t="str">
        <f>'★マスタ（最初にこちらを入力）'!D8</f>
        <v>●●</v>
      </c>
      <c r="F2" s="21"/>
      <c r="G2" s="21"/>
      <c r="H2" s="21"/>
      <c r="I2" s="21"/>
      <c r="J2" s="24"/>
      <c r="M2" s="29"/>
      <c r="N2" s="29"/>
      <c r="O2" s="29"/>
      <c r="P2" s="29"/>
      <c r="Q2" s="29"/>
      <c r="R2" s="29"/>
      <c r="S2" s="23"/>
      <c r="T2" s="23"/>
    </row>
    <row r="3" spans="1:26" s="22" customFormat="1" ht="21" customHeight="1">
      <c r="A3" s="136"/>
      <c r="B3" s="48"/>
      <c r="F3" s="21"/>
      <c r="G3" s="21"/>
      <c r="H3" s="21"/>
      <c r="I3" s="21"/>
      <c r="J3" s="24"/>
      <c r="M3" s="29"/>
      <c r="N3" s="29"/>
      <c r="O3" s="29"/>
      <c r="P3" s="29"/>
      <c r="Q3" s="29"/>
      <c r="R3" s="29"/>
      <c r="S3" s="23"/>
      <c r="T3" s="23"/>
    </row>
    <row r="4" spans="1:26" s="22" customFormat="1" ht="29.5" customHeight="1">
      <c r="G4" s="212" t="s">
        <v>80</v>
      </c>
      <c r="L4" s="21"/>
      <c r="M4" s="21"/>
      <c r="N4" s="21"/>
      <c r="O4" s="21"/>
      <c r="P4" s="24"/>
      <c r="S4" s="29"/>
      <c r="T4" s="29"/>
      <c r="U4" s="29"/>
      <c r="V4" s="29"/>
      <c r="W4" s="29"/>
      <c r="X4" s="29"/>
      <c r="Y4" s="23"/>
      <c r="Z4" s="23"/>
    </row>
    <row r="5" spans="1:26" ht="30" customHeight="1" thickBot="1">
      <c r="A5" s="144" t="s">
        <v>81</v>
      </c>
      <c r="B5" s="25"/>
      <c r="C5" s="26"/>
      <c r="D5" s="26"/>
      <c r="E5" s="26"/>
      <c r="F5" s="26"/>
      <c r="G5" s="26"/>
      <c r="H5" s="26"/>
      <c r="I5" s="26"/>
      <c r="J5" s="27"/>
    </row>
    <row r="6" spans="1:26" s="30" customFormat="1" ht="24" customHeight="1">
      <c r="A6" s="380" t="s">
        <v>82</v>
      </c>
      <c r="B6" s="403" t="s">
        <v>83</v>
      </c>
      <c r="C6" s="404"/>
      <c r="D6" s="392" t="s">
        <v>84</v>
      </c>
      <c r="E6" s="395" t="s">
        <v>85</v>
      </c>
      <c r="F6" s="396"/>
      <c r="G6" s="386" t="s">
        <v>86</v>
      </c>
      <c r="H6" s="387"/>
      <c r="I6" s="388"/>
      <c r="J6" s="389" t="s">
        <v>87</v>
      </c>
      <c r="M6" s="29"/>
      <c r="N6" s="29"/>
      <c r="O6" s="29"/>
      <c r="P6" s="29"/>
      <c r="Q6" s="29"/>
      <c r="R6" s="29"/>
      <c r="S6" s="31"/>
      <c r="T6" s="31"/>
    </row>
    <row r="7" spans="1:26" s="30" customFormat="1" ht="24" customHeight="1">
      <c r="A7" s="381"/>
      <c r="B7" s="405"/>
      <c r="C7" s="406"/>
      <c r="D7" s="393"/>
      <c r="E7" s="399" t="s">
        <v>88</v>
      </c>
      <c r="F7" s="401" t="s">
        <v>89</v>
      </c>
      <c r="G7" s="397" t="s">
        <v>90</v>
      </c>
      <c r="H7" s="112" t="s">
        <v>91</v>
      </c>
      <c r="I7" s="112" t="s">
        <v>92</v>
      </c>
      <c r="J7" s="390"/>
      <c r="M7" s="29"/>
      <c r="N7" s="29"/>
      <c r="O7" s="29"/>
      <c r="P7" s="29"/>
      <c r="Q7" s="29"/>
      <c r="R7" s="29"/>
      <c r="S7" s="31"/>
      <c r="T7" s="31"/>
    </row>
    <row r="8" spans="1:26" ht="51.65" customHeight="1" thickBot="1">
      <c r="A8" s="382"/>
      <c r="B8" s="407"/>
      <c r="C8" s="408"/>
      <c r="D8" s="394"/>
      <c r="E8" s="400"/>
      <c r="F8" s="402"/>
      <c r="G8" s="398"/>
      <c r="H8" s="218" t="s">
        <v>93</v>
      </c>
      <c r="I8" s="219" t="s">
        <v>94</v>
      </c>
      <c r="J8" s="391"/>
      <c r="S8" s="31"/>
    </row>
    <row r="9" spans="1:26" ht="30" customHeight="1" thickTop="1">
      <c r="A9" s="214">
        <v>1</v>
      </c>
      <c r="B9" s="409"/>
      <c r="C9" s="410"/>
      <c r="D9" s="106"/>
      <c r="E9" s="89"/>
      <c r="F9" s="106"/>
      <c r="G9" s="91"/>
      <c r="H9" s="107"/>
      <c r="I9" s="108">
        <f>G9-H9</f>
        <v>0</v>
      </c>
      <c r="J9" s="220"/>
      <c r="S9" s="31"/>
    </row>
    <row r="10" spans="1:26" ht="30" customHeight="1">
      <c r="A10" s="215">
        <v>2</v>
      </c>
      <c r="B10" s="411"/>
      <c r="C10" s="412"/>
      <c r="D10" s="93"/>
      <c r="E10" s="221"/>
      <c r="F10" s="168"/>
      <c r="G10" s="91"/>
      <c r="H10" s="107"/>
      <c r="I10" s="108">
        <f>G10-H10</f>
        <v>0</v>
      </c>
      <c r="J10" s="222"/>
      <c r="S10" s="31"/>
    </row>
    <row r="11" spans="1:26" ht="30" customHeight="1">
      <c r="A11" s="214">
        <v>3</v>
      </c>
      <c r="B11" s="413"/>
      <c r="C11" s="414"/>
      <c r="D11" s="96"/>
      <c r="E11" s="97"/>
      <c r="F11" s="96"/>
      <c r="G11" s="91"/>
      <c r="H11" s="107"/>
      <c r="I11" s="108">
        <f>G11-H11</f>
        <v>0</v>
      </c>
      <c r="J11" s="220"/>
      <c r="S11" s="31"/>
    </row>
    <row r="12" spans="1:26" ht="30" customHeight="1">
      <c r="A12" s="215">
        <v>4</v>
      </c>
      <c r="B12" s="411"/>
      <c r="C12" s="412"/>
      <c r="D12" s="93"/>
      <c r="E12" s="221"/>
      <c r="F12" s="168"/>
      <c r="G12" s="93"/>
      <c r="H12" s="109"/>
      <c r="I12" s="108">
        <f>G12-H12</f>
        <v>0</v>
      </c>
      <c r="J12" s="222"/>
      <c r="S12" s="31"/>
    </row>
    <row r="13" spans="1:26" ht="30" customHeight="1" thickBot="1">
      <c r="A13" s="214">
        <v>5</v>
      </c>
      <c r="B13" s="415"/>
      <c r="C13" s="416"/>
      <c r="D13" s="98"/>
      <c r="E13" s="99"/>
      <c r="F13" s="99"/>
      <c r="G13" s="100"/>
      <c r="H13" s="110"/>
      <c r="I13" s="111">
        <f>G13-H13</f>
        <v>0</v>
      </c>
      <c r="J13" s="223"/>
    </row>
    <row r="14" spans="1:26" ht="30" customHeight="1" thickTop="1" thickBot="1">
      <c r="A14" s="383" t="str">
        <f>"現地渡航費（航空運賃）"&amp;"　"&amp;支出総括表!B7&amp;"合計"</f>
        <v>現地渡航費（航空運賃）　部分払第●回合計</v>
      </c>
      <c r="B14" s="384"/>
      <c r="C14" s="384"/>
      <c r="D14" s="384"/>
      <c r="E14" s="384"/>
      <c r="F14" s="385"/>
      <c r="G14" s="102">
        <f>SUM(G9:G13)</f>
        <v>0</v>
      </c>
      <c r="H14" s="102">
        <f>SUM(H9:H13)</f>
        <v>0</v>
      </c>
      <c r="I14" s="113">
        <f>SUM(I9:I13)</f>
        <v>0</v>
      </c>
      <c r="J14" s="87"/>
    </row>
    <row r="15" spans="1:26" ht="24" customHeight="1">
      <c r="A15" s="32"/>
      <c r="B15" s="32"/>
      <c r="C15" s="33"/>
      <c r="D15" s="33"/>
      <c r="E15" s="33"/>
      <c r="F15" s="34"/>
      <c r="G15" s="35"/>
      <c r="H15" s="36"/>
      <c r="I15" s="36"/>
      <c r="J15" s="33"/>
    </row>
    <row r="16" spans="1:26" ht="24" customHeight="1">
      <c r="A16" s="32"/>
      <c r="B16" s="32"/>
      <c r="C16" s="33"/>
      <c r="D16" s="33"/>
      <c r="E16" s="33"/>
      <c r="F16" s="34"/>
      <c r="G16" s="36"/>
      <c r="H16" s="36"/>
      <c r="I16" s="36"/>
      <c r="J16" s="33"/>
    </row>
    <row r="17" spans="1:10" ht="24" customHeight="1">
      <c r="A17" s="32"/>
      <c r="B17" s="32"/>
      <c r="C17" s="33"/>
      <c r="D17" s="33"/>
      <c r="E17" s="33"/>
      <c r="F17" s="34"/>
      <c r="G17" s="36"/>
      <c r="H17" s="36"/>
      <c r="I17" s="36"/>
      <c r="J17" s="33"/>
    </row>
    <row r="18" spans="1:10" ht="24" customHeight="1">
      <c r="A18" s="32"/>
      <c r="B18" s="32"/>
      <c r="C18" s="33"/>
      <c r="D18" s="33"/>
      <c r="E18" s="33"/>
      <c r="F18" s="34"/>
      <c r="G18" s="36"/>
      <c r="H18" s="36"/>
      <c r="I18" s="36"/>
      <c r="J18" s="33"/>
    </row>
    <row r="19" spans="1:10" ht="24" customHeight="1">
      <c r="B19" s="32"/>
      <c r="C19" s="33"/>
      <c r="D19" s="33"/>
      <c r="E19" s="33"/>
      <c r="F19" s="34"/>
      <c r="G19" s="36"/>
      <c r="H19" s="36"/>
      <c r="I19" s="36"/>
      <c r="J19" s="33"/>
    </row>
    <row r="20" spans="1:10" ht="24" customHeight="1">
      <c r="B20" s="32"/>
      <c r="C20" s="33"/>
      <c r="D20" s="33"/>
      <c r="E20" s="33"/>
      <c r="F20" s="34"/>
      <c r="G20" s="36"/>
      <c r="H20" s="36"/>
      <c r="I20" s="36"/>
      <c r="J20" s="33"/>
    </row>
    <row r="21" spans="1:10" ht="30" customHeight="1">
      <c r="B21" s="32"/>
      <c r="C21" s="33"/>
      <c r="D21" s="33"/>
      <c r="E21" s="33"/>
      <c r="F21" s="34"/>
      <c r="G21" s="36"/>
      <c r="H21" s="36"/>
      <c r="I21" s="36"/>
      <c r="J21" s="33"/>
    </row>
    <row r="22" spans="1:10" ht="16.5" customHeight="1"/>
    <row r="23" spans="1:10">
      <c r="C23" s="81"/>
    </row>
  </sheetData>
  <sheetProtection selectLockedCells="1"/>
  <protectedRanges>
    <protectedRange sqref="D11:F11 D10 G11:H13 D13:F13 D12 F12 G14:I14 F10:H10 D9:H9" name="範囲1"/>
    <protectedRange sqref="E10 E12 J9:J14" name="範囲2"/>
    <protectedRange sqref="I9:I13" name="範囲1_1"/>
    <protectedRange sqref="B9:C13" name="範囲1_2"/>
    <protectedRange sqref="A14:F14" name="範囲1_3"/>
  </protectedRanges>
  <customSheetViews>
    <customSheetView guid="{F83BA426-F38B-4CB2-A20E-022187331E50}" showPageBreaks="1" fitToPage="1" printArea="1" topLeftCell="A4">
      <selection activeCell="F13" sqref="F13"/>
      <pageMargins left="0" right="0" top="0" bottom="0" header="0" footer="0"/>
      <printOptions horizontalCentered="1"/>
      <pageSetup paperSize="9" scale="76" orientation="landscape" r:id="rId1"/>
      <headerFooter alignWithMargins="0"/>
    </customSheetView>
  </customSheetViews>
  <mergeCells count="15">
    <mergeCell ref="A6:A8"/>
    <mergeCell ref="A14:F14"/>
    <mergeCell ref="G6:I6"/>
    <mergeCell ref="J6:J8"/>
    <mergeCell ref="D6:D8"/>
    <mergeCell ref="E6:F6"/>
    <mergeCell ref="G7:G8"/>
    <mergeCell ref="E7:E8"/>
    <mergeCell ref="F7:F8"/>
    <mergeCell ref="B6:C8"/>
    <mergeCell ref="B9:C9"/>
    <mergeCell ref="B10:C10"/>
    <mergeCell ref="B11:C11"/>
    <mergeCell ref="B12:C12"/>
    <mergeCell ref="B13:C13"/>
  </mergeCells>
  <phoneticPr fontId="3"/>
  <printOptions horizontalCentered="1" gridLinesSet="0"/>
  <pageMargins left="0.59055118110236227" right="0.39370078740157483" top="0.59055118110236227" bottom="0.59055118110236227" header="0.51181102362204722" footer="0.51181102362204722"/>
  <pageSetup paperSize="9" scale="73" orientation="landscape" r:id="rId2"/>
  <headerFooter alignWithMargins="0"/>
  <ignoredErrors>
    <ignoredError sqref="I9:I13" unlockedFormula="1"/>
  </ignoredError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53B15-67FB-4B54-BD08-974B6244EF93}">
  <sheetPr>
    <pageSetUpPr fitToPage="1"/>
  </sheetPr>
  <dimension ref="A1:T25"/>
  <sheetViews>
    <sheetView zoomScale="80" zoomScaleNormal="80" workbookViewId="0">
      <selection activeCell="I1" sqref="I1"/>
    </sheetView>
  </sheetViews>
  <sheetFormatPr defaultColWidth="10.58203125" defaultRowHeight="14"/>
  <cols>
    <col min="1" max="1" width="10.58203125" style="28" customWidth="1"/>
    <col min="2" max="2" width="20.75" style="28" customWidth="1"/>
    <col min="3" max="3" width="18.25" style="28" customWidth="1"/>
    <col min="4" max="4" width="17" style="28" customWidth="1"/>
    <col min="5" max="5" width="17.58203125" style="28" customWidth="1"/>
    <col min="6" max="6" width="17.58203125" style="37" customWidth="1"/>
    <col min="7" max="7" width="18.08203125" style="37" customWidth="1"/>
    <col min="8" max="8" width="18.08203125" style="38" customWidth="1"/>
    <col min="9" max="9" width="23.33203125" style="38" customWidth="1"/>
    <col min="10" max="10" width="15.58203125" style="39" customWidth="1"/>
    <col min="11" max="11" width="22" style="28" customWidth="1"/>
    <col min="12" max="12" width="25.58203125" style="28" customWidth="1"/>
    <col min="13" max="13" width="17.08203125" style="29" customWidth="1"/>
    <col min="14" max="14" width="12.25" style="29" bestFit="1" customWidth="1"/>
    <col min="15" max="15" width="10.25" style="29" bestFit="1" customWidth="1"/>
    <col min="16" max="16" width="6.75" style="29" bestFit="1" customWidth="1"/>
    <col min="17" max="17" width="10.25" style="29" bestFit="1" customWidth="1"/>
    <col min="18" max="18" width="12.58203125" style="29" customWidth="1"/>
    <col min="19" max="20" width="10.58203125" style="29"/>
    <col min="21" max="16384" width="10.58203125" style="28"/>
  </cols>
  <sheetData>
    <row r="1" spans="1:20" s="22" customFormat="1" ht="27.75" customHeight="1">
      <c r="A1" s="224" t="s">
        <v>78</v>
      </c>
      <c r="B1" s="225" t="str">
        <f>'★マスタ（最初にこちらを入力）'!D7</f>
        <v>●●</v>
      </c>
      <c r="C1" s="20"/>
      <c r="D1" s="20"/>
      <c r="E1" s="20"/>
      <c r="F1" s="21"/>
      <c r="G1" s="21"/>
      <c r="H1" s="20"/>
      <c r="I1" s="137" t="str">
        <f>'★マスタ（最初にこちらを入力）'!D11</f>
        <v>部分払第●回</v>
      </c>
      <c r="J1" s="24"/>
      <c r="M1" s="29"/>
      <c r="N1" s="29"/>
      <c r="O1" s="29"/>
      <c r="P1" s="29"/>
      <c r="Q1" s="29"/>
      <c r="R1" s="29"/>
      <c r="S1" s="23"/>
      <c r="T1" s="23"/>
    </row>
    <row r="2" spans="1:20" s="22" customFormat="1" ht="21" customHeight="1">
      <c r="A2" s="226" t="s">
        <v>79</v>
      </c>
      <c r="B2" s="225" t="str">
        <f>'★マスタ（最初にこちらを入力）'!D8</f>
        <v>●●</v>
      </c>
      <c r="F2" s="21"/>
      <c r="G2" s="21"/>
      <c r="H2" s="21"/>
      <c r="I2" s="21"/>
      <c r="J2" s="24"/>
      <c r="M2" s="29"/>
      <c r="N2" s="29"/>
      <c r="O2" s="29"/>
      <c r="P2" s="29"/>
      <c r="Q2" s="29"/>
      <c r="R2" s="29"/>
      <c r="S2" s="23"/>
      <c r="T2" s="23"/>
    </row>
    <row r="3" spans="1:20" s="22" customFormat="1" ht="21" customHeight="1">
      <c r="A3" s="136"/>
      <c r="B3" s="48"/>
      <c r="E3" s="212" t="s">
        <v>80</v>
      </c>
      <c r="F3" s="21"/>
      <c r="G3" s="21"/>
      <c r="H3" s="21"/>
      <c r="I3" s="21"/>
      <c r="J3" s="24"/>
      <c r="M3" s="29"/>
      <c r="N3" s="29"/>
      <c r="O3" s="29"/>
      <c r="P3" s="29"/>
      <c r="Q3" s="29"/>
      <c r="R3" s="29"/>
      <c r="S3" s="23"/>
      <c r="T3" s="23"/>
    </row>
    <row r="4" spans="1:20" s="22" customFormat="1" ht="33" customHeight="1">
      <c r="F4" s="21"/>
      <c r="G4" s="21"/>
      <c r="H4" s="66" t="s">
        <v>95</v>
      </c>
      <c r="I4" s="68"/>
      <c r="M4" s="29"/>
      <c r="N4" s="29"/>
      <c r="O4" s="29"/>
      <c r="P4" s="29"/>
      <c r="Q4" s="29"/>
      <c r="R4" s="29"/>
      <c r="S4" s="23"/>
      <c r="T4" s="23"/>
    </row>
    <row r="5" spans="1:20" ht="30" customHeight="1" thickBot="1">
      <c r="A5" s="144" t="s">
        <v>96</v>
      </c>
      <c r="B5" s="25"/>
      <c r="C5" s="26"/>
      <c r="D5" s="26"/>
      <c r="E5" s="26"/>
      <c r="F5" s="26"/>
      <c r="G5" s="26"/>
      <c r="H5" s="52" t="s">
        <v>97</v>
      </c>
      <c r="I5" s="53"/>
    </row>
    <row r="6" spans="1:20" s="30" customFormat="1" ht="27.65" customHeight="1">
      <c r="A6" s="380" t="s">
        <v>82</v>
      </c>
      <c r="B6" s="403" t="s">
        <v>83</v>
      </c>
      <c r="C6" s="404"/>
      <c r="D6" s="392" t="s">
        <v>84</v>
      </c>
      <c r="E6" s="395" t="s">
        <v>85</v>
      </c>
      <c r="F6" s="424"/>
      <c r="G6" s="425" t="s">
        <v>98</v>
      </c>
      <c r="H6" s="426"/>
      <c r="I6" s="389" t="s">
        <v>87</v>
      </c>
      <c r="K6" s="29"/>
      <c r="L6" s="29"/>
      <c r="M6" s="29"/>
      <c r="N6" s="29"/>
      <c r="O6" s="29"/>
      <c r="P6" s="29"/>
      <c r="Q6" s="31"/>
      <c r="R6" s="31"/>
    </row>
    <row r="7" spans="1:20" s="30" customFormat="1" ht="34.5" customHeight="1" thickBot="1">
      <c r="A7" s="382"/>
      <c r="B7" s="407"/>
      <c r="C7" s="408"/>
      <c r="D7" s="394"/>
      <c r="E7" s="101" t="s">
        <v>99</v>
      </c>
      <c r="F7" s="101" t="s">
        <v>100</v>
      </c>
      <c r="G7" s="216" t="s">
        <v>95</v>
      </c>
      <c r="H7" s="217" t="str">
        <f>H5</f>
        <v>現地通貨</v>
      </c>
      <c r="I7" s="391"/>
      <c r="K7" s="29"/>
      <c r="L7" s="29"/>
      <c r="M7" s="29"/>
      <c r="N7" s="29"/>
      <c r="O7" s="29"/>
      <c r="P7" s="29"/>
      <c r="Q7" s="31"/>
      <c r="R7" s="31"/>
    </row>
    <row r="8" spans="1:20" ht="28.5" customHeight="1" thickTop="1">
      <c r="A8" s="214">
        <v>1</v>
      </c>
      <c r="B8" s="427"/>
      <c r="C8" s="428"/>
      <c r="D8" s="88"/>
      <c r="E8" s="88"/>
      <c r="F8" s="89"/>
      <c r="G8" s="90"/>
      <c r="H8" s="91"/>
      <c r="I8" s="92"/>
      <c r="J8" s="28"/>
      <c r="K8" s="29"/>
      <c r="L8" s="29"/>
      <c r="Q8" s="31"/>
      <c r="S8" s="28"/>
      <c r="T8" s="28"/>
    </row>
    <row r="9" spans="1:20" ht="28.5" customHeight="1">
      <c r="A9" s="215">
        <v>2</v>
      </c>
      <c r="B9" s="429"/>
      <c r="C9" s="430"/>
      <c r="D9" s="93"/>
      <c r="E9" s="94"/>
      <c r="F9" s="168"/>
      <c r="G9" s="91"/>
      <c r="H9" s="91"/>
      <c r="I9" s="95"/>
      <c r="J9" s="28"/>
      <c r="K9" s="29"/>
      <c r="L9" s="29"/>
      <c r="Q9" s="31"/>
      <c r="S9" s="28"/>
      <c r="T9" s="28"/>
    </row>
    <row r="10" spans="1:20" ht="28.5" customHeight="1">
      <c r="A10" s="214">
        <v>3</v>
      </c>
      <c r="B10" s="431"/>
      <c r="C10" s="432"/>
      <c r="D10" s="96"/>
      <c r="E10" s="96"/>
      <c r="F10" s="97"/>
      <c r="G10" s="90"/>
      <c r="H10" s="91"/>
      <c r="I10" s="92"/>
      <c r="J10" s="28"/>
      <c r="K10" s="29"/>
      <c r="L10" s="29"/>
      <c r="Q10" s="31"/>
      <c r="S10" s="28"/>
      <c r="T10" s="28"/>
    </row>
    <row r="11" spans="1:20" ht="28.5" customHeight="1">
      <c r="A11" s="215">
        <v>4</v>
      </c>
      <c r="B11" s="429"/>
      <c r="C11" s="430"/>
      <c r="D11" s="93"/>
      <c r="E11" s="94"/>
      <c r="F11" s="168"/>
      <c r="G11" s="161"/>
      <c r="H11" s="93"/>
      <c r="I11" s="95"/>
      <c r="J11" s="28"/>
      <c r="K11" s="29"/>
      <c r="L11" s="29"/>
      <c r="Q11" s="31"/>
      <c r="S11" s="28"/>
      <c r="T11" s="28"/>
    </row>
    <row r="12" spans="1:20" ht="28.5" customHeight="1" thickBot="1">
      <c r="A12" s="214">
        <v>5</v>
      </c>
      <c r="B12" s="433"/>
      <c r="C12" s="434"/>
      <c r="D12" s="171"/>
      <c r="E12" s="171"/>
      <c r="F12" s="172"/>
      <c r="G12" s="173"/>
      <c r="H12" s="174"/>
      <c r="I12" s="104"/>
      <c r="J12" s="28"/>
      <c r="K12" s="29"/>
      <c r="L12" s="29"/>
      <c r="S12" s="28"/>
      <c r="T12" s="28"/>
    </row>
    <row r="13" spans="1:20" ht="28.5" customHeight="1" thickBot="1">
      <c r="A13" s="423" t="s">
        <v>101</v>
      </c>
      <c r="B13" s="418"/>
      <c r="C13" s="418"/>
      <c r="D13" s="418"/>
      <c r="E13" s="418"/>
      <c r="F13" s="419"/>
      <c r="G13" s="169">
        <f>SUM(G8:G12)</f>
        <v>0</v>
      </c>
      <c r="H13" s="170">
        <f>SUM(H8:H12)</f>
        <v>0</v>
      </c>
      <c r="I13" s="87"/>
      <c r="J13" s="28"/>
      <c r="K13" s="29"/>
      <c r="L13" s="29"/>
      <c r="S13" s="28"/>
      <c r="T13" s="28"/>
    </row>
    <row r="14" spans="1:20" ht="28.5" customHeight="1" thickBot="1">
      <c r="A14" s="417" t="s">
        <v>102</v>
      </c>
      <c r="B14" s="418"/>
      <c r="C14" s="418"/>
      <c r="D14" s="418"/>
      <c r="E14" s="418"/>
      <c r="F14" s="419"/>
      <c r="G14" s="103">
        <f>ROUNDDOWN(G13*I4,0)</f>
        <v>0</v>
      </c>
      <c r="H14" s="103">
        <f>ROUNDDOWN(H13*I5,0)</f>
        <v>0</v>
      </c>
      <c r="I14" s="87"/>
      <c r="J14" s="28"/>
      <c r="K14" s="29"/>
      <c r="L14" s="29"/>
      <c r="S14" s="28"/>
      <c r="T14" s="28"/>
    </row>
    <row r="15" spans="1:20" ht="28.5" customHeight="1" thickBot="1">
      <c r="A15" s="32"/>
      <c r="B15" s="32"/>
      <c r="C15" s="33"/>
      <c r="D15" s="33"/>
      <c r="E15" s="33"/>
      <c r="F15" s="34"/>
      <c r="G15" s="34"/>
      <c r="H15" s="35"/>
      <c r="I15" s="36"/>
      <c r="J15" s="33"/>
    </row>
    <row r="16" spans="1:20" ht="28.5" customHeight="1" thickBot="1">
      <c r="A16" s="420" t="str">
        <f>"本邦渡航費（航空運賃）"&amp;"　"&amp;支出総括表!B7&amp;"合計"</f>
        <v>本邦渡航費（航空運賃）　部分払第●回合計</v>
      </c>
      <c r="B16" s="421"/>
      <c r="C16" s="422"/>
      <c r="D16" s="422"/>
      <c r="E16" s="422"/>
      <c r="F16" s="422"/>
      <c r="G16" s="422"/>
      <c r="H16" s="105">
        <f>G14+H14</f>
        <v>0</v>
      </c>
      <c r="I16" s="36"/>
      <c r="J16" s="33"/>
    </row>
    <row r="17" spans="1:10" ht="24" customHeight="1">
      <c r="A17" s="32"/>
      <c r="B17" s="32"/>
      <c r="C17" s="33"/>
      <c r="D17" s="33"/>
      <c r="E17" s="33"/>
      <c r="F17" s="34"/>
      <c r="G17" s="34"/>
      <c r="H17" s="36"/>
      <c r="I17" s="36"/>
      <c r="J17" s="33"/>
    </row>
    <row r="18" spans="1:10" ht="24" customHeight="1">
      <c r="A18" s="32"/>
      <c r="B18" s="32"/>
      <c r="C18" s="33"/>
      <c r="D18" s="33"/>
      <c r="E18" s="33"/>
      <c r="F18" s="84"/>
      <c r="G18" s="84"/>
      <c r="H18" s="85"/>
      <c r="I18" s="85"/>
      <c r="J18" s="33"/>
    </row>
    <row r="19" spans="1:10" ht="30" customHeight="1">
      <c r="A19" s="32"/>
      <c r="B19" s="32"/>
      <c r="C19" s="33"/>
      <c r="D19" s="33"/>
      <c r="E19" s="33"/>
      <c r="F19" s="84"/>
      <c r="G19" s="84"/>
      <c r="H19" s="85"/>
      <c r="I19" s="85"/>
      <c r="J19" s="33"/>
    </row>
    <row r="20" spans="1:10" ht="16.5" customHeight="1"/>
    <row r="21" spans="1:10">
      <c r="C21" s="81"/>
    </row>
    <row r="25" spans="1:10" ht="19">
      <c r="A25" s="207"/>
      <c r="B25" s="67"/>
      <c r="C25" s="66"/>
      <c r="D25" s="66"/>
      <c r="E25" s="66"/>
      <c r="F25" s="66"/>
      <c r="G25" s="51"/>
      <c r="H25" s="66"/>
      <c r="I25" s="210"/>
      <c r="J25" s="211"/>
    </row>
  </sheetData>
  <sheetProtection selectLockedCells="1"/>
  <protectedRanges>
    <protectedRange sqref="G10:H12 B10:F10 B9:D9 B12:F12 B11:D11 F11 A13:H14 B8:H8 F9:H9" name="範囲1"/>
    <protectedRange sqref="E9 E11 I8:I14" name="範囲2"/>
  </protectedRanges>
  <mergeCells count="14">
    <mergeCell ref="A6:A7"/>
    <mergeCell ref="A14:F14"/>
    <mergeCell ref="A16:G16"/>
    <mergeCell ref="I6:I7"/>
    <mergeCell ref="A13:F13"/>
    <mergeCell ref="D6:D7"/>
    <mergeCell ref="E6:F6"/>
    <mergeCell ref="G6:H6"/>
    <mergeCell ref="B6:C7"/>
    <mergeCell ref="B8:C8"/>
    <mergeCell ref="B9:C9"/>
    <mergeCell ref="B10:C10"/>
    <mergeCell ref="B11:C11"/>
    <mergeCell ref="B12:C12"/>
  </mergeCells>
  <phoneticPr fontId="3"/>
  <printOptions horizontalCentered="1" gridLinesSet="0"/>
  <pageMargins left="0.59055118110236227" right="0.39370078740157483" top="0.59055118110236227" bottom="0.59055118110236227" header="0.51181102362204722" footer="0.51181102362204722"/>
  <pageSetup paperSize="9" scale="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C2A33-8E79-479E-8F60-D79D8FA06844}">
  <sheetPr>
    <tabColor rgb="FF92D050"/>
    <pageSetUpPr fitToPage="1"/>
  </sheetPr>
  <dimension ref="A1:S145"/>
  <sheetViews>
    <sheetView topLeftCell="A2" zoomScale="70" zoomScaleNormal="70" workbookViewId="0">
      <selection activeCell="F27" sqref="F27"/>
    </sheetView>
  </sheetViews>
  <sheetFormatPr defaultColWidth="9" defaultRowHeight="14"/>
  <cols>
    <col min="1" max="1" width="13.75" style="45" customWidth="1"/>
    <col min="2" max="2" width="8" style="47" customWidth="1"/>
    <col min="3" max="3" width="48.83203125" style="45" customWidth="1"/>
    <col min="4" max="5" width="18.08203125" style="45" customWidth="1"/>
    <col min="6" max="6" width="22.58203125" style="45" customWidth="1"/>
    <col min="7" max="7" width="8.75" style="45" customWidth="1"/>
    <col min="8" max="8" width="18.83203125" style="45" customWidth="1"/>
    <col min="9" max="10" width="26.83203125" style="45" customWidth="1"/>
    <col min="11" max="11" width="25.33203125" style="45" customWidth="1"/>
    <col min="12" max="16384" width="9" style="45"/>
  </cols>
  <sheetData>
    <row r="1" spans="1:19" s="42" customFormat="1" ht="25.5" customHeight="1">
      <c r="A1" s="138" t="str">
        <f>'1.旅費(1)現地渡航費（航空運賃）'!A1</f>
        <v>団体名：</v>
      </c>
      <c r="B1" s="139" t="str">
        <f>'★マスタ（最初にこちらを入力）'!D7</f>
        <v>●●</v>
      </c>
      <c r="C1" s="40"/>
      <c r="D1" s="40"/>
      <c r="E1" s="40"/>
      <c r="F1" s="41"/>
      <c r="J1" s="178" t="str">
        <f>'★マスタ（最初にこちらを入力）'!D11</f>
        <v>部分払第●回</v>
      </c>
    </row>
    <row r="2" spans="1:19" s="42" customFormat="1" ht="25.5" customHeight="1">
      <c r="A2" s="138" t="str">
        <f>'1.旅費(1)現地渡航費（航空運賃）'!A2</f>
        <v>対象国：</v>
      </c>
      <c r="B2" s="139" t="str">
        <f>'★マスタ（最初にこちらを入力）'!D8</f>
        <v>●●</v>
      </c>
      <c r="C2" s="43"/>
      <c r="G2" s="44"/>
      <c r="H2" s="44"/>
      <c r="I2" s="44"/>
    </row>
    <row r="3" spans="1:19" s="42" customFormat="1" ht="17.149999999999999" customHeight="1">
      <c r="A3" s="138"/>
      <c r="B3" s="139"/>
      <c r="C3" s="43"/>
      <c r="G3" s="44"/>
      <c r="H3" s="44"/>
      <c r="I3" s="44"/>
    </row>
    <row r="4" spans="1:19" ht="29.5" customHeight="1">
      <c r="A4" s="181"/>
      <c r="B4" s="181"/>
      <c r="C4" s="181"/>
      <c r="D4" s="181"/>
      <c r="E4" s="177" t="s">
        <v>103</v>
      </c>
      <c r="F4" s="181"/>
      <c r="G4" s="181"/>
      <c r="H4" s="181"/>
      <c r="I4" s="181"/>
      <c r="J4" s="181"/>
    </row>
    <row r="5" spans="1:19" s="51" customFormat="1" ht="29.25" customHeight="1">
      <c r="A5" s="207" t="s">
        <v>104</v>
      </c>
      <c r="B5" s="67"/>
      <c r="C5" s="66"/>
      <c r="D5" s="66"/>
      <c r="E5" s="66"/>
      <c r="F5" s="66"/>
      <c r="H5" s="66"/>
      <c r="I5" s="66" t="s">
        <v>95</v>
      </c>
      <c r="J5" s="68"/>
    </row>
    <row r="6" spans="1:19" s="51" customFormat="1" ht="30.65" customHeight="1">
      <c r="A6" s="229"/>
      <c r="B6" s="50"/>
      <c r="F6" s="52"/>
      <c r="H6" s="52"/>
      <c r="I6" s="52" t="s">
        <v>97</v>
      </c>
      <c r="J6" s="53"/>
      <c r="S6" s="49" t="s">
        <v>105</v>
      </c>
    </row>
    <row r="7" spans="1:19" s="51" customFormat="1" ht="30.75" customHeight="1">
      <c r="A7" s="451" t="s">
        <v>82</v>
      </c>
      <c r="B7" s="453" t="s">
        <v>106</v>
      </c>
      <c r="C7" s="455" t="s">
        <v>107</v>
      </c>
      <c r="D7" s="455" t="s">
        <v>108</v>
      </c>
      <c r="E7" s="457"/>
      <c r="F7" s="457"/>
      <c r="G7" s="441" t="s">
        <v>109</v>
      </c>
      <c r="H7" s="441" t="s">
        <v>110</v>
      </c>
      <c r="I7" s="441" t="s">
        <v>111</v>
      </c>
      <c r="J7" s="444" t="s">
        <v>112</v>
      </c>
      <c r="S7" s="49" t="s">
        <v>113</v>
      </c>
    </row>
    <row r="8" spans="1:19" s="51" customFormat="1" ht="30.75" customHeight="1" thickBot="1">
      <c r="A8" s="452"/>
      <c r="B8" s="454"/>
      <c r="C8" s="456"/>
      <c r="D8" s="176" t="s">
        <v>95</v>
      </c>
      <c r="E8" s="79" t="str">
        <f>I6</f>
        <v>現地通貨</v>
      </c>
      <c r="F8" s="80" t="s">
        <v>114</v>
      </c>
      <c r="G8" s="442"/>
      <c r="H8" s="442"/>
      <c r="I8" s="442"/>
      <c r="J8" s="445"/>
      <c r="S8" s="49" t="s">
        <v>115</v>
      </c>
    </row>
    <row r="9" spans="1:19" s="51" customFormat="1" ht="30" customHeight="1" thickTop="1">
      <c r="A9" s="159">
        <v>1</v>
      </c>
      <c r="B9" s="55"/>
      <c r="C9" s="54"/>
      <c r="D9" s="56"/>
      <c r="E9" s="56"/>
      <c r="F9" s="58"/>
      <c r="G9" s="184"/>
      <c r="H9" s="206" t="e">
        <f>ROUNDDOWN(F9*VALUE(LEFT(G9,LEN(G9-1))),0)</f>
        <v>#VALUE!</v>
      </c>
      <c r="I9" s="182"/>
      <c r="J9" s="180"/>
      <c r="S9" s="49" t="s">
        <v>116</v>
      </c>
    </row>
    <row r="10" spans="1:19" s="51" customFormat="1" ht="30" customHeight="1">
      <c r="A10" s="160">
        <v>2</v>
      </c>
      <c r="B10" s="60"/>
      <c r="C10" s="59"/>
      <c r="D10" s="61"/>
      <c r="E10" s="61"/>
      <c r="F10" s="58"/>
      <c r="G10" s="184"/>
      <c r="H10" s="206" t="e">
        <f t="shared" ref="H10:H18" si="0">ROUNDDOWN(F10*VALUE(LEFT(G10,LEN(G10-1))),0)</f>
        <v>#VALUE!</v>
      </c>
      <c r="I10" s="182"/>
      <c r="J10" s="189"/>
      <c r="S10" s="49" t="s">
        <v>117</v>
      </c>
    </row>
    <row r="11" spans="1:19" s="51" customFormat="1" ht="30" customHeight="1">
      <c r="A11" s="159">
        <v>3</v>
      </c>
      <c r="B11" s="60"/>
      <c r="C11" s="59"/>
      <c r="D11" s="61"/>
      <c r="E11" s="57"/>
      <c r="F11" s="58"/>
      <c r="G11" s="184"/>
      <c r="H11" s="206" t="e">
        <f t="shared" si="0"/>
        <v>#VALUE!</v>
      </c>
      <c r="I11" s="182"/>
      <c r="J11" s="189"/>
    </row>
    <row r="12" spans="1:19" s="51" customFormat="1" ht="30" customHeight="1">
      <c r="A12" s="160">
        <v>4</v>
      </c>
      <c r="B12" s="60"/>
      <c r="C12" s="59"/>
      <c r="D12" s="61"/>
      <c r="E12" s="62"/>
      <c r="F12" s="58"/>
      <c r="G12" s="184"/>
      <c r="H12" s="206" t="e">
        <f t="shared" si="0"/>
        <v>#VALUE!</v>
      </c>
      <c r="I12" s="182"/>
      <c r="J12" s="189"/>
    </row>
    <row r="13" spans="1:19" s="51" customFormat="1" ht="30" customHeight="1">
      <c r="A13" s="160">
        <v>5</v>
      </c>
      <c r="B13" s="60"/>
      <c r="C13" s="59"/>
      <c r="D13" s="61"/>
      <c r="E13" s="62"/>
      <c r="F13" s="58"/>
      <c r="G13" s="184"/>
      <c r="H13" s="206" t="e">
        <f t="shared" si="0"/>
        <v>#VALUE!</v>
      </c>
      <c r="I13" s="182"/>
      <c r="J13" s="189"/>
    </row>
    <row r="14" spans="1:19" s="51" customFormat="1" ht="30" customHeight="1">
      <c r="A14" s="160">
        <v>6</v>
      </c>
      <c r="B14" s="60"/>
      <c r="C14" s="59"/>
      <c r="D14" s="61"/>
      <c r="E14" s="62"/>
      <c r="F14" s="58"/>
      <c r="G14" s="184"/>
      <c r="H14" s="206" t="e">
        <f t="shared" si="0"/>
        <v>#VALUE!</v>
      </c>
      <c r="I14" s="182"/>
      <c r="J14" s="189"/>
    </row>
    <row r="15" spans="1:19" s="51" customFormat="1" ht="30" customHeight="1">
      <c r="A15" s="160">
        <v>7</v>
      </c>
      <c r="B15" s="60"/>
      <c r="C15" s="59"/>
      <c r="D15" s="61"/>
      <c r="E15" s="62"/>
      <c r="F15" s="58"/>
      <c r="G15" s="184"/>
      <c r="H15" s="206" t="e">
        <f t="shared" si="0"/>
        <v>#VALUE!</v>
      </c>
      <c r="I15" s="182"/>
      <c r="J15" s="189"/>
    </row>
    <row r="16" spans="1:19" s="51" customFormat="1" ht="30" customHeight="1">
      <c r="A16" s="160">
        <v>8</v>
      </c>
      <c r="B16" s="60"/>
      <c r="C16" s="69"/>
      <c r="D16" s="61"/>
      <c r="E16" s="62"/>
      <c r="F16" s="58"/>
      <c r="G16" s="184"/>
      <c r="H16" s="206" t="e">
        <f t="shared" si="0"/>
        <v>#VALUE!</v>
      </c>
      <c r="I16" s="182"/>
      <c r="J16" s="189"/>
    </row>
    <row r="17" spans="1:10" s="51" customFormat="1" ht="30" customHeight="1">
      <c r="A17" s="160">
        <v>9</v>
      </c>
      <c r="B17" s="63"/>
      <c r="C17" s="64"/>
      <c r="D17" s="65"/>
      <c r="E17" s="61"/>
      <c r="F17" s="58"/>
      <c r="G17" s="184"/>
      <c r="H17" s="206" t="e">
        <f t="shared" si="0"/>
        <v>#VALUE!</v>
      </c>
      <c r="I17" s="182"/>
      <c r="J17" s="189"/>
    </row>
    <row r="18" spans="1:10" s="51" customFormat="1" ht="30" customHeight="1">
      <c r="A18" s="160">
        <v>10</v>
      </c>
      <c r="B18" s="60"/>
      <c r="C18" s="59"/>
      <c r="D18" s="61"/>
      <c r="E18" s="62"/>
      <c r="F18" s="167"/>
      <c r="G18" s="185"/>
      <c r="H18" s="206" t="e">
        <f t="shared" si="0"/>
        <v>#VALUE!</v>
      </c>
      <c r="I18" s="183"/>
      <c r="J18" s="189"/>
    </row>
    <row r="19" spans="1:10" s="51" customFormat="1" ht="30" customHeight="1">
      <c r="A19" s="446" t="s">
        <v>118</v>
      </c>
      <c r="B19" s="447"/>
      <c r="C19" s="448"/>
      <c r="D19" s="195">
        <f>SUM(D9:D18)</f>
        <v>0</v>
      </c>
      <c r="E19" s="195">
        <f>SUM(E9:E18)</f>
        <v>0</v>
      </c>
      <c r="F19" s="114">
        <f>SUM(F9:F18)</f>
        <v>0</v>
      </c>
      <c r="G19" s="203"/>
      <c r="H19" s="449" t="s">
        <v>119</v>
      </c>
      <c r="I19" s="191"/>
      <c r="J19" s="191"/>
    </row>
    <row r="20" spans="1:10" s="51" customFormat="1" ht="30" customHeight="1">
      <c r="A20" s="446" t="s">
        <v>120</v>
      </c>
      <c r="B20" s="447"/>
      <c r="C20" s="448"/>
      <c r="D20" s="179">
        <f>ROUNDDOWN(D19*J5,0)</f>
        <v>0</v>
      </c>
      <c r="E20" s="179">
        <f>ROUNDDOWN(E19*J6,0)</f>
        <v>0</v>
      </c>
      <c r="F20" s="192"/>
      <c r="G20" s="193"/>
      <c r="H20" s="450"/>
      <c r="I20" s="202">
        <f>D20+E20+F19</f>
        <v>0</v>
      </c>
      <c r="J20" s="191"/>
    </row>
    <row r="21" spans="1:10" ht="30" customHeight="1">
      <c r="A21" s="190"/>
      <c r="B21" s="187"/>
      <c r="C21" s="188"/>
      <c r="D21" s="437" t="s">
        <v>121</v>
      </c>
      <c r="E21" s="437"/>
      <c r="F21" s="197" t="s">
        <v>122</v>
      </c>
      <c r="G21" s="197" t="s">
        <v>109</v>
      </c>
      <c r="H21" s="197" t="s">
        <v>110</v>
      </c>
      <c r="I21" s="186"/>
      <c r="J21" s="188"/>
    </row>
    <row r="22" spans="1:10" ht="30" customHeight="1">
      <c r="A22" s="186"/>
      <c r="B22" s="187"/>
      <c r="C22" s="194"/>
      <c r="D22" s="198" t="s">
        <v>123</v>
      </c>
      <c r="E22" s="199"/>
      <c r="F22" s="205">
        <f>SUMIFS(F9:F18,G9:G18,0.1,I9:I18,"課税(インボイス)")</f>
        <v>0</v>
      </c>
      <c r="G22" s="200">
        <v>0.1</v>
      </c>
      <c r="H22" s="204">
        <f>SUMIFS(H9:H18,G9:G18,0.1,I9:I18,"課税(インボイス)")</f>
        <v>0</v>
      </c>
    </row>
    <row r="23" spans="1:10" ht="30" customHeight="1">
      <c r="A23" s="186"/>
      <c r="C23" s="187"/>
      <c r="D23" s="198" t="s">
        <v>124</v>
      </c>
      <c r="E23" s="199"/>
      <c r="F23" s="205">
        <f>SUMIFS(F9:F18,G9:G18,0.1,I9:I18,"課税(非インボイス)")</f>
        <v>0</v>
      </c>
      <c r="G23" s="200">
        <v>0.1</v>
      </c>
      <c r="H23" s="204">
        <f>SUMIFS(H9:H18,G9:G18,0.1,I9:I18,"課税(非インボイス)")</f>
        <v>0</v>
      </c>
      <c r="I23" s="232" t="s">
        <v>115</v>
      </c>
      <c r="J23" s="233">
        <f>SUMIFS(F9:F18,I9:I18,"不課税")</f>
        <v>0</v>
      </c>
    </row>
    <row r="24" spans="1:10" ht="30" customHeight="1">
      <c r="A24" s="186"/>
      <c r="B24" s="187"/>
      <c r="C24" s="194"/>
      <c r="D24" s="198" t="s">
        <v>123</v>
      </c>
      <c r="E24" s="199"/>
      <c r="F24" s="205">
        <f>SUMIFS(F9:F18,G9:G18,0.08,I9:I18,"課税(インボイス)")</f>
        <v>0</v>
      </c>
      <c r="G24" s="201">
        <v>0.08</v>
      </c>
      <c r="H24" s="204">
        <f>SUMIFS(H9:H18,G9:G18,0.08,I9:I18,"課税(インボイス)")</f>
        <v>0</v>
      </c>
      <c r="I24" s="232" t="s">
        <v>116</v>
      </c>
      <c r="J24" s="233">
        <f>SUMIFS(F9:F18,I9:I18,"非課税")</f>
        <v>0</v>
      </c>
    </row>
    <row r="25" spans="1:10" ht="30" customHeight="1">
      <c r="A25" s="186"/>
      <c r="B25" s="187"/>
      <c r="C25" s="194"/>
      <c r="D25" s="198" t="s">
        <v>124</v>
      </c>
      <c r="E25" s="199"/>
      <c r="F25" s="205">
        <f>SUMIFS(F9:F18,G9:G18,0.08,I9:I18,"課税(非インボイス)")</f>
        <v>0</v>
      </c>
      <c r="G25" s="201">
        <v>0.08</v>
      </c>
      <c r="H25" s="204">
        <f>SUMIFS(H9:H18,G9:G18,0.08,I9:I18,"課税(非インボイス)")</f>
        <v>0</v>
      </c>
      <c r="I25" s="196"/>
      <c r="J25" s="196"/>
    </row>
    <row r="26" spans="1:10" ht="30" customHeight="1">
      <c r="A26" s="70"/>
      <c r="B26" s="70"/>
      <c r="C26" s="70"/>
      <c r="D26" s="70"/>
      <c r="E26" s="70"/>
      <c r="F26" s="72"/>
      <c r="G26" s="72"/>
      <c r="H26" s="72"/>
      <c r="I26" s="72"/>
      <c r="J26" s="71"/>
    </row>
    <row r="27" spans="1:10" ht="31" customHeight="1">
      <c r="A27" s="140"/>
      <c r="B27" s="67"/>
      <c r="C27" s="66"/>
      <c r="D27" s="66"/>
      <c r="E27" s="66"/>
      <c r="F27" s="66"/>
      <c r="G27" s="51"/>
      <c r="H27" s="66"/>
      <c r="I27" s="66" t="s">
        <v>95</v>
      </c>
      <c r="J27" s="68"/>
    </row>
    <row r="28" spans="1:10" ht="31" customHeight="1">
      <c r="A28" s="229"/>
      <c r="B28" s="50"/>
      <c r="C28" s="51"/>
      <c r="D28" s="51"/>
      <c r="E28" s="51"/>
      <c r="F28" s="52"/>
      <c r="G28" s="51"/>
      <c r="H28" s="52"/>
      <c r="I28" s="52" t="s">
        <v>97</v>
      </c>
      <c r="J28" s="53"/>
    </row>
    <row r="29" spans="1:10" ht="30" customHeight="1">
      <c r="A29" s="451" t="s">
        <v>82</v>
      </c>
      <c r="B29" s="453" t="s">
        <v>106</v>
      </c>
      <c r="C29" s="455" t="s">
        <v>107</v>
      </c>
      <c r="D29" s="455" t="s">
        <v>108</v>
      </c>
      <c r="E29" s="457"/>
      <c r="F29" s="457"/>
      <c r="G29" s="441" t="s">
        <v>109</v>
      </c>
      <c r="H29" s="441" t="s">
        <v>110</v>
      </c>
      <c r="I29" s="441" t="s">
        <v>111</v>
      </c>
      <c r="J29" s="444" t="s">
        <v>112</v>
      </c>
    </row>
    <row r="30" spans="1:10" ht="30" customHeight="1" thickBot="1">
      <c r="A30" s="452"/>
      <c r="B30" s="454"/>
      <c r="C30" s="456"/>
      <c r="D30" s="176" t="s">
        <v>95</v>
      </c>
      <c r="E30" s="79" t="str">
        <f>I28</f>
        <v>現地通貨</v>
      </c>
      <c r="F30" s="80" t="s">
        <v>114</v>
      </c>
      <c r="G30" s="442"/>
      <c r="H30" s="442"/>
      <c r="I30" s="442"/>
      <c r="J30" s="445"/>
    </row>
    <row r="31" spans="1:10" ht="32.5" customHeight="1" thickTop="1">
      <c r="A31" s="159">
        <v>1</v>
      </c>
      <c r="B31" s="55"/>
      <c r="C31" s="54"/>
      <c r="D31" s="56"/>
      <c r="E31" s="56"/>
      <c r="F31" s="58"/>
      <c r="G31" s="184"/>
      <c r="H31" s="206" t="e">
        <f>ROUNDDOWN(F31*VALUE(LEFT(G31,LEN(G31-1))),0)</f>
        <v>#VALUE!</v>
      </c>
      <c r="I31" s="182"/>
      <c r="J31" s="180"/>
    </row>
    <row r="32" spans="1:10" ht="32.5" customHeight="1">
      <c r="A32" s="160">
        <v>2</v>
      </c>
      <c r="B32" s="60"/>
      <c r="C32" s="59"/>
      <c r="D32" s="61"/>
      <c r="E32" s="61"/>
      <c r="F32" s="58"/>
      <c r="G32" s="184"/>
      <c r="H32" s="206" t="e">
        <f t="shared" ref="H32:H40" si="1">ROUNDDOWN(F32*VALUE(LEFT(G32,LEN(G32-1))),0)</f>
        <v>#VALUE!</v>
      </c>
      <c r="I32" s="182"/>
      <c r="J32" s="189"/>
    </row>
    <row r="33" spans="1:11" ht="32.5" customHeight="1">
      <c r="A33" s="159">
        <v>3</v>
      </c>
      <c r="B33" s="60"/>
      <c r="C33" s="59"/>
      <c r="D33" s="61"/>
      <c r="E33" s="57"/>
      <c r="F33" s="58"/>
      <c r="G33" s="184"/>
      <c r="H33" s="206" t="e">
        <f t="shared" si="1"/>
        <v>#VALUE!</v>
      </c>
      <c r="I33" s="182"/>
      <c r="J33" s="189"/>
    </row>
    <row r="34" spans="1:11" ht="32.5" customHeight="1">
      <c r="A34" s="160">
        <v>4</v>
      </c>
      <c r="B34" s="60"/>
      <c r="C34" s="59"/>
      <c r="D34" s="61"/>
      <c r="E34" s="62"/>
      <c r="F34" s="58"/>
      <c r="G34" s="184"/>
      <c r="H34" s="206" t="e">
        <f t="shared" si="1"/>
        <v>#VALUE!</v>
      </c>
      <c r="I34" s="182"/>
      <c r="J34" s="189"/>
    </row>
    <row r="35" spans="1:11" ht="32.5" customHeight="1">
      <c r="A35" s="160">
        <v>5</v>
      </c>
      <c r="B35" s="60"/>
      <c r="C35" s="59"/>
      <c r="D35" s="61"/>
      <c r="E35" s="62"/>
      <c r="F35" s="58"/>
      <c r="G35" s="184"/>
      <c r="H35" s="206" t="e">
        <f t="shared" si="1"/>
        <v>#VALUE!</v>
      </c>
      <c r="I35" s="182"/>
      <c r="J35" s="189"/>
    </row>
    <row r="36" spans="1:11" ht="32.5" customHeight="1">
      <c r="A36" s="160">
        <v>6</v>
      </c>
      <c r="B36" s="60"/>
      <c r="C36" s="59"/>
      <c r="D36" s="61"/>
      <c r="E36" s="62"/>
      <c r="F36" s="58"/>
      <c r="G36" s="184"/>
      <c r="H36" s="206" t="e">
        <f t="shared" si="1"/>
        <v>#VALUE!</v>
      </c>
      <c r="I36" s="182"/>
      <c r="J36" s="189"/>
    </row>
    <row r="37" spans="1:11" ht="32.5" customHeight="1">
      <c r="A37" s="160">
        <v>7</v>
      </c>
      <c r="B37" s="60"/>
      <c r="C37" s="59"/>
      <c r="D37" s="61"/>
      <c r="E37" s="62"/>
      <c r="F37" s="58"/>
      <c r="G37" s="184"/>
      <c r="H37" s="206" t="e">
        <f t="shared" si="1"/>
        <v>#VALUE!</v>
      </c>
      <c r="I37" s="182"/>
      <c r="J37" s="189"/>
    </row>
    <row r="38" spans="1:11" ht="32.5" customHeight="1">
      <c r="A38" s="160">
        <v>8</v>
      </c>
      <c r="B38" s="60"/>
      <c r="C38" s="69"/>
      <c r="D38" s="61"/>
      <c r="E38" s="62"/>
      <c r="F38" s="58"/>
      <c r="G38" s="184"/>
      <c r="H38" s="206" t="e">
        <f t="shared" si="1"/>
        <v>#VALUE!</v>
      </c>
      <c r="I38" s="182"/>
      <c r="J38" s="189"/>
    </row>
    <row r="39" spans="1:11" ht="32.5" customHeight="1">
      <c r="A39" s="160">
        <v>9</v>
      </c>
      <c r="B39" s="63"/>
      <c r="C39" s="64"/>
      <c r="D39" s="65"/>
      <c r="E39" s="61"/>
      <c r="F39" s="58"/>
      <c r="G39" s="184"/>
      <c r="H39" s="206" t="e">
        <f t="shared" si="1"/>
        <v>#VALUE!</v>
      </c>
      <c r="I39" s="182"/>
      <c r="J39" s="189"/>
    </row>
    <row r="40" spans="1:11" ht="32.5" customHeight="1">
      <c r="A40" s="160">
        <v>10</v>
      </c>
      <c r="B40" s="60"/>
      <c r="C40" s="59"/>
      <c r="D40" s="61"/>
      <c r="E40" s="62"/>
      <c r="F40" s="167"/>
      <c r="G40" s="185"/>
      <c r="H40" s="206" t="e">
        <f t="shared" si="1"/>
        <v>#VALUE!</v>
      </c>
      <c r="I40" s="183"/>
      <c r="J40" s="189"/>
    </row>
    <row r="41" spans="1:11" ht="32.5" customHeight="1">
      <c r="A41" s="446" t="s">
        <v>118</v>
      </c>
      <c r="B41" s="447"/>
      <c r="C41" s="448"/>
      <c r="D41" s="195">
        <f>SUM(D31:D40)</f>
        <v>0</v>
      </c>
      <c r="E41" s="195">
        <f>SUM(E31:E40)</f>
        <v>0</v>
      </c>
      <c r="F41" s="114">
        <f>SUM(F31:F40)</f>
        <v>0</v>
      </c>
      <c r="G41" s="203"/>
      <c r="H41" s="449" t="s">
        <v>119</v>
      </c>
      <c r="I41" s="191"/>
      <c r="J41" s="191"/>
    </row>
    <row r="42" spans="1:11" ht="32.5" customHeight="1">
      <c r="A42" s="446" t="s">
        <v>120</v>
      </c>
      <c r="B42" s="447"/>
      <c r="C42" s="448"/>
      <c r="D42" s="179">
        <f>ROUNDDOWN(D41*J27,0)</f>
        <v>0</v>
      </c>
      <c r="E42" s="179">
        <f>ROUNDDOWN(E41*J28,0)</f>
        <v>0</v>
      </c>
      <c r="F42" s="192"/>
      <c r="G42" s="193"/>
      <c r="H42" s="450"/>
      <c r="I42" s="202">
        <f>D42+E42+F41</f>
        <v>0</v>
      </c>
      <c r="J42" s="191"/>
      <c r="K42" s="73"/>
    </row>
    <row r="43" spans="1:11" s="75" customFormat="1" ht="32.5" customHeight="1">
      <c r="A43" s="190"/>
      <c r="B43" s="187"/>
      <c r="C43" s="188"/>
      <c r="D43" s="437" t="s">
        <v>121</v>
      </c>
      <c r="E43" s="437"/>
      <c r="F43" s="197" t="s">
        <v>122</v>
      </c>
      <c r="G43" s="197" t="s">
        <v>109</v>
      </c>
      <c r="H43" s="197" t="s">
        <v>110</v>
      </c>
      <c r="I43" s="186"/>
      <c r="J43" s="188"/>
      <c r="K43" s="78"/>
    </row>
    <row r="44" spans="1:11" s="46" customFormat="1" ht="32.5" customHeight="1">
      <c r="A44" s="186"/>
      <c r="B44" s="187"/>
      <c r="C44" s="194"/>
      <c r="D44" s="198" t="s">
        <v>123</v>
      </c>
      <c r="E44" s="199"/>
      <c r="F44" s="205">
        <f>SUMIFS(F31:F40,G31:G40,0.1,I31:I40,"課税(インボイス)")</f>
        <v>0</v>
      </c>
      <c r="G44" s="200">
        <v>0.1</v>
      </c>
      <c r="H44" s="204">
        <f>SUMIFS(H31:H40,G31:G40,0.1,I31:I40,"課税(インボイス)")</f>
        <v>0</v>
      </c>
    </row>
    <row r="45" spans="1:11" ht="32.5" customHeight="1">
      <c r="A45" s="186"/>
      <c r="B45" s="187"/>
      <c r="C45" s="194"/>
      <c r="D45" s="198" t="s">
        <v>124</v>
      </c>
      <c r="E45" s="199"/>
      <c r="F45" s="205">
        <f>SUMIFS(F31:F40,G31:G40,0.1,I31:I40,"課税(非インボイス)")</f>
        <v>0</v>
      </c>
      <c r="G45" s="200">
        <v>0.1</v>
      </c>
      <c r="H45" s="204">
        <f>SUMIFS(H31:H40,G31:G40,0.1,I31:I40,"課税(非インボイス)")</f>
        <v>0</v>
      </c>
      <c r="I45" s="232" t="s">
        <v>115</v>
      </c>
      <c r="J45" s="233">
        <f>SUMIFS(F31:F40,I31:I40,"不課税")</f>
        <v>0</v>
      </c>
    </row>
    <row r="46" spans="1:11" ht="32.5" customHeight="1">
      <c r="A46" s="186"/>
      <c r="B46" s="187"/>
      <c r="C46" s="194"/>
      <c r="D46" s="198" t="s">
        <v>123</v>
      </c>
      <c r="E46" s="199"/>
      <c r="F46" s="205">
        <f>SUMIFS(F31:F40,G31:G40,0.08,I31:I40,"課税(インボイス)")</f>
        <v>0</v>
      </c>
      <c r="G46" s="201">
        <v>0.08</v>
      </c>
      <c r="H46" s="204">
        <f>SUMIFS(H31:H40,G31:G40,0.08,I31:I40,"課税(インボイス)")</f>
        <v>0</v>
      </c>
      <c r="I46" s="232" t="s">
        <v>116</v>
      </c>
      <c r="J46" s="233">
        <f>SUMIFS(F31:F40,I31:I40,"非課税")</f>
        <v>0</v>
      </c>
    </row>
    <row r="47" spans="1:11" ht="32.5" customHeight="1">
      <c r="A47" s="186"/>
      <c r="B47" s="187"/>
      <c r="C47" s="194"/>
      <c r="D47" s="198" t="s">
        <v>124</v>
      </c>
      <c r="E47" s="199"/>
      <c r="F47" s="205">
        <f>SUMIFS(F31:F40,G31:G40,0.08,I31:I40,"課税(非インボイス)")</f>
        <v>0</v>
      </c>
      <c r="G47" s="201">
        <v>0.08</v>
      </c>
      <c r="H47" s="204">
        <f>SUMIFS(H31:H40,G31:G40,0.08,I31:I40,"課税(非インボイス)")</f>
        <v>0</v>
      </c>
      <c r="I47" s="196"/>
      <c r="J47" s="196"/>
    </row>
    <row r="48" spans="1:11" ht="28.5" customHeight="1">
      <c r="A48" s="70"/>
      <c r="B48" s="70"/>
      <c r="C48" s="70"/>
      <c r="D48" s="70"/>
      <c r="E48" s="70"/>
      <c r="F48" s="72"/>
      <c r="G48" s="72"/>
      <c r="H48" s="72"/>
      <c r="I48" s="72"/>
      <c r="J48" s="71"/>
    </row>
    <row r="49" spans="1:10" ht="32.5" customHeight="1">
      <c r="A49" s="140"/>
      <c r="B49" s="67"/>
      <c r="C49" s="66"/>
      <c r="D49" s="66"/>
      <c r="E49" s="66"/>
      <c r="F49" s="66"/>
      <c r="G49" s="51"/>
      <c r="H49" s="66"/>
      <c r="I49" s="66" t="s">
        <v>95</v>
      </c>
      <c r="J49" s="68"/>
    </row>
    <row r="50" spans="1:10" ht="37" customHeight="1">
      <c r="A50" s="229"/>
      <c r="B50" s="50"/>
      <c r="C50" s="51"/>
      <c r="D50" s="51"/>
      <c r="E50" s="51"/>
      <c r="F50" s="52"/>
      <c r="G50" s="51"/>
      <c r="H50" s="52"/>
      <c r="I50" s="52" t="s">
        <v>97</v>
      </c>
      <c r="J50" s="53"/>
    </row>
    <row r="51" spans="1:10" ht="30.65" customHeight="1">
      <c r="A51" s="451" t="s">
        <v>82</v>
      </c>
      <c r="B51" s="453" t="s">
        <v>106</v>
      </c>
      <c r="C51" s="455" t="s">
        <v>107</v>
      </c>
      <c r="D51" s="455" t="s">
        <v>108</v>
      </c>
      <c r="E51" s="457"/>
      <c r="F51" s="457"/>
      <c r="G51" s="441" t="s">
        <v>109</v>
      </c>
      <c r="H51" s="441" t="s">
        <v>110</v>
      </c>
      <c r="I51" s="441" t="s">
        <v>111</v>
      </c>
      <c r="J51" s="444" t="s">
        <v>112</v>
      </c>
    </row>
    <row r="52" spans="1:10" ht="30.65" customHeight="1" thickBot="1">
      <c r="A52" s="452"/>
      <c r="B52" s="454"/>
      <c r="C52" s="456"/>
      <c r="D52" s="176" t="s">
        <v>95</v>
      </c>
      <c r="E52" s="79" t="str">
        <f>I50</f>
        <v>現地通貨</v>
      </c>
      <c r="F52" s="80" t="s">
        <v>114</v>
      </c>
      <c r="G52" s="442"/>
      <c r="H52" s="442"/>
      <c r="I52" s="442"/>
      <c r="J52" s="445"/>
    </row>
    <row r="53" spans="1:10" ht="30.65" customHeight="1" thickTop="1">
      <c r="A53" s="159">
        <v>1</v>
      </c>
      <c r="B53" s="55"/>
      <c r="C53" s="54"/>
      <c r="D53" s="56"/>
      <c r="E53" s="56"/>
      <c r="F53" s="58"/>
      <c r="G53" s="184"/>
      <c r="H53" s="206" t="e">
        <f>ROUNDDOWN(F53*VALUE(LEFT(G53,LEN(G53-1))),0)</f>
        <v>#VALUE!</v>
      </c>
      <c r="I53" s="182"/>
      <c r="J53" s="180"/>
    </row>
    <row r="54" spans="1:10" ht="30.65" customHeight="1">
      <c r="A54" s="160">
        <v>2</v>
      </c>
      <c r="B54" s="60"/>
      <c r="C54" s="59"/>
      <c r="D54" s="61"/>
      <c r="E54" s="61"/>
      <c r="F54" s="58"/>
      <c r="G54" s="184"/>
      <c r="H54" s="206" t="e">
        <f t="shared" ref="H54:H62" si="2">ROUNDDOWN(F54*VALUE(LEFT(G54,LEN(G54-1))),0)</f>
        <v>#VALUE!</v>
      </c>
      <c r="I54" s="182"/>
      <c r="J54" s="189"/>
    </row>
    <row r="55" spans="1:10" ht="30.65" customHeight="1">
      <c r="A55" s="159">
        <v>3</v>
      </c>
      <c r="B55" s="60"/>
      <c r="C55" s="59"/>
      <c r="D55" s="61"/>
      <c r="E55" s="57"/>
      <c r="F55" s="58"/>
      <c r="G55" s="184"/>
      <c r="H55" s="206" t="e">
        <f t="shared" si="2"/>
        <v>#VALUE!</v>
      </c>
      <c r="I55" s="182"/>
      <c r="J55" s="189"/>
    </row>
    <row r="56" spans="1:10" ht="30.65" customHeight="1">
      <c r="A56" s="160">
        <v>4</v>
      </c>
      <c r="B56" s="60"/>
      <c r="C56" s="59"/>
      <c r="D56" s="61"/>
      <c r="E56" s="62"/>
      <c r="F56" s="58"/>
      <c r="G56" s="184"/>
      <c r="H56" s="206" t="e">
        <f t="shared" si="2"/>
        <v>#VALUE!</v>
      </c>
      <c r="I56" s="182"/>
      <c r="J56" s="189"/>
    </row>
    <row r="57" spans="1:10" ht="30.65" customHeight="1">
      <c r="A57" s="160">
        <v>5</v>
      </c>
      <c r="B57" s="60"/>
      <c r="C57" s="59"/>
      <c r="D57" s="61"/>
      <c r="E57" s="62"/>
      <c r="F57" s="58"/>
      <c r="G57" s="184"/>
      <c r="H57" s="206" t="e">
        <f t="shared" si="2"/>
        <v>#VALUE!</v>
      </c>
      <c r="I57" s="182"/>
      <c r="J57" s="189"/>
    </row>
    <row r="58" spans="1:10" ht="30.65" customHeight="1">
      <c r="A58" s="160">
        <v>6</v>
      </c>
      <c r="B58" s="60"/>
      <c r="C58" s="59"/>
      <c r="D58" s="61"/>
      <c r="E58" s="62"/>
      <c r="F58" s="58"/>
      <c r="G58" s="184"/>
      <c r="H58" s="206" t="e">
        <f t="shared" si="2"/>
        <v>#VALUE!</v>
      </c>
      <c r="I58" s="182"/>
      <c r="J58" s="189"/>
    </row>
    <row r="59" spans="1:10" ht="30.65" customHeight="1">
      <c r="A59" s="160">
        <v>7</v>
      </c>
      <c r="B59" s="60"/>
      <c r="C59" s="59"/>
      <c r="D59" s="61"/>
      <c r="E59" s="62"/>
      <c r="F59" s="58"/>
      <c r="G59" s="184"/>
      <c r="H59" s="206" t="e">
        <f t="shared" si="2"/>
        <v>#VALUE!</v>
      </c>
      <c r="I59" s="182"/>
      <c r="J59" s="189"/>
    </row>
    <row r="60" spans="1:10" ht="30.65" customHeight="1">
      <c r="A60" s="160">
        <v>8</v>
      </c>
      <c r="B60" s="60"/>
      <c r="C60" s="69"/>
      <c r="D60" s="61"/>
      <c r="E60" s="62"/>
      <c r="F60" s="58"/>
      <c r="G60" s="184"/>
      <c r="H60" s="206" t="e">
        <f t="shared" si="2"/>
        <v>#VALUE!</v>
      </c>
      <c r="I60" s="182"/>
      <c r="J60" s="189"/>
    </row>
    <row r="61" spans="1:10" ht="30.65" customHeight="1">
      <c r="A61" s="160">
        <v>9</v>
      </c>
      <c r="B61" s="63"/>
      <c r="C61" s="64"/>
      <c r="D61" s="65"/>
      <c r="E61" s="61"/>
      <c r="F61" s="58"/>
      <c r="G61" s="184"/>
      <c r="H61" s="206" t="e">
        <f t="shared" si="2"/>
        <v>#VALUE!</v>
      </c>
      <c r="I61" s="182"/>
      <c r="J61" s="189"/>
    </row>
    <row r="62" spans="1:10" ht="30.65" customHeight="1">
      <c r="A62" s="160">
        <v>10</v>
      </c>
      <c r="B62" s="60"/>
      <c r="C62" s="59"/>
      <c r="D62" s="61"/>
      <c r="E62" s="62"/>
      <c r="F62" s="167"/>
      <c r="G62" s="185"/>
      <c r="H62" s="206" t="e">
        <f t="shared" si="2"/>
        <v>#VALUE!</v>
      </c>
      <c r="I62" s="183"/>
      <c r="J62" s="189"/>
    </row>
    <row r="63" spans="1:10" ht="30.65" customHeight="1">
      <c r="A63" s="446" t="s">
        <v>118</v>
      </c>
      <c r="B63" s="447"/>
      <c r="C63" s="448"/>
      <c r="D63" s="195">
        <f>SUM(D53:D62)</f>
        <v>0</v>
      </c>
      <c r="E63" s="195">
        <f>SUM(E53:E62)</f>
        <v>0</v>
      </c>
      <c r="F63" s="114">
        <f>SUM(F53:F62)</f>
        <v>0</v>
      </c>
      <c r="G63" s="203"/>
      <c r="H63" s="449" t="s">
        <v>119</v>
      </c>
      <c r="I63" s="191"/>
      <c r="J63" s="191"/>
    </row>
    <row r="64" spans="1:10" ht="30.65" customHeight="1">
      <c r="A64" s="446" t="s">
        <v>120</v>
      </c>
      <c r="B64" s="447"/>
      <c r="C64" s="448"/>
      <c r="D64" s="179">
        <f>ROUNDDOWN(D63*J49,0)</f>
        <v>0</v>
      </c>
      <c r="E64" s="179">
        <f>ROUNDDOWN(E63*J50,0)</f>
        <v>0</v>
      </c>
      <c r="F64" s="192"/>
      <c r="G64" s="193"/>
      <c r="H64" s="450"/>
      <c r="I64" s="202">
        <f>D64+E64+F63</f>
        <v>0</v>
      </c>
      <c r="J64" s="191"/>
    </row>
    <row r="65" spans="1:10" ht="30.65" customHeight="1">
      <c r="A65" s="190"/>
      <c r="B65" s="187"/>
      <c r="C65" s="188"/>
      <c r="D65" s="437" t="s">
        <v>121</v>
      </c>
      <c r="E65" s="437"/>
      <c r="F65" s="197" t="s">
        <v>122</v>
      </c>
      <c r="G65" s="197" t="s">
        <v>109</v>
      </c>
      <c r="H65" s="197" t="s">
        <v>110</v>
      </c>
      <c r="I65" s="186"/>
      <c r="J65" s="188"/>
    </row>
    <row r="66" spans="1:10" ht="30.65" customHeight="1">
      <c r="A66" s="186"/>
      <c r="B66" s="187"/>
      <c r="C66" s="194"/>
      <c r="D66" s="198" t="s">
        <v>123</v>
      </c>
      <c r="E66" s="199"/>
      <c r="F66" s="205">
        <f>SUMIFS(F53:F62,G53:G62,0.1,I53:I62,"課税(インボイス)")</f>
        <v>0</v>
      </c>
      <c r="G66" s="200">
        <v>0.1</v>
      </c>
      <c r="H66" s="204">
        <f>SUMIFS(H53:H62,G53:G62,0.1,I53:I62,"課税(インボイス)")</f>
        <v>0</v>
      </c>
    </row>
    <row r="67" spans="1:10" ht="30.65" customHeight="1">
      <c r="A67" s="186"/>
      <c r="B67" s="187"/>
      <c r="C67" s="194"/>
      <c r="D67" s="198" t="s">
        <v>124</v>
      </c>
      <c r="E67" s="199"/>
      <c r="F67" s="205">
        <f>SUMIFS(F53:F62,G53:G62,0.1,I53:I62,"課税(非インボイス)")</f>
        <v>0</v>
      </c>
      <c r="G67" s="200">
        <v>0.1</v>
      </c>
      <c r="H67" s="204">
        <f>SUMIFS(H53:H62,G53:G62,0.1,I53:I62,"課税(非インボイス)")</f>
        <v>0</v>
      </c>
      <c r="I67" s="232" t="s">
        <v>115</v>
      </c>
      <c r="J67" s="233">
        <f>SUMIFS(F53:F62,I53:I62,"不課税")</f>
        <v>0</v>
      </c>
    </row>
    <row r="68" spans="1:10" ht="30.65" customHeight="1">
      <c r="A68" s="186"/>
      <c r="B68" s="187"/>
      <c r="C68" s="194"/>
      <c r="D68" s="198" t="s">
        <v>123</v>
      </c>
      <c r="E68" s="199"/>
      <c r="F68" s="205">
        <f>SUMIFS(F53:F62,G53:G62,0.08,I53:I62,"課税(インボイス)")</f>
        <v>0</v>
      </c>
      <c r="G68" s="201">
        <v>0.08</v>
      </c>
      <c r="H68" s="204">
        <f>SUMIFS(H53:H62,G53:G62,0.08,I53:I62,"課税(インボイス)")</f>
        <v>0</v>
      </c>
      <c r="I68" s="232" t="s">
        <v>116</v>
      </c>
      <c r="J68" s="233">
        <f>SUMIFS(F53:F62,I53:I62,"非課税")</f>
        <v>0</v>
      </c>
    </row>
    <row r="69" spans="1:10" ht="30.65" customHeight="1">
      <c r="A69" s="186"/>
      <c r="B69" s="187"/>
      <c r="C69" s="194"/>
      <c r="D69" s="198" t="s">
        <v>124</v>
      </c>
      <c r="E69" s="199"/>
      <c r="F69" s="205">
        <f>SUMIFS(F53:F62,G53:G62,0.08,I53:I62,"課税(非インボイス)")</f>
        <v>0</v>
      </c>
      <c r="G69" s="201">
        <v>0.08</v>
      </c>
      <c r="H69" s="204">
        <f>SUMIFS(H53:H62,G53:G62,0.08,I53:I62,"課税(非インボイス)")</f>
        <v>0</v>
      </c>
      <c r="I69" s="196"/>
      <c r="J69" s="196"/>
    </row>
    <row r="70" spans="1:10" ht="24" customHeight="1">
      <c r="A70" s="70"/>
      <c r="B70" s="70"/>
      <c r="C70" s="70"/>
      <c r="D70" s="70"/>
      <c r="E70" s="70"/>
      <c r="F70" s="72"/>
      <c r="G70" s="72"/>
      <c r="H70" s="72"/>
      <c r="I70" s="72"/>
      <c r="J70" s="71"/>
    </row>
    <row r="71" spans="1:10" ht="34.5" customHeight="1" thickBot="1">
      <c r="A71" s="70"/>
      <c r="B71" s="70"/>
      <c r="C71" s="70"/>
      <c r="D71" s="70"/>
      <c r="E71" s="70"/>
      <c r="F71" s="72"/>
      <c r="G71" s="71"/>
      <c r="H71" s="71"/>
      <c r="I71" s="71"/>
    </row>
    <row r="72" spans="1:10" ht="34.5" customHeight="1" thickBot="1">
      <c r="B72" s="438" t="str">
        <f>"傭人費"&amp;"　"&amp;支出総括表!B7&amp;"合計"</f>
        <v>傭人費　部分払第●回合計</v>
      </c>
      <c r="C72" s="439"/>
      <c r="D72" s="439"/>
      <c r="E72" s="440"/>
      <c r="F72" s="74">
        <f>I20+I42+I64</f>
        <v>0</v>
      </c>
    </row>
    <row r="73" spans="1:10" ht="34.5" customHeight="1">
      <c r="A73" s="75"/>
      <c r="B73" s="76"/>
      <c r="C73" s="76"/>
      <c r="D73" s="76"/>
      <c r="E73" s="76"/>
      <c r="F73" s="77"/>
      <c r="G73" s="75"/>
      <c r="H73" s="75"/>
      <c r="I73" s="75"/>
      <c r="J73" s="75"/>
    </row>
    <row r="74" spans="1:10" ht="32.5" customHeight="1">
      <c r="A74" s="228" t="s">
        <v>125</v>
      </c>
      <c r="B74" s="181"/>
      <c r="C74" s="181"/>
      <c r="D74" s="181"/>
      <c r="E74" s="177"/>
      <c r="F74" s="181"/>
      <c r="G74" s="181"/>
      <c r="H74" s="181"/>
      <c r="I74" s="181"/>
      <c r="J74" s="181"/>
    </row>
    <row r="75" spans="1:10" ht="34.5" customHeight="1">
      <c r="A75" s="207"/>
      <c r="B75" s="67"/>
      <c r="C75" s="66"/>
      <c r="D75" s="66"/>
      <c r="E75" s="66"/>
      <c r="F75" s="66"/>
      <c r="G75" s="51"/>
      <c r="H75" s="66"/>
      <c r="I75" s="66" t="s">
        <v>95</v>
      </c>
      <c r="J75" s="68"/>
    </row>
    <row r="76" spans="1:10" ht="34.5" customHeight="1">
      <c r="A76" s="229"/>
      <c r="B76" s="50"/>
      <c r="C76" s="51"/>
      <c r="D76" s="51"/>
      <c r="E76" s="51"/>
      <c r="F76" s="52"/>
      <c r="G76" s="51"/>
      <c r="H76" s="52"/>
      <c r="I76" s="52" t="s">
        <v>97</v>
      </c>
      <c r="J76" s="53"/>
    </row>
    <row r="77" spans="1:10" ht="31.5" customHeight="1">
      <c r="A77" s="451" t="s">
        <v>82</v>
      </c>
      <c r="B77" s="453" t="s">
        <v>106</v>
      </c>
      <c r="C77" s="455" t="s">
        <v>107</v>
      </c>
      <c r="D77" s="455" t="s">
        <v>108</v>
      </c>
      <c r="E77" s="457"/>
      <c r="F77" s="457"/>
      <c r="G77" s="441" t="s">
        <v>109</v>
      </c>
      <c r="H77" s="441" t="s">
        <v>110</v>
      </c>
      <c r="I77" s="441" t="s">
        <v>111</v>
      </c>
      <c r="J77" s="444" t="s">
        <v>112</v>
      </c>
    </row>
    <row r="78" spans="1:10" ht="31.5" customHeight="1" thickBot="1">
      <c r="A78" s="452"/>
      <c r="B78" s="454"/>
      <c r="C78" s="456"/>
      <c r="D78" s="176" t="s">
        <v>95</v>
      </c>
      <c r="E78" s="79" t="str">
        <f>I76</f>
        <v>現地通貨</v>
      </c>
      <c r="F78" s="80" t="s">
        <v>114</v>
      </c>
      <c r="G78" s="442"/>
      <c r="H78" s="442"/>
      <c r="I78" s="442"/>
      <c r="J78" s="445"/>
    </row>
    <row r="79" spans="1:10" ht="31.5" customHeight="1" thickTop="1">
      <c r="A79" s="159">
        <v>1</v>
      </c>
      <c r="B79" s="55"/>
      <c r="C79" s="54"/>
      <c r="D79" s="56"/>
      <c r="E79" s="56"/>
      <c r="F79" s="58"/>
      <c r="G79" s="184"/>
      <c r="H79" s="206" t="e">
        <f>ROUNDDOWN(F79*VALUE(LEFT(G79,LEN(G79-1))),0)</f>
        <v>#VALUE!</v>
      </c>
      <c r="I79" s="182"/>
      <c r="J79" s="180"/>
    </row>
    <row r="80" spans="1:10" ht="31.5" customHeight="1">
      <c r="A80" s="160">
        <v>2</v>
      </c>
      <c r="B80" s="60"/>
      <c r="C80" s="59"/>
      <c r="D80" s="61"/>
      <c r="E80" s="61"/>
      <c r="F80" s="58"/>
      <c r="G80" s="184"/>
      <c r="H80" s="206" t="e">
        <f t="shared" ref="H80:H88" si="3">ROUNDDOWN(F80*VALUE(LEFT(G80,LEN(G80-1))),0)</f>
        <v>#VALUE!</v>
      </c>
      <c r="I80" s="182"/>
      <c r="J80" s="189"/>
    </row>
    <row r="81" spans="1:10" ht="31.5" customHeight="1">
      <c r="A81" s="159">
        <v>3</v>
      </c>
      <c r="B81" s="60"/>
      <c r="C81" s="59"/>
      <c r="D81" s="61"/>
      <c r="E81" s="57"/>
      <c r="F81" s="58"/>
      <c r="G81" s="184"/>
      <c r="H81" s="206" t="e">
        <f t="shared" si="3"/>
        <v>#VALUE!</v>
      </c>
      <c r="I81" s="182"/>
      <c r="J81" s="189"/>
    </row>
    <row r="82" spans="1:10" ht="31.5" customHeight="1">
      <c r="A82" s="160">
        <v>4</v>
      </c>
      <c r="B82" s="60"/>
      <c r="C82" s="59"/>
      <c r="D82" s="61"/>
      <c r="E82" s="62"/>
      <c r="F82" s="58"/>
      <c r="G82" s="184"/>
      <c r="H82" s="206" t="e">
        <f t="shared" si="3"/>
        <v>#VALUE!</v>
      </c>
      <c r="I82" s="182"/>
      <c r="J82" s="189"/>
    </row>
    <row r="83" spans="1:10" ht="31.5" customHeight="1">
      <c r="A83" s="160">
        <v>5</v>
      </c>
      <c r="B83" s="60"/>
      <c r="C83" s="59"/>
      <c r="D83" s="61"/>
      <c r="E83" s="62"/>
      <c r="F83" s="58"/>
      <c r="G83" s="184"/>
      <c r="H83" s="206" t="e">
        <f t="shared" si="3"/>
        <v>#VALUE!</v>
      </c>
      <c r="I83" s="182"/>
      <c r="J83" s="189"/>
    </row>
    <row r="84" spans="1:10" ht="31.5" customHeight="1">
      <c r="A84" s="160">
        <v>6</v>
      </c>
      <c r="B84" s="60"/>
      <c r="C84" s="59"/>
      <c r="D84" s="61"/>
      <c r="E84" s="62"/>
      <c r="F84" s="58"/>
      <c r="G84" s="184"/>
      <c r="H84" s="206" t="e">
        <f t="shared" si="3"/>
        <v>#VALUE!</v>
      </c>
      <c r="I84" s="182"/>
      <c r="J84" s="189"/>
    </row>
    <row r="85" spans="1:10" ht="31.5" customHeight="1">
      <c r="A85" s="160">
        <v>7</v>
      </c>
      <c r="B85" s="60"/>
      <c r="C85" s="59"/>
      <c r="D85" s="61"/>
      <c r="E85" s="62"/>
      <c r="F85" s="58"/>
      <c r="G85" s="184"/>
      <c r="H85" s="206" t="e">
        <f t="shared" si="3"/>
        <v>#VALUE!</v>
      </c>
      <c r="I85" s="182"/>
      <c r="J85" s="189"/>
    </row>
    <row r="86" spans="1:10" ht="31.5" customHeight="1">
      <c r="A86" s="160">
        <v>8</v>
      </c>
      <c r="B86" s="60"/>
      <c r="C86" s="69"/>
      <c r="D86" s="61"/>
      <c r="E86" s="62"/>
      <c r="F86" s="58"/>
      <c r="G86" s="184"/>
      <c r="H86" s="206" t="e">
        <f t="shared" si="3"/>
        <v>#VALUE!</v>
      </c>
      <c r="I86" s="182"/>
      <c r="J86" s="189"/>
    </row>
    <row r="87" spans="1:10" ht="31.5" customHeight="1">
      <c r="A87" s="160">
        <v>9</v>
      </c>
      <c r="B87" s="63"/>
      <c r="C87" s="64"/>
      <c r="D87" s="65"/>
      <c r="E87" s="61"/>
      <c r="F87" s="58"/>
      <c r="G87" s="184"/>
      <c r="H87" s="206" t="e">
        <f t="shared" si="3"/>
        <v>#VALUE!</v>
      </c>
      <c r="I87" s="182"/>
      <c r="J87" s="189"/>
    </row>
    <row r="88" spans="1:10" ht="31.5" customHeight="1">
      <c r="A88" s="160">
        <v>10</v>
      </c>
      <c r="B88" s="60"/>
      <c r="C88" s="59"/>
      <c r="D88" s="61"/>
      <c r="E88" s="62"/>
      <c r="F88" s="167"/>
      <c r="G88" s="185"/>
      <c r="H88" s="206" t="e">
        <f t="shared" si="3"/>
        <v>#VALUE!</v>
      </c>
      <c r="I88" s="183"/>
      <c r="J88" s="189"/>
    </row>
    <row r="89" spans="1:10" ht="31.5" customHeight="1">
      <c r="A89" s="446" t="s">
        <v>118</v>
      </c>
      <c r="B89" s="447"/>
      <c r="C89" s="448"/>
      <c r="D89" s="195">
        <f>SUM(D79:D88)</f>
        <v>0</v>
      </c>
      <c r="E89" s="195">
        <f>SUM(E79:E88)</f>
        <v>0</v>
      </c>
      <c r="F89" s="114">
        <f>SUM(F79:F88)</f>
        <v>0</v>
      </c>
      <c r="G89" s="203"/>
      <c r="H89" s="449" t="s">
        <v>119</v>
      </c>
      <c r="I89" s="191"/>
      <c r="J89" s="191"/>
    </row>
    <row r="90" spans="1:10" ht="31.5" customHeight="1">
      <c r="A90" s="446" t="s">
        <v>120</v>
      </c>
      <c r="B90" s="447"/>
      <c r="C90" s="448"/>
      <c r="D90" s="179">
        <f>ROUNDDOWN(D89*J75,0)</f>
        <v>0</v>
      </c>
      <c r="E90" s="179">
        <f>ROUNDDOWN(E89*J76,0)</f>
        <v>0</v>
      </c>
      <c r="F90" s="192"/>
      <c r="G90" s="193"/>
      <c r="H90" s="450"/>
      <c r="I90" s="202">
        <f>D90+E90+F89</f>
        <v>0</v>
      </c>
      <c r="J90" s="191"/>
    </row>
    <row r="91" spans="1:10" ht="31.5" customHeight="1">
      <c r="A91" s="190"/>
      <c r="B91" s="187"/>
      <c r="C91" s="188"/>
      <c r="D91" s="437" t="s">
        <v>121</v>
      </c>
      <c r="E91" s="437"/>
      <c r="F91" s="197" t="s">
        <v>122</v>
      </c>
      <c r="G91" s="197" t="s">
        <v>109</v>
      </c>
      <c r="H91" s="197" t="s">
        <v>110</v>
      </c>
      <c r="I91" s="186"/>
      <c r="J91" s="188"/>
    </row>
    <row r="92" spans="1:10" ht="31.5" customHeight="1">
      <c r="A92" s="186"/>
      <c r="B92" s="187"/>
      <c r="C92" s="194"/>
      <c r="D92" s="198" t="s">
        <v>123</v>
      </c>
      <c r="E92" s="199"/>
      <c r="F92" s="205">
        <f>SUMIFS(F79:F88,G79:G88,0.1,I79:I88,"課税(インボイス)")</f>
        <v>0</v>
      </c>
      <c r="G92" s="200">
        <v>0.1</v>
      </c>
      <c r="H92" s="204">
        <f>SUMIFS(H79:H88,G79:G88,0.1,I79:I88,"課税(インボイス)")</f>
        <v>0</v>
      </c>
    </row>
    <row r="93" spans="1:10" ht="31.5" customHeight="1">
      <c r="A93" s="186"/>
      <c r="B93" s="187"/>
      <c r="C93" s="194"/>
      <c r="D93" s="198" t="s">
        <v>124</v>
      </c>
      <c r="E93" s="199"/>
      <c r="F93" s="205">
        <f>SUMIFS(F79:F88,G79:G88,0.1,I79:I88,"課税(非インボイス)")</f>
        <v>0</v>
      </c>
      <c r="G93" s="200">
        <v>0.1</v>
      </c>
      <c r="H93" s="204">
        <f>SUMIFS(H79:H88,G79:G88,0.1,I79:I88,"課税(非インボイス)")</f>
        <v>0</v>
      </c>
      <c r="I93" s="232" t="s">
        <v>115</v>
      </c>
      <c r="J93" s="233">
        <f>SUMIFS(F79:F88,I79:I88,"不課税")</f>
        <v>0</v>
      </c>
    </row>
    <row r="94" spans="1:10" ht="31.5" customHeight="1">
      <c r="A94" s="186"/>
      <c r="B94" s="187"/>
      <c r="C94" s="194"/>
      <c r="D94" s="198" t="s">
        <v>123</v>
      </c>
      <c r="E94" s="199"/>
      <c r="F94" s="205">
        <f>SUMIFS(F79:F88,G79:G88,0.08,I79:I88,"課税(インボイス)")</f>
        <v>0</v>
      </c>
      <c r="G94" s="201">
        <v>0.08</v>
      </c>
      <c r="H94" s="204">
        <f>SUMIFS(H79:H88,G79:G88,0.08,I79:I88,"課税(インボイス)")</f>
        <v>0</v>
      </c>
      <c r="I94" s="232" t="s">
        <v>116</v>
      </c>
      <c r="J94" s="233">
        <f>SUMIFS(F79:F88,I79:I88,"非課税")</f>
        <v>0</v>
      </c>
    </row>
    <row r="95" spans="1:10" ht="31.5" customHeight="1">
      <c r="A95" s="186"/>
      <c r="B95" s="187"/>
      <c r="C95" s="194"/>
      <c r="D95" s="198" t="s">
        <v>124</v>
      </c>
      <c r="E95" s="199"/>
      <c r="F95" s="205">
        <f>SUMIFS(F79:F88,G79:G88,0.08,I79:I88,"課税(非インボイス)")</f>
        <v>0</v>
      </c>
      <c r="G95" s="201">
        <v>0.08</v>
      </c>
      <c r="H95" s="204">
        <f>SUMIFS(H79:H88,G79:G88,0.08,I79:I88,"課税(非インボイス)")</f>
        <v>0</v>
      </c>
      <c r="I95" s="196"/>
      <c r="J95" s="196"/>
    </row>
    <row r="96" spans="1:10" ht="31.5" customHeight="1">
      <c r="A96" s="70"/>
      <c r="B96" s="70"/>
      <c r="C96" s="70"/>
      <c r="D96" s="70"/>
      <c r="E96" s="70"/>
      <c r="F96" s="72"/>
      <c r="G96" s="72"/>
      <c r="H96" s="72"/>
      <c r="I96" s="72"/>
      <c r="J96" s="71"/>
    </row>
    <row r="97" spans="1:10" ht="31.5" customHeight="1">
      <c r="A97" s="140"/>
      <c r="B97" s="67"/>
      <c r="C97" s="66"/>
      <c r="D97" s="66"/>
      <c r="E97" s="66"/>
      <c r="F97" s="66"/>
      <c r="G97" s="51"/>
      <c r="H97" s="66"/>
      <c r="I97" s="66" t="s">
        <v>95</v>
      </c>
      <c r="J97" s="68"/>
    </row>
    <row r="98" spans="1:10" ht="31.5" customHeight="1">
      <c r="A98" s="229"/>
      <c r="B98" s="50"/>
      <c r="C98" s="51"/>
      <c r="D98" s="51"/>
      <c r="E98" s="51"/>
      <c r="F98" s="52"/>
      <c r="G98" s="51"/>
      <c r="H98" s="52"/>
      <c r="I98" s="52" t="s">
        <v>97</v>
      </c>
      <c r="J98" s="53"/>
    </row>
    <row r="99" spans="1:10" ht="31.5" customHeight="1">
      <c r="A99" s="451" t="s">
        <v>82</v>
      </c>
      <c r="B99" s="453" t="s">
        <v>106</v>
      </c>
      <c r="C99" s="455" t="s">
        <v>107</v>
      </c>
      <c r="D99" s="455" t="s">
        <v>108</v>
      </c>
      <c r="E99" s="457"/>
      <c r="F99" s="457"/>
      <c r="G99" s="441" t="s">
        <v>109</v>
      </c>
      <c r="H99" s="441" t="s">
        <v>110</v>
      </c>
      <c r="I99" s="441" t="s">
        <v>111</v>
      </c>
      <c r="J99" s="444" t="s">
        <v>112</v>
      </c>
    </row>
    <row r="100" spans="1:10" ht="31.5" customHeight="1" thickBot="1">
      <c r="A100" s="452"/>
      <c r="B100" s="454"/>
      <c r="C100" s="456"/>
      <c r="D100" s="176" t="s">
        <v>95</v>
      </c>
      <c r="E100" s="79" t="str">
        <f>I98</f>
        <v>現地通貨</v>
      </c>
      <c r="F100" s="80" t="s">
        <v>114</v>
      </c>
      <c r="G100" s="442"/>
      <c r="H100" s="442"/>
      <c r="I100" s="442"/>
      <c r="J100" s="445"/>
    </row>
    <row r="101" spans="1:10" ht="31.5" customHeight="1" thickTop="1">
      <c r="A101" s="159">
        <v>1</v>
      </c>
      <c r="B101" s="55"/>
      <c r="C101" s="54"/>
      <c r="D101" s="56"/>
      <c r="E101" s="56"/>
      <c r="F101" s="58"/>
      <c r="G101" s="184"/>
      <c r="H101" s="206" t="e">
        <f>ROUNDDOWN(F101*VALUE(LEFT(G101,LEN(G101-1))),0)</f>
        <v>#VALUE!</v>
      </c>
      <c r="I101" s="182"/>
      <c r="J101" s="180"/>
    </row>
    <row r="102" spans="1:10" ht="31.5" customHeight="1">
      <c r="A102" s="160">
        <v>2</v>
      </c>
      <c r="B102" s="60"/>
      <c r="C102" s="59"/>
      <c r="D102" s="61"/>
      <c r="E102" s="61"/>
      <c r="F102" s="58"/>
      <c r="G102" s="184"/>
      <c r="H102" s="206" t="e">
        <f t="shared" ref="H102:H110" si="4">ROUNDDOWN(F102*VALUE(LEFT(G102,LEN(G102-1))),0)</f>
        <v>#VALUE!</v>
      </c>
      <c r="I102" s="182"/>
      <c r="J102" s="189"/>
    </row>
    <row r="103" spans="1:10" ht="31.5" customHeight="1">
      <c r="A103" s="159">
        <v>3</v>
      </c>
      <c r="B103" s="60"/>
      <c r="C103" s="59"/>
      <c r="D103" s="61"/>
      <c r="E103" s="57"/>
      <c r="F103" s="58"/>
      <c r="G103" s="184"/>
      <c r="H103" s="206" t="e">
        <f t="shared" si="4"/>
        <v>#VALUE!</v>
      </c>
      <c r="I103" s="182"/>
      <c r="J103" s="189"/>
    </row>
    <row r="104" spans="1:10" ht="31.5" customHeight="1">
      <c r="A104" s="160">
        <v>4</v>
      </c>
      <c r="B104" s="60"/>
      <c r="C104" s="59"/>
      <c r="D104" s="61"/>
      <c r="E104" s="62"/>
      <c r="F104" s="58"/>
      <c r="G104" s="184"/>
      <c r="H104" s="206" t="e">
        <f t="shared" si="4"/>
        <v>#VALUE!</v>
      </c>
      <c r="I104" s="182"/>
      <c r="J104" s="189"/>
    </row>
    <row r="105" spans="1:10" ht="31.5" customHeight="1">
      <c r="A105" s="160">
        <v>5</v>
      </c>
      <c r="B105" s="60"/>
      <c r="C105" s="59"/>
      <c r="D105" s="61"/>
      <c r="E105" s="62"/>
      <c r="F105" s="58"/>
      <c r="G105" s="184"/>
      <c r="H105" s="206" t="e">
        <f t="shared" si="4"/>
        <v>#VALUE!</v>
      </c>
      <c r="I105" s="182"/>
      <c r="J105" s="189"/>
    </row>
    <row r="106" spans="1:10" ht="31.5" customHeight="1">
      <c r="A106" s="160">
        <v>6</v>
      </c>
      <c r="B106" s="60"/>
      <c r="C106" s="59"/>
      <c r="D106" s="61"/>
      <c r="E106" s="62"/>
      <c r="F106" s="58"/>
      <c r="G106" s="184"/>
      <c r="H106" s="206" t="e">
        <f t="shared" si="4"/>
        <v>#VALUE!</v>
      </c>
      <c r="I106" s="182"/>
      <c r="J106" s="189"/>
    </row>
    <row r="107" spans="1:10" ht="31.5" customHeight="1">
      <c r="A107" s="160">
        <v>7</v>
      </c>
      <c r="B107" s="60"/>
      <c r="C107" s="59"/>
      <c r="D107" s="61"/>
      <c r="E107" s="62"/>
      <c r="F107" s="58"/>
      <c r="G107" s="184"/>
      <c r="H107" s="206" t="e">
        <f t="shared" si="4"/>
        <v>#VALUE!</v>
      </c>
      <c r="I107" s="182"/>
      <c r="J107" s="189"/>
    </row>
    <row r="108" spans="1:10" ht="31.5" customHeight="1">
      <c r="A108" s="160">
        <v>8</v>
      </c>
      <c r="B108" s="60"/>
      <c r="C108" s="69"/>
      <c r="D108" s="61"/>
      <c r="E108" s="62"/>
      <c r="F108" s="58"/>
      <c r="G108" s="184"/>
      <c r="H108" s="206" t="e">
        <f t="shared" si="4"/>
        <v>#VALUE!</v>
      </c>
      <c r="I108" s="182"/>
      <c r="J108" s="189"/>
    </row>
    <row r="109" spans="1:10" ht="31.5" customHeight="1">
      <c r="A109" s="160">
        <v>9</v>
      </c>
      <c r="B109" s="63"/>
      <c r="C109" s="64"/>
      <c r="D109" s="65"/>
      <c r="E109" s="61"/>
      <c r="F109" s="58"/>
      <c r="G109" s="184"/>
      <c r="H109" s="206" t="e">
        <f t="shared" si="4"/>
        <v>#VALUE!</v>
      </c>
      <c r="I109" s="182"/>
      <c r="J109" s="189"/>
    </row>
    <row r="110" spans="1:10" ht="31.5" customHeight="1">
      <c r="A110" s="160">
        <v>10</v>
      </c>
      <c r="B110" s="60"/>
      <c r="C110" s="59"/>
      <c r="D110" s="61"/>
      <c r="E110" s="62"/>
      <c r="F110" s="167"/>
      <c r="G110" s="185"/>
      <c r="H110" s="206" t="e">
        <f t="shared" si="4"/>
        <v>#VALUE!</v>
      </c>
      <c r="I110" s="183"/>
      <c r="J110" s="189"/>
    </row>
    <row r="111" spans="1:10" ht="31.5" customHeight="1">
      <c r="A111" s="446" t="s">
        <v>118</v>
      </c>
      <c r="B111" s="447"/>
      <c r="C111" s="448"/>
      <c r="D111" s="195">
        <f>SUM(D101:D110)</f>
        <v>0</v>
      </c>
      <c r="E111" s="195">
        <f>SUM(E101:E110)</f>
        <v>0</v>
      </c>
      <c r="F111" s="114">
        <f>SUM(F101:F110)</f>
        <v>0</v>
      </c>
      <c r="G111" s="203"/>
      <c r="H111" s="449" t="s">
        <v>119</v>
      </c>
      <c r="I111" s="191"/>
      <c r="J111" s="191"/>
    </row>
    <row r="112" spans="1:10" ht="31.5" customHeight="1">
      <c r="A112" s="446" t="s">
        <v>120</v>
      </c>
      <c r="B112" s="447"/>
      <c r="C112" s="448"/>
      <c r="D112" s="179">
        <f>ROUNDDOWN(D111*J97,0)</f>
        <v>0</v>
      </c>
      <c r="E112" s="179">
        <f>ROUNDDOWN(E111*J98,0)</f>
        <v>0</v>
      </c>
      <c r="F112" s="192"/>
      <c r="G112" s="193"/>
      <c r="H112" s="450"/>
      <c r="I112" s="202">
        <f>D112+E112+F111</f>
        <v>0</v>
      </c>
      <c r="J112" s="191"/>
    </row>
    <row r="113" spans="1:10" ht="31.5" customHeight="1">
      <c r="A113" s="190"/>
      <c r="B113" s="187"/>
      <c r="C113" s="188"/>
      <c r="D113" s="437" t="s">
        <v>121</v>
      </c>
      <c r="E113" s="437"/>
      <c r="F113" s="197" t="s">
        <v>122</v>
      </c>
      <c r="G113" s="197" t="s">
        <v>109</v>
      </c>
      <c r="H113" s="197" t="s">
        <v>110</v>
      </c>
      <c r="I113" s="186"/>
      <c r="J113" s="188"/>
    </row>
    <row r="114" spans="1:10" ht="31.5" customHeight="1">
      <c r="A114" s="186"/>
      <c r="B114" s="187"/>
      <c r="C114" s="194"/>
      <c r="D114" s="198" t="s">
        <v>123</v>
      </c>
      <c r="E114" s="199"/>
      <c r="F114" s="205">
        <f>SUMIFS(F101:F110,G101:G110,0.1,I101:I110,"課税(インボイス)")</f>
        <v>0</v>
      </c>
      <c r="G114" s="200">
        <v>0.1</v>
      </c>
      <c r="H114" s="204">
        <f>SUMIFS(H101:H110,G101:G110,0.1,I101:I110,"課税(インボイス)")</f>
        <v>0</v>
      </c>
    </row>
    <row r="115" spans="1:10" ht="31.5" customHeight="1">
      <c r="A115" s="186"/>
      <c r="B115" s="187"/>
      <c r="C115" s="194"/>
      <c r="D115" s="198" t="s">
        <v>124</v>
      </c>
      <c r="E115" s="199"/>
      <c r="F115" s="205">
        <f>SUMIFS(F101:F110,G101:G110,0.1,I101:I110,"課税(非インボイス)")</f>
        <v>0</v>
      </c>
      <c r="G115" s="200">
        <v>0.1</v>
      </c>
      <c r="H115" s="204">
        <f>SUMIFS(H101:H110,G101:G110,0.1,I101:I110,"課税(非インボイス)")</f>
        <v>0</v>
      </c>
      <c r="I115" s="232" t="s">
        <v>115</v>
      </c>
      <c r="J115" s="233">
        <f>SUMIFS(F101:F110,I101:I110,"不課税")</f>
        <v>0</v>
      </c>
    </row>
    <row r="116" spans="1:10" ht="31.5" customHeight="1">
      <c r="A116" s="186"/>
      <c r="B116" s="187"/>
      <c r="C116" s="194"/>
      <c r="D116" s="198" t="s">
        <v>123</v>
      </c>
      <c r="E116" s="199"/>
      <c r="F116" s="205">
        <f>SUMIFS(F101:F110,G101:G110,0.08,I101:I110,"課税(インボイス)")</f>
        <v>0</v>
      </c>
      <c r="G116" s="201">
        <v>0.08</v>
      </c>
      <c r="H116" s="204">
        <f>SUMIFS(H101:H110,G101:G110,0.08,I101:I110,"課税(インボイス)")</f>
        <v>0</v>
      </c>
      <c r="I116" s="232" t="s">
        <v>116</v>
      </c>
      <c r="J116" s="233">
        <f>SUMIFS(F101:F110,I101:I110,"非課税")</f>
        <v>0</v>
      </c>
    </row>
    <row r="117" spans="1:10" ht="31.5" customHeight="1">
      <c r="A117" s="186"/>
      <c r="B117" s="187"/>
      <c r="C117" s="194"/>
      <c r="D117" s="198" t="s">
        <v>124</v>
      </c>
      <c r="E117" s="199"/>
      <c r="F117" s="205">
        <f>SUMIFS(F101:F110,G101:G110,0.08,I101:I110,"課税(非インボイス)")</f>
        <v>0</v>
      </c>
      <c r="G117" s="201">
        <v>0.08</v>
      </c>
      <c r="H117" s="204">
        <f>SUMIFS(H101:H110,G101:G110,0.08,I101:I110,"課税(非インボイス)")</f>
        <v>0</v>
      </c>
      <c r="I117" s="196"/>
      <c r="J117" s="196"/>
    </row>
    <row r="118" spans="1:10" ht="31.5" customHeight="1">
      <c r="A118" s="70"/>
      <c r="B118" s="70"/>
      <c r="C118" s="70"/>
      <c r="D118" s="70"/>
      <c r="E118" s="70"/>
      <c r="F118" s="72"/>
      <c r="G118" s="72"/>
      <c r="H118" s="72"/>
      <c r="I118" s="72"/>
      <c r="J118" s="71"/>
    </row>
    <row r="119" spans="1:10" ht="31.5" customHeight="1">
      <c r="A119" s="140"/>
      <c r="B119" s="67"/>
      <c r="C119" s="66"/>
      <c r="D119" s="66"/>
      <c r="E119" s="66"/>
      <c r="F119" s="66"/>
      <c r="G119" s="51"/>
      <c r="H119" s="66"/>
      <c r="I119" s="66" t="s">
        <v>95</v>
      </c>
      <c r="J119" s="68"/>
    </row>
    <row r="120" spans="1:10" ht="31.5" customHeight="1">
      <c r="A120" s="229"/>
      <c r="B120" s="50"/>
      <c r="C120" s="51"/>
      <c r="D120" s="51"/>
      <c r="E120" s="51"/>
      <c r="F120" s="52"/>
      <c r="G120" s="51"/>
      <c r="H120" s="52"/>
      <c r="I120" s="52" t="s">
        <v>97</v>
      </c>
      <c r="J120" s="53"/>
    </row>
    <row r="121" spans="1:10" ht="31.5" customHeight="1">
      <c r="A121" s="451" t="s">
        <v>82</v>
      </c>
      <c r="B121" s="453" t="s">
        <v>106</v>
      </c>
      <c r="C121" s="455" t="s">
        <v>107</v>
      </c>
      <c r="D121" s="455" t="s">
        <v>108</v>
      </c>
      <c r="E121" s="457"/>
      <c r="F121" s="457"/>
      <c r="G121" s="441" t="s">
        <v>109</v>
      </c>
      <c r="H121" s="441" t="s">
        <v>110</v>
      </c>
      <c r="I121" s="441" t="s">
        <v>111</v>
      </c>
      <c r="J121" s="444" t="s">
        <v>112</v>
      </c>
    </row>
    <row r="122" spans="1:10" ht="31.5" customHeight="1" thickBot="1">
      <c r="A122" s="452"/>
      <c r="B122" s="454"/>
      <c r="C122" s="456"/>
      <c r="D122" s="176" t="s">
        <v>95</v>
      </c>
      <c r="E122" s="79" t="str">
        <f>I120</f>
        <v>現地通貨</v>
      </c>
      <c r="F122" s="80" t="s">
        <v>114</v>
      </c>
      <c r="G122" s="442"/>
      <c r="H122" s="442"/>
      <c r="I122" s="442"/>
      <c r="J122" s="445"/>
    </row>
    <row r="123" spans="1:10" ht="31.5" customHeight="1" thickTop="1">
      <c r="A123" s="159">
        <v>1</v>
      </c>
      <c r="B123" s="55"/>
      <c r="C123" s="54"/>
      <c r="D123" s="56"/>
      <c r="E123" s="56"/>
      <c r="F123" s="58"/>
      <c r="G123" s="184"/>
      <c r="H123" s="206" t="e">
        <f>ROUNDDOWN(F123*VALUE(LEFT(G123,LEN(G123-1))),0)</f>
        <v>#VALUE!</v>
      </c>
      <c r="I123" s="182"/>
      <c r="J123" s="180"/>
    </row>
    <row r="124" spans="1:10" ht="31.5" customHeight="1">
      <c r="A124" s="160">
        <v>2</v>
      </c>
      <c r="B124" s="60"/>
      <c r="C124" s="59"/>
      <c r="D124" s="61"/>
      <c r="E124" s="61"/>
      <c r="F124" s="58"/>
      <c r="G124" s="184"/>
      <c r="H124" s="206" t="e">
        <f t="shared" ref="H124:H132" si="5">ROUNDDOWN(F124*VALUE(LEFT(G124,LEN(G124-1))),0)</f>
        <v>#VALUE!</v>
      </c>
      <c r="I124" s="182"/>
      <c r="J124" s="189"/>
    </row>
    <row r="125" spans="1:10" ht="31.5" customHeight="1">
      <c r="A125" s="159">
        <v>3</v>
      </c>
      <c r="B125" s="60"/>
      <c r="C125" s="59"/>
      <c r="D125" s="61"/>
      <c r="E125" s="57"/>
      <c r="F125" s="58"/>
      <c r="G125" s="184"/>
      <c r="H125" s="206" t="e">
        <f t="shared" si="5"/>
        <v>#VALUE!</v>
      </c>
      <c r="I125" s="182"/>
      <c r="J125" s="189"/>
    </row>
    <row r="126" spans="1:10" ht="31.5" customHeight="1">
      <c r="A126" s="160">
        <v>4</v>
      </c>
      <c r="B126" s="60"/>
      <c r="C126" s="59"/>
      <c r="D126" s="61"/>
      <c r="E126" s="62"/>
      <c r="F126" s="58"/>
      <c r="G126" s="184"/>
      <c r="H126" s="206" t="e">
        <f t="shared" si="5"/>
        <v>#VALUE!</v>
      </c>
      <c r="I126" s="182"/>
      <c r="J126" s="189"/>
    </row>
    <row r="127" spans="1:10" ht="31.5" customHeight="1">
      <c r="A127" s="160">
        <v>5</v>
      </c>
      <c r="B127" s="60"/>
      <c r="C127" s="59"/>
      <c r="D127" s="61"/>
      <c r="E127" s="62"/>
      <c r="F127" s="58"/>
      <c r="G127" s="184"/>
      <c r="H127" s="206" t="e">
        <f t="shared" si="5"/>
        <v>#VALUE!</v>
      </c>
      <c r="I127" s="182"/>
      <c r="J127" s="189"/>
    </row>
    <row r="128" spans="1:10" ht="31.5" customHeight="1">
      <c r="A128" s="160">
        <v>6</v>
      </c>
      <c r="B128" s="60"/>
      <c r="C128" s="59"/>
      <c r="D128" s="61"/>
      <c r="E128" s="62"/>
      <c r="F128" s="58"/>
      <c r="G128" s="184"/>
      <c r="H128" s="206" t="e">
        <f t="shared" si="5"/>
        <v>#VALUE!</v>
      </c>
      <c r="I128" s="182"/>
      <c r="J128" s="189"/>
    </row>
    <row r="129" spans="1:10" ht="31.5" customHeight="1">
      <c r="A129" s="160">
        <v>7</v>
      </c>
      <c r="B129" s="60"/>
      <c r="C129" s="59"/>
      <c r="D129" s="61"/>
      <c r="E129" s="62"/>
      <c r="F129" s="58"/>
      <c r="G129" s="184"/>
      <c r="H129" s="206" t="e">
        <f t="shared" si="5"/>
        <v>#VALUE!</v>
      </c>
      <c r="I129" s="182"/>
      <c r="J129" s="189"/>
    </row>
    <row r="130" spans="1:10" ht="31.5" customHeight="1">
      <c r="A130" s="160">
        <v>8</v>
      </c>
      <c r="B130" s="60"/>
      <c r="C130" s="69"/>
      <c r="D130" s="61"/>
      <c r="E130" s="62"/>
      <c r="F130" s="58"/>
      <c r="G130" s="184"/>
      <c r="H130" s="206" t="e">
        <f t="shared" si="5"/>
        <v>#VALUE!</v>
      </c>
      <c r="I130" s="182"/>
      <c r="J130" s="189"/>
    </row>
    <row r="131" spans="1:10" ht="31.5" customHeight="1">
      <c r="A131" s="160">
        <v>9</v>
      </c>
      <c r="B131" s="63"/>
      <c r="C131" s="64"/>
      <c r="D131" s="65"/>
      <c r="E131" s="61"/>
      <c r="F131" s="58"/>
      <c r="G131" s="184"/>
      <c r="H131" s="206" t="e">
        <f t="shared" si="5"/>
        <v>#VALUE!</v>
      </c>
      <c r="I131" s="182"/>
      <c r="J131" s="189"/>
    </row>
    <row r="132" spans="1:10" ht="31.5" customHeight="1">
      <c r="A132" s="160">
        <v>10</v>
      </c>
      <c r="B132" s="60"/>
      <c r="C132" s="59"/>
      <c r="D132" s="61"/>
      <c r="E132" s="62"/>
      <c r="F132" s="167"/>
      <c r="G132" s="185"/>
      <c r="H132" s="206" t="e">
        <f t="shared" si="5"/>
        <v>#VALUE!</v>
      </c>
      <c r="I132" s="183"/>
      <c r="J132" s="189"/>
    </row>
    <row r="133" spans="1:10" ht="31.5" customHeight="1">
      <c r="A133" s="446" t="s">
        <v>118</v>
      </c>
      <c r="B133" s="447"/>
      <c r="C133" s="448"/>
      <c r="D133" s="195">
        <f>SUM(D123:D132)</f>
        <v>0</v>
      </c>
      <c r="E133" s="195">
        <f>SUM(E123:E132)</f>
        <v>0</v>
      </c>
      <c r="F133" s="114">
        <f>SUM(F123:F132)</f>
        <v>0</v>
      </c>
      <c r="G133" s="203"/>
      <c r="H133" s="449" t="s">
        <v>119</v>
      </c>
      <c r="I133" s="191"/>
      <c r="J133" s="191"/>
    </row>
    <row r="134" spans="1:10" ht="31.5" customHeight="1">
      <c r="A134" s="446" t="s">
        <v>120</v>
      </c>
      <c r="B134" s="447"/>
      <c r="C134" s="448"/>
      <c r="D134" s="179">
        <f>ROUNDDOWN(D133*J119,0)</f>
        <v>0</v>
      </c>
      <c r="E134" s="179">
        <f>ROUNDDOWN(E133*J120,0)</f>
        <v>0</v>
      </c>
      <c r="F134" s="192"/>
      <c r="G134" s="193"/>
      <c r="H134" s="450"/>
      <c r="I134" s="202">
        <f>D134+E134+F133</f>
        <v>0</v>
      </c>
      <c r="J134" s="191"/>
    </row>
    <row r="135" spans="1:10" ht="31.5" customHeight="1">
      <c r="A135" s="190"/>
      <c r="B135" s="187"/>
      <c r="C135" s="188"/>
      <c r="D135" s="437" t="s">
        <v>121</v>
      </c>
      <c r="E135" s="437"/>
      <c r="F135" s="197" t="s">
        <v>122</v>
      </c>
      <c r="G135" s="197" t="s">
        <v>109</v>
      </c>
      <c r="H135" s="197" t="s">
        <v>110</v>
      </c>
      <c r="I135" s="186"/>
      <c r="J135" s="188"/>
    </row>
    <row r="136" spans="1:10" ht="31.5" customHeight="1">
      <c r="A136" s="186"/>
      <c r="B136" s="187"/>
      <c r="C136" s="194"/>
      <c r="D136" s="198" t="s">
        <v>123</v>
      </c>
      <c r="E136" s="199"/>
      <c r="F136" s="205">
        <f>SUMIFS(F123:F132,G123:G132,0.1,I123:I132,"課税(インボイス)")</f>
        <v>0</v>
      </c>
      <c r="G136" s="200">
        <v>0.1</v>
      </c>
      <c r="H136" s="204">
        <f>SUMIFS(H123:H132,G123:G132,0.1,I123:I132,"課税(インボイス)")</f>
        <v>0</v>
      </c>
    </row>
    <row r="137" spans="1:10" ht="31.5" customHeight="1">
      <c r="A137" s="186"/>
      <c r="B137" s="187"/>
      <c r="C137" s="194"/>
      <c r="D137" s="198" t="s">
        <v>124</v>
      </c>
      <c r="E137" s="199"/>
      <c r="F137" s="205">
        <f>SUMIFS(F123:F132,G123:G132,0.1,I123:I132,"課税(非インボイス)")</f>
        <v>0</v>
      </c>
      <c r="G137" s="200">
        <v>0.1</v>
      </c>
      <c r="H137" s="204">
        <f>SUMIFS(H123:H132,G123:G132,0.1,I123:I132,"課税(非インボイス)")</f>
        <v>0</v>
      </c>
      <c r="I137" s="232" t="s">
        <v>115</v>
      </c>
      <c r="J137" s="233">
        <f>SUMIFS(F123:F132,I123:I132,"不課税")</f>
        <v>0</v>
      </c>
    </row>
    <row r="138" spans="1:10" ht="31.5" customHeight="1">
      <c r="A138" s="186"/>
      <c r="B138" s="187"/>
      <c r="C138" s="194"/>
      <c r="D138" s="198" t="s">
        <v>123</v>
      </c>
      <c r="E138" s="199"/>
      <c r="F138" s="205">
        <f>SUMIFS(F123:F132,G123:G132,0.08,I123:I132,"課税(インボイス)")</f>
        <v>0</v>
      </c>
      <c r="G138" s="201">
        <v>0.08</v>
      </c>
      <c r="H138" s="204">
        <f>SUMIFS(H123:H132,G123:G132,0.08,I123:I132,"課税(インボイス)")</f>
        <v>0</v>
      </c>
      <c r="I138" s="232" t="s">
        <v>116</v>
      </c>
      <c r="J138" s="233">
        <f>SUMIFS(F123:F132,I123:I132,"非課税")</f>
        <v>0</v>
      </c>
    </row>
    <row r="139" spans="1:10" ht="31.5" customHeight="1">
      <c r="A139" s="186"/>
      <c r="B139" s="187"/>
      <c r="C139" s="194"/>
      <c r="D139" s="198" t="s">
        <v>124</v>
      </c>
      <c r="E139" s="199"/>
      <c r="F139" s="205">
        <f>SUMIFS(F123:F132,G123:G132,0.08,I123:I132,"課税(非インボイス)")</f>
        <v>0</v>
      </c>
      <c r="G139" s="201">
        <v>0.08</v>
      </c>
      <c r="H139" s="204">
        <f>SUMIFS(H123:H132,G123:G132,0.08,I123:I132,"課税(非インボイス)")</f>
        <v>0</v>
      </c>
      <c r="I139" s="196"/>
      <c r="J139" s="196"/>
    </row>
    <row r="140" spans="1:10" ht="31.5" customHeight="1">
      <c r="A140" s="70"/>
      <c r="B140" s="70"/>
      <c r="C140" s="70"/>
      <c r="D140" s="70"/>
      <c r="E140" s="70"/>
      <c r="F140" s="72"/>
      <c r="G140" s="72"/>
      <c r="H140" s="72"/>
      <c r="I140" s="72"/>
      <c r="J140" s="71"/>
    </row>
    <row r="141" spans="1:10" ht="31.5" customHeight="1" thickBot="1">
      <c r="A141" s="70"/>
      <c r="B141" s="70"/>
      <c r="C141" s="70"/>
      <c r="D141" s="70"/>
      <c r="E141" s="70"/>
      <c r="F141" s="72"/>
      <c r="G141" s="71"/>
      <c r="H141" s="71"/>
      <c r="I141" s="71"/>
    </row>
    <row r="142" spans="1:10" ht="31.5" customHeight="1" thickBot="1">
      <c r="B142" s="438" t="str">
        <f>"傭人費"&amp;"　"&amp;支出総括表!B7&amp;"合計"</f>
        <v>傭人費　部分払第●回合計</v>
      </c>
      <c r="C142" s="439"/>
      <c r="D142" s="439"/>
      <c r="E142" s="440"/>
      <c r="F142" s="74">
        <f>I20+I42+I64+I90+I112+I134</f>
        <v>0</v>
      </c>
      <c r="H142" s="443" t="s">
        <v>123</v>
      </c>
      <c r="I142" s="443"/>
      <c r="J142" s="231">
        <f>F22+F24+F44+F46+F66+F68+F92+F94+F114+F116+F136+F138</f>
        <v>0</v>
      </c>
    </row>
    <row r="143" spans="1:10" ht="29.15" customHeight="1">
      <c r="H143" s="443" t="s">
        <v>124</v>
      </c>
      <c r="I143" s="443"/>
      <c r="J143" s="231">
        <f>F23+F25+F45+F47+F67+F69+F93+F95+F115+F117+F137+F139</f>
        <v>0</v>
      </c>
    </row>
    <row r="144" spans="1:10" ht="31.5" customHeight="1">
      <c r="H144" s="435" t="s">
        <v>115</v>
      </c>
      <c r="I144" s="436"/>
      <c r="J144" s="231">
        <f>J23+J45+J67+J93+J115+J137</f>
        <v>0</v>
      </c>
    </row>
    <row r="145" spans="8:10" ht="31.5" customHeight="1">
      <c r="H145" s="435" t="s">
        <v>116</v>
      </c>
      <c r="I145" s="436"/>
      <c r="J145" s="231">
        <f>J24+J46+J68+J94+J116+J138</f>
        <v>0</v>
      </c>
    </row>
  </sheetData>
  <mergeCells count="78">
    <mergeCell ref="B72:E72"/>
    <mergeCell ref="I51:I52"/>
    <mergeCell ref="J51:J52"/>
    <mergeCell ref="A63:C63"/>
    <mergeCell ref="H63:H64"/>
    <mergeCell ref="A64:C64"/>
    <mergeCell ref="D65:E65"/>
    <mergeCell ref="A51:A52"/>
    <mergeCell ref="B51:B52"/>
    <mergeCell ref="C51:C52"/>
    <mergeCell ref="D51:F51"/>
    <mergeCell ref="G51:G52"/>
    <mergeCell ref="H51:H52"/>
    <mergeCell ref="I29:I30"/>
    <mergeCell ref="J29:J30"/>
    <mergeCell ref="A41:C41"/>
    <mergeCell ref="H41:H42"/>
    <mergeCell ref="A42:C42"/>
    <mergeCell ref="G29:G30"/>
    <mergeCell ref="H29:H30"/>
    <mergeCell ref="D43:E43"/>
    <mergeCell ref="A29:A30"/>
    <mergeCell ref="B29:B30"/>
    <mergeCell ref="C29:C30"/>
    <mergeCell ref="D29:F29"/>
    <mergeCell ref="I7:I8"/>
    <mergeCell ref="J7:J8"/>
    <mergeCell ref="A19:C19"/>
    <mergeCell ref="H19:H20"/>
    <mergeCell ref="A20:C20"/>
    <mergeCell ref="G7:G8"/>
    <mergeCell ref="H7:H8"/>
    <mergeCell ref="D21:E21"/>
    <mergeCell ref="A7:A8"/>
    <mergeCell ref="B7:B8"/>
    <mergeCell ref="C7:C8"/>
    <mergeCell ref="D7:F7"/>
    <mergeCell ref="H77:H78"/>
    <mergeCell ref="I77:I78"/>
    <mergeCell ref="J77:J78"/>
    <mergeCell ref="A89:C89"/>
    <mergeCell ref="H89:H90"/>
    <mergeCell ref="A90:C90"/>
    <mergeCell ref="A77:A78"/>
    <mergeCell ref="B77:B78"/>
    <mergeCell ref="C77:C78"/>
    <mergeCell ref="D77:F77"/>
    <mergeCell ref="G77:G78"/>
    <mergeCell ref="D91:E91"/>
    <mergeCell ref="A99:A100"/>
    <mergeCell ref="B99:B100"/>
    <mergeCell ref="C99:C100"/>
    <mergeCell ref="D99:F99"/>
    <mergeCell ref="G99:G100"/>
    <mergeCell ref="H99:H100"/>
    <mergeCell ref="I99:I100"/>
    <mergeCell ref="J99:J100"/>
    <mergeCell ref="A111:C111"/>
    <mergeCell ref="H111:H112"/>
    <mergeCell ref="A112:C112"/>
    <mergeCell ref="D113:E113"/>
    <mergeCell ref="A121:A122"/>
    <mergeCell ref="B121:B122"/>
    <mergeCell ref="C121:C122"/>
    <mergeCell ref="D121:F121"/>
    <mergeCell ref="J121:J122"/>
    <mergeCell ref="H143:I143"/>
    <mergeCell ref="H144:I144"/>
    <mergeCell ref="A133:C133"/>
    <mergeCell ref="H133:H134"/>
    <mergeCell ref="A134:C134"/>
    <mergeCell ref="G121:G122"/>
    <mergeCell ref="H121:H122"/>
    <mergeCell ref="H145:I145"/>
    <mergeCell ref="D135:E135"/>
    <mergeCell ref="B142:E142"/>
    <mergeCell ref="I121:I122"/>
    <mergeCell ref="H142:I142"/>
  </mergeCells>
  <phoneticPr fontId="3"/>
  <dataValidations count="2">
    <dataValidation type="list" allowBlank="1" showInputMessage="1" showErrorMessage="1" sqref="I9:I18 I31:I40 I53:I62 I79:I88 I101:I110 I123:I132" xr:uid="{4AD669AF-D20F-4D73-A91D-C2432BE813C9}">
      <formula1>$S$6:$S$10</formula1>
    </dataValidation>
    <dataValidation type="list" allowBlank="1" showInputMessage="1" showErrorMessage="1" sqref="G9:G18 G31:G40 G53:G62 G79:G88 G101:G110 G123:G132" xr:uid="{35EB05EC-78D7-4C5B-B903-9E3CB2B65BC7}">
      <formula1>"10%,8%,0%"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A5D22-BE98-44DE-A691-728D353BE161}">
  <sheetPr>
    <tabColor rgb="FF92D050"/>
    <pageSetUpPr fitToPage="1"/>
  </sheetPr>
  <dimension ref="A1:S143"/>
  <sheetViews>
    <sheetView zoomScale="70" zoomScaleNormal="70" workbookViewId="0">
      <selection activeCell="J2" sqref="J2"/>
    </sheetView>
  </sheetViews>
  <sheetFormatPr defaultColWidth="9" defaultRowHeight="14"/>
  <cols>
    <col min="1" max="1" width="11.08203125" style="45" customWidth="1"/>
    <col min="2" max="2" width="8" style="47" customWidth="1"/>
    <col min="3" max="3" width="48.83203125" style="45" customWidth="1"/>
    <col min="4" max="5" width="18.08203125" style="45" customWidth="1"/>
    <col min="6" max="6" width="22.58203125" style="45" customWidth="1"/>
    <col min="7" max="7" width="8.75" style="45" customWidth="1"/>
    <col min="8" max="8" width="18.83203125" style="45" customWidth="1"/>
    <col min="9" max="10" width="26.83203125" style="45" customWidth="1"/>
    <col min="11" max="11" width="25.33203125" style="45" customWidth="1"/>
    <col min="12" max="16384" width="9" style="45"/>
  </cols>
  <sheetData>
    <row r="1" spans="1:19" s="42" customFormat="1" ht="25.5" customHeight="1">
      <c r="A1" s="138" t="str">
        <f>'1.旅費(1)現地渡航費（航空運賃）'!A1</f>
        <v>団体名：</v>
      </c>
      <c r="B1" s="139" t="str">
        <f>'★マスタ（最初にこちらを入力）'!D7</f>
        <v>●●</v>
      </c>
      <c r="C1" s="40"/>
      <c r="D1" s="40"/>
      <c r="E1" s="40"/>
      <c r="F1" s="41"/>
      <c r="J1" s="178" t="str">
        <f>'★マスタ（最初にこちらを入力）'!D11</f>
        <v>部分払第●回</v>
      </c>
    </row>
    <row r="2" spans="1:19" s="42" customFormat="1" ht="25.5" customHeight="1">
      <c r="A2" s="138" t="str">
        <f>'1.旅費(1)現地渡航費（航空運賃）'!A2</f>
        <v>対象国：</v>
      </c>
      <c r="B2" s="139" t="str">
        <f>'★マスタ（最初にこちらを入力）'!D8</f>
        <v>●●</v>
      </c>
      <c r="C2" s="43"/>
      <c r="G2" s="44"/>
      <c r="H2" s="44"/>
      <c r="I2" s="44"/>
    </row>
    <row r="3" spans="1:19" s="42" customFormat="1" ht="17.149999999999999" customHeight="1">
      <c r="A3" s="138"/>
      <c r="B3" s="139"/>
      <c r="C3" s="43"/>
      <c r="G3" s="44"/>
      <c r="H3" s="44"/>
      <c r="I3" s="44"/>
    </row>
    <row r="4" spans="1:19" ht="29.5" customHeight="1">
      <c r="A4" s="181"/>
      <c r="B4" s="181"/>
      <c r="C4" s="181"/>
      <c r="D4" s="181"/>
      <c r="E4" s="177" t="s">
        <v>103</v>
      </c>
      <c r="F4" s="181"/>
      <c r="G4" s="181"/>
      <c r="H4" s="181"/>
      <c r="I4" s="181"/>
      <c r="J4" s="181"/>
    </row>
    <row r="5" spans="1:19" s="51" customFormat="1" ht="29.25" customHeight="1">
      <c r="A5" s="207" t="s">
        <v>126</v>
      </c>
      <c r="B5" s="67"/>
      <c r="C5" s="66"/>
      <c r="D5" s="66"/>
      <c r="E5" s="66"/>
      <c r="F5" s="66"/>
      <c r="H5" s="66"/>
      <c r="I5" s="66" t="s">
        <v>95</v>
      </c>
      <c r="J5" s="68"/>
    </row>
    <row r="6" spans="1:19" s="51" customFormat="1" ht="30.65" customHeight="1">
      <c r="A6" s="229"/>
      <c r="B6" s="50"/>
      <c r="F6" s="52"/>
      <c r="H6" s="52"/>
      <c r="I6" s="52" t="s">
        <v>97</v>
      </c>
      <c r="J6" s="53"/>
      <c r="S6" s="49" t="s">
        <v>105</v>
      </c>
    </row>
    <row r="7" spans="1:19" s="51" customFormat="1" ht="30.75" customHeight="1">
      <c r="A7" s="451" t="s">
        <v>82</v>
      </c>
      <c r="B7" s="453" t="s">
        <v>106</v>
      </c>
      <c r="C7" s="455" t="s">
        <v>107</v>
      </c>
      <c r="D7" s="455" t="s">
        <v>108</v>
      </c>
      <c r="E7" s="457"/>
      <c r="F7" s="457"/>
      <c r="G7" s="441" t="s">
        <v>109</v>
      </c>
      <c r="H7" s="441" t="s">
        <v>110</v>
      </c>
      <c r="I7" s="441" t="s">
        <v>111</v>
      </c>
      <c r="J7" s="444" t="s">
        <v>112</v>
      </c>
      <c r="S7" s="49" t="s">
        <v>113</v>
      </c>
    </row>
    <row r="8" spans="1:19" s="51" customFormat="1" ht="30.75" customHeight="1" thickBot="1">
      <c r="A8" s="452"/>
      <c r="B8" s="454"/>
      <c r="C8" s="456"/>
      <c r="D8" s="176" t="s">
        <v>95</v>
      </c>
      <c r="E8" s="79" t="str">
        <f>I6</f>
        <v>現地通貨</v>
      </c>
      <c r="F8" s="80" t="s">
        <v>114</v>
      </c>
      <c r="G8" s="442"/>
      <c r="H8" s="442"/>
      <c r="I8" s="442"/>
      <c r="J8" s="445"/>
      <c r="S8" s="49" t="s">
        <v>115</v>
      </c>
    </row>
    <row r="9" spans="1:19" s="51" customFormat="1" ht="30" customHeight="1" thickTop="1">
      <c r="A9" s="159">
        <v>1</v>
      </c>
      <c r="B9" s="55"/>
      <c r="C9" s="54"/>
      <c r="D9" s="56"/>
      <c r="E9" s="56"/>
      <c r="F9" s="58"/>
      <c r="G9" s="184"/>
      <c r="H9" s="206" t="e">
        <f>ROUNDDOWN(F9*VALUE(LEFT(G9,LEN(G9-1))),0)</f>
        <v>#VALUE!</v>
      </c>
      <c r="I9" s="182"/>
      <c r="J9" s="180"/>
      <c r="S9" s="49" t="s">
        <v>116</v>
      </c>
    </row>
    <row r="10" spans="1:19" s="51" customFormat="1" ht="30" customHeight="1">
      <c r="A10" s="160">
        <v>2</v>
      </c>
      <c r="B10" s="60"/>
      <c r="C10" s="59"/>
      <c r="D10" s="61"/>
      <c r="E10" s="61"/>
      <c r="F10" s="58"/>
      <c r="G10" s="184"/>
      <c r="H10" s="206" t="e">
        <f t="shared" ref="H10:H18" si="0">ROUNDDOWN(F10*VALUE(LEFT(G10,LEN(G10-1))),0)</f>
        <v>#VALUE!</v>
      </c>
      <c r="I10" s="182"/>
      <c r="J10" s="189"/>
      <c r="S10" s="49" t="s">
        <v>117</v>
      </c>
    </row>
    <row r="11" spans="1:19" s="51" customFormat="1" ht="30" customHeight="1">
      <c r="A11" s="159">
        <v>3</v>
      </c>
      <c r="B11" s="60"/>
      <c r="C11" s="59"/>
      <c r="D11" s="61"/>
      <c r="E11" s="57"/>
      <c r="F11" s="58"/>
      <c r="G11" s="184"/>
      <c r="H11" s="206" t="e">
        <f t="shared" si="0"/>
        <v>#VALUE!</v>
      </c>
      <c r="I11" s="182"/>
      <c r="J11" s="189"/>
    </row>
    <row r="12" spans="1:19" s="51" customFormat="1" ht="30" customHeight="1">
      <c r="A12" s="160">
        <v>4</v>
      </c>
      <c r="B12" s="60"/>
      <c r="C12" s="59"/>
      <c r="D12" s="61"/>
      <c r="E12" s="62"/>
      <c r="F12" s="58"/>
      <c r="G12" s="184"/>
      <c r="H12" s="206" t="e">
        <f t="shared" si="0"/>
        <v>#VALUE!</v>
      </c>
      <c r="I12" s="182"/>
      <c r="J12" s="189"/>
    </row>
    <row r="13" spans="1:19" s="51" customFormat="1" ht="30" customHeight="1">
      <c r="A13" s="160">
        <v>5</v>
      </c>
      <c r="B13" s="60"/>
      <c r="C13" s="59"/>
      <c r="D13" s="61"/>
      <c r="E13" s="62"/>
      <c r="F13" s="58"/>
      <c r="G13" s="184"/>
      <c r="H13" s="206" t="e">
        <f t="shared" si="0"/>
        <v>#VALUE!</v>
      </c>
      <c r="I13" s="182"/>
      <c r="J13" s="189"/>
    </row>
    <row r="14" spans="1:19" s="51" customFormat="1" ht="30" customHeight="1">
      <c r="A14" s="160">
        <v>6</v>
      </c>
      <c r="B14" s="60"/>
      <c r="C14" s="59"/>
      <c r="D14" s="61"/>
      <c r="E14" s="62"/>
      <c r="F14" s="58"/>
      <c r="G14" s="184"/>
      <c r="H14" s="206" t="e">
        <f t="shared" si="0"/>
        <v>#VALUE!</v>
      </c>
      <c r="I14" s="182"/>
      <c r="J14" s="189"/>
    </row>
    <row r="15" spans="1:19" s="51" customFormat="1" ht="30" customHeight="1">
      <c r="A15" s="160">
        <v>7</v>
      </c>
      <c r="B15" s="60"/>
      <c r="C15" s="59"/>
      <c r="D15" s="61"/>
      <c r="E15" s="62"/>
      <c r="F15" s="58"/>
      <c r="G15" s="184"/>
      <c r="H15" s="206" t="e">
        <f t="shared" si="0"/>
        <v>#VALUE!</v>
      </c>
      <c r="I15" s="182"/>
      <c r="J15" s="189"/>
    </row>
    <row r="16" spans="1:19" s="51" customFormat="1" ht="30" customHeight="1">
      <c r="A16" s="160">
        <v>8</v>
      </c>
      <c r="B16" s="60"/>
      <c r="C16" s="69"/>
      <c r="D16" s="61"/>
      <c r="E16" s="62"/>
      <c r="F16" s="58"/>
      <c r="G16" s="184"/>
      <c r="H16" s="206" t="e">
        <f t="shared" si="0"/>
        <v>#VALUE!</v>
      </c>
      <c r="I16" s="182"/>
      <c r="J16" s="189"/>
    </row>
    <row r="17" spans="1:10" s="51" customFormat="1" ht="30" customHeight="1">
      <c r="A17" s="160">
        <v>9</v>
      </c>
      <c r="B17" s="63"/>
      <c r="C17" s="64"/>
      <c r="D17" s="65"/>
      <c r="E17" s="61"/>
      <c r="F17" s="58"/>
      <c r="G17" s="184"/>
      <c r="H17" s="206" t="e">
        <f t="shared" si="0"/>
        <v>#VALUE!</v>
      </c>
      <c r="I17" s="182"/>
      <c r="J17" s="189"/>
    </row>
    <row r="18" spans="1:10" s="51" customFormat="1" ht="30" customHeight="1">
      <c r="A18" s="160">
        <v>10</v>
      </c>
      <c r="B18" s="60"/>
      <c r="C18" s="59"/>
      <c r="D18" s="61"/>
      <c r="E18" s="62"/>
      <c r="F18" s="167"/>
      <c r="G18" s="185"/>
      <c r="H18" s="206" t="e">
        <f t="shared" si="0"/>
        <v>#VALUE!</v>
      </c>
      <c r="I18" s="183"/>
      <c r="J18" s="189"/>
    </row>
    <row r="19" spans="1:10" s="51" customFormat="1" ht="30" customHeight="1">
      <c r="A19" s="446" t="s">
        <v>118</v>
      </c>
      <c r="B19" s="447"/>
      <c r="C19" s="448"/>
      <c r="D19" s="195">
        <f>SUM(D9:D18)</f>
        <v>0</v>
      </c>
      <c r="E19" s="195">
        <f>SUM(E9:E18)</f>
        <v>0</v>
      </c>
      <c r="F19" s="114">
        <f>SUM(F9:F18)</f>
        <v>0</v>
      </c>
      <c r="G19" s="203"/>
      <c r="H19" s="449" t="s">
        <v>119</v>
      </c>
      <c r="I19" s="191"/>
      <c r="J19" s="191"/>
    </row>
    <row r="20" spans="1:10" s="51" customFormat="1" ht="30" customHeight="1">
      <c r="A20" s="446" t="s">
        <v>120</v>
      </c>
      <c r="B20" s="447"/>
      <c r="C20" s="448"/>
      <c r="D20" s="179">
        <f>ROUNDDOWN(D19*J5,0)</f>
        <v>0</v>
      </c>
      <c r="E20" s="179">
        <f>ROUNDDOWN(E19*J6,0)</f>
        <v>0</v>
      </c>
      <c r="F20" s="192"/>
      <c r="G20" s="193"/>
      <c r="H20" s="450"/>
      <c r="I20" s="202">
        <f>D20+E20+F19</f>
        <v>0</v>
      </c>
      <c r="J20" s="191"/>
    </row>
    <row r="21" spans="1:10" ht="30" customHeight="1">
      <c r="A21" s="190"/>
      <c r="B21" s="187"/>
      <c r="C21" s="188"/>
      <c r="D21" s="437" t="s">
        <v>121</v>
      </c>
      <c r="E21" s="437"/>
      <c r="F21" s="197" t="s">
        <v>122</v>
      </c>
      <c r="G21" s="197" t="s">
        <v>109</v>
      </c>
      <c r="H21" s="197" t="s">
        <v>110</v>
      </c>
      <c r="I21" s="186"/>
      <c r="J21" s="188"/>
    </row>
    <row r="22" spans="1:10" ht="30" customHeight="1">
      <c r="A22" s="186"/>
      <c r="B22" s="187"/>
      <c r="C22" s="194"/>
      <c r="D22" s="198" t="s">
        <v>123</v>
      </c>
      <c r="E22" s="199"/>
      <c r="F22" s="205">
        <f>SUMIFS(F9:F18,G9:G18,0.1,I9:I18,"課税(インボイス)")</f>
        <v>0</v>
      </c>
      <c r="G22" s="200">
        <v>0.1</v>
      </c>
      <c r="H22" s="204">
        <f>SUMIFS(H9:H18,G9:G18,0.1,I9:I18,"課税(インボイス)")</f>
        <v>0</v>
      </c>
      <c r="I22" s="196"/>
      <c r="J22" s="196"/>
    </row>
    <row r="23" spans="1:10" ht="30" customHeight="1">
      <c r="A23" s="186"/>
      <c r="B23" s="187"/>
      <c r="C23" s="194"/>
      <c r="D23" s="198" t="s">
        <v>124</v>
      </c>
      <c r="E23" s="199"/>
      <c r="F23" s="205">
        <f>SUMIFS(F9:F18,G9:G18,0.1,I9:I18,"課税(非インボイス)")</f>
        <v>0</v>
      </c>
      <c r="G23" s="200">
        <v>0.1</v>
      </c>
      <c r="H23" s="204">
        <f>SUMIFS(H9:H18,G9:G18,0.1,I9:I18,"課税(非インボイス)")</f>
        <v>0</v>
      </c>
      <c r="I23" s="232" t="s">
        <v>115</v>
      </c>
      <c r="J23" s="233">
        <f>SUMIFS(F9:F18,I9:I18,"不課税")</f>
        <v>0</v>
      </c>
    </row>
    <row r="24" spans="1:10" ht="30" customHeight="1">
      <c r="A24" s="186"/>
      <c r="B24" s="187"/>
      <c r="C24" s="194"/>
      <c r="D24" s="198" t="s">
        <v>123</v>
      </c>
      <c r="E24" s="199"/>
      <c r="F24" s="205">
        <f>SUMIFS(F9:F18,G9:G18,0.08,I9:I18,"課税(インボイス)")</f>
        <v>0</v>
      </c>
      <c r="G24" s="201">
        <v>0.08</v>
      </c>
      <c r="H24" s="204">
        <f>SUMIFS(H9:H18,G9:G18,0.08,I9:I18,"課税(インボイス)")</f>
        <v>0</v>
      </c>
      <c r="I24" s="232" t="s">
        <v>116</v>
      </c>
      <c r="J24" s="233">
        <f>SUMIFS(F9:F18,I9:I18,"非課税")</f>
        <v>0</v>
      </c>
    </row>
    <row r="25" spans="1:10" ht="30" customHeight="1">
      <c r="A25" s="186"/>
      <c r="B25" s="187"/>
      <c r="C25" s="194"/>
      <c r="D25" s="198" t="s">
        <v>124</v>
      </c>
      <c r="E25" s="199"/>
      <c r="F25" s="205">
        <f>SUMIFS(F9:F18,G9:G18,0.08,I9:I18,"課税(非インボイス)")</f>
        <v>0</v>
      </c>
      <c r="G25" s="201">
        <v>0.08</v>
      </c>
      <c r="H25" s="204">
        <f>SUMIFS(H9:H18,G9:G18,0.08,I9:I18,"課税(非インボイス)")</f>
        <v>0</v>
      </c>
      <c r="I25" s="196"/>
      <c r="J25" s="196"/>
    </row>
    <row r="26" spans="1:10" ht="30" customHeight="1">
      <c r="A26" s="70"/>
      <c r="B26" s="70"/>
      <c r="C26" s="70"/>
      <c r="D26" s="70"/>
      <c r="E26" s="70"/>
      <c r="F26" s="72"/>
      <c r="G26" s="72"/>
      <c r="H26" s="72"/>
      <c r="I26" s="72"/>
      <c r="J26" s="71"/>
    </row>
    <row r="27" spans="1:10" ht="30" customHeight="1">
      <c r="A27" s="140"/>
      <c r="B27" s="67"/>
      <c r="C27" s="66"/>
      <c r="D27" s="66"/>
      <c r="E27" s="66"/>
      <c r="F27" s="66"/>
      <c r="G27" s="51"/>
      <c r="H27" s="66"/>
      <c r="I27" s="66" t="s">
        <v>95</v>
      </c>
      <c r="J27" s="68"/>
    </row>
    <row r="28" spans="1:10" ht="30" customHeight="1">
      <c r="A28" s="229"/>
      <c r="B28" s="50"/>
      <c r="C28" s="51"/>
      <c r="D28" s="51"/>
      <c r="E28" s="51"/>
      <c r="F28" s="52"/>
      <c r="G28" s="51"/>
      <c r="H28" s="52"/>
      <c r="I28" s="52" t="s">
        <v>97</v>
      </c>
      <c r="J28" s="53"/>
    </row>
    <row r="29" spans="1:10" ht="30" customHeight="1">
      <c r="A29" s="451" t="s">
        <v>82</v>
      </c>
      <c r="B29" s="453" t="s">
        <v>106</v>
      </c>
      <c r="C29" s="455" t="s">
        <v>107</v>
      </c>
      <c r="D29" s="455" t="s">
        <v>108</v>
      </c>
      <c r="E29" s="457"/>
      <c r="F29" s="457"/>
      <c r="G29" s="441" t="s">
        <v>109</v>
      </c>
      <c r="H29" s="441" t="s">
        <v>110</v>
      </c>
      <c r="I29" s="441" t="s">
        <v>111</v>
      </c>
      <c r="J29" s="444" t="s">
        <v>112</v>
      </c>
    </row>
    <row r="30" spans="1:10" ht="30" customHeight="1" thickBot="1">
      <c r="A30" s="452"/>
      <c r="B30" s="454"/>
      <c r="C30" s="456"/>
      <c r="D30" s="176" t="s">
        <v>95</v>
      </c>
      <c r="E30" s="79" t="str">
        <f>I28</f>
        <v>現地通貨</v>
      </c>
      <c r="F30" s="80" t="s">
        <v>114</v>
      </c>
      <c r="G30" s="442"/>
      <c r="H30" s="442"/>
      <c r="I30" s="442"/>
      <c r="J30" s="445"/>
    </row>
    <row r="31" spans="1:10" ht="32.5" customHeight="1" thickTop="1">
      <c r="A31" s="159">
        <v>1</v>
      </c>
      <c r="B31" s="55"/>
      <c r="C31" s="54"/>
      <c r="D31" s="56"/>
      <c r="E31" s="56"/>
      <c r="F31" s="58"/>
      <c r="G31" s="184"/>
      <c r="H31" s="206" t="e">
        <f>ROUNDDOWN(F31*VALUE(LEFT(G31,LEN(G31-1))),0)</f>
        <v>#VALUE!</v>
      </c>
      <c r="I31" s="182"/>
      <c r="J31" s="180"/>
    </row>
    <row r="32" spans="1:10" ht="32.5" customHeight="1">
      <c r="A32" s="160">
        <v>2</v>
      </c>
      <c r="B32" s="60"/>
      <c r="C32" s="59"/>
      <c r="D32" s="61"/>
      <c r="E32" s="61"/>
      <c r="F32" s="58"/>
      <c r="G32" s="184"/>
      <c r="H32" s="206" t="e">
        <f t="shared" ref="H32:H40" si="1">ROUNDDOWN(F32*VALUE(LEFT(G32,LEN(G32-1))),0)</f>
        <v>#VALUE!</v>
      </c>
      <c r="I32" s="182"/>
      <c r="J32" s="189"/>
    </row>
    <row r="33" spans="1:11" ht="32.5" customHeight="1">
      <c r="A33" s="159">
        <v>3</v>
      </c>
      <c r="B33" s="60"/>
      <c r="C33" s="59"/>
      <c r="D33" s="61"/>
      <c r="E33" s="57"/>
      <c r="F33" s="58"/>
      <c r="G33" s="184"/>
      <c r="H33" s="206" t="e">
        <f t="shared" si="1"/>
        <v>#VALUE!</v>
      </c>
      <c r="I33" s="182"/>
      <c r="J33" s="189"/>
    </row>
    <row r="34" spans="1:11" ht="32.5" customHeight="1">
      <c r="A34" s="160">
        <v>4</v>
      </c>
      <c r="B34" s="60"/>
      <c r="C34" s="59"/>
      <c r="D34" s="61"/>
      <c r="E34" s="62"/>
      <c r="F34" s="58"/>
      <c r="G34" s="184"/>
      <c r="H34" s="206" t="e">
        <f t="shared" si="1"/>
        <v>#VALUE!</v>
      </c>
      <c r="I34" s="182"/>
      <c r="J34" s="189"/>
    </row>
    <row r="35" spans="1:11" ht="32.5" customHeight="1">
      <c r="A35" s="160">
        <v>5</v>
      </c>
      <c r="B35" s="60"/>
      <c r="C35" s="59"/>
      <c r="D35" s="61"/>
      <c r="E35" s="62"/>
      <c r="F35" s="58"/>
      <c r="G35" s="184"/>
      <c r="H35" s="206" t="e">
        <f t="shared" si="1"/>
        <v>#VALUE!</v>
      </c>
      <c r="I35" s="182"/>
      <c r="J35" s="189"/>
    </row>
    <row r="36" spans="1:11" ht="32.5" customHeight="1">
      <c r="A36" s="160">
        <v>6</v>
      </c>
      <c r="B36" s="60"/>
      <c r="C36" s="59"/>
      <c r="D36" s="61"/>
      <c r="E36" s="62"/>
      <c r="F36" s="58"/>
      <c r="G36" s="184"/>
      <c r="H36" s="206" t="e">
        <f t="shared" si="1"/>
        <v>#VALUE!</v>
      </c>
      <c r="I36" s="182"/>
      <c r="J36" s="189"/>
    </row>
    <row r="37" spans="1:11" ht="32.5" customHeight="1">
      <c r="A37" s="160">
        <v>7</v>
      </c>
      <c r="B37" s="60"/>
      <c r="C37" s="59"/>
      <c r="D37" s="61"/>
      <c r="E37" s="62"/>
      <c r="F37" s="58"/>
      <c r="G37" s="184"/>
      <c r="H37" s="206" t="e">
        <f t="shared" si="1"/>
        <v>#VALUE!</v>
      </c>
      <c r="I37" s="182"/>
      <c r="J37" s="189"/>
    </row>
    <row r="38" spans="1:11" ht="32.5" customHeight="1">
      <c r="A38" s="160">
        <v>8</v>
      </c>
      <c r="B38" s="60"/>
      <c r="C38" s="69"/>
      <c r="D38" s="61"/>
      <c r="E38" s="62"/>
      <c r="F38" s="58"/>
      <c r="G38" s="184"/>
      <c r="H38" s="206" t="e">
        <f t="shared" si="1"/>
        <v>#VALUE!</v>
      </c>
      <c r="I38" s="182"/>
      <c r="J38" s="189"/>
    </row>
    <row r="39" spans="1:11" ht="32.5" customHeight="1">
      <c r="A39" s="160">
        <v>9</v>
      </c>
      <c r="B39" s="63"/>
      <c r="C39" s="64"/>
      <c r="D39" s="65"/>
      <c r="E39" s="61"/>
      <c r="F39" s="58"/>
      <c r="G39" s="184"/>
      <c r="H39" s="206" t="e">
        <f t="shared" si="1"/>
        <v>#VALUE!</v>
      </c>
      <c r="I39" s="182"/>
      <c r="J39" s="189"/>
    </row>
    <row r="40" spans="1:11" ht="32.5" customHeight="1">
      <c r="A40" s="160">
        <v>10</v>
      </c>
      <c r="B40" s="60"/>
      <c r="C40" s="59"/>
      <c r="D40" s="61"/>
      <c r="E40" s="62"/>
      <c r="F40" s="167"/>
      <c r="G40" s="185"/>
      <c r="H40" s="206" t="e">
        <f t="shared" si="1"/>
        <v>#VALUE!</v>
      </c>
      <c r="I40" s="183"/>
      <c r="J40" s="189"/>
    </row>
    <row r="41" spans="1:11" ht="32.5" customHeight="1">
      <c r="A41" s="446" t="s">
        <v>118</v>
      </c>
      <c r="B41" s="447"/>
      <c r="C41" s="448"/>
      <c r="D41" s="195">
        <f>SUM(D31:D40)</f>
        <v>0</v>
      </c>
      <c r="E41" s="195">
        <f>SUM(E31:E40)</f>
        <v>0</v>
      </c>
      <c r="F41" s="114">
        <f>SUM(F31:F40)</f>
        <v>0</v>
      </c>
      <c r="G41" s="203"/>
      <c r="H41" s="449" t="s">
        <v>119</v>
      </c>
      <c r="I41" s="191"/>
      <c r="J41" s="191"/>
    </row>
    <row r="42" spans="1:11" ht="32.5" customHeight="1">
      <c r="A42" s="446" t="s">
        <v>120</v>
      </c>
      <c r="B42" s="447"/>
      <c r="C42" s="448"/>
      <c r="D42" s="179">
        <f>ROUNDDOWN(D41*J27,0)</f>
        <v>0</v>
      </c>
      <c r="E42" s="179">
        <f>ROUNDDOWN(E41*J28,0)</f>
        <v>0</v>
      </c>
      <c r="F42" s="192"/>
      <c r="G42" s="193"/>
      <c r="H42" s="450"/>
      <c r="I42" s="202">
        <f>D42+E42+F41</f>
        <v>0</v>
      </c>
      <c r="J42" s="191"/>
      <c r="K42" s="73"/>
    </row>
    <row r="43" spans="1:11" s="75" customFormat="1" ht="32.5" customHeight="1">
      <c r="A43" s="190"/>
      <c r="B43" s="187"/>
      <c r="C43" s="188"/>
      <c r="D43" s="437" t="s">
        <v>121</v>
      </c>
      <c r="E43" s="437"/>
      <c r="F43" s="197" t="s">
        <v>122</v>
      </c>
      <c r="G43" s="197" t="s">
        <v>109</v>
      </c>
      <c r="H43" s="197" t="s">
        <v>110</v>
      </c>
      <c r="I43" s="186"/>
      <c r="J43" s="188"/>
      <c r="K43" s="78"/>
    </row>
    <row r="44" spans="1:11" s="46" customFormat="1" ht="32.5" customHeight="1">
      <c r="A44" s="186"/>
      <c r="B44" s="187"/>
      <c r="C44" s="194"/>
      <c r="D44" s="198" t="s">
        <v>123</v>
      </c>
      <c r="E44" s="199"/>
      <c r="F44" s="205">
        <f>SUMIFS(F31:F40,G31:G40,0.1,I31:I40,"課税(インボイス)")</f>
        <v>0</v>
      </c>
      <c r="G44" s="200">
        <v>0.1</v>
      </c>
      <c r="H44" s="204">
        <f>SUMIFS(H31:H40,G31:G40,0.1,I31:I40,"課税(インボイス)")</f>
        <v>0</v>
      </c>
      <c r="I44" s="196"/>
      <c r="J44" s="196"/>
    </row>
    <row r="45" spans="1:11" ht="32.5" customHeight="1">
      <c r="A45" s="186"/>
      <c r="B45" s="187"/>
      <c r="C45" s="194"/>
      <c r="D45" s="198" t="s">
        <v>124</v>
      </c>
      <c r="E45" s="199"/>
      <c r="F45" s="205">
        <f>SUMIFS(F31:F40,G31:G40,0.1,I31:I40,"課税(非インボイス)")</f>
        <v>0</v>
      </c>
      <c r="G45" s="200">
        <v>0.1</v>
      </c>
      <c r="H45" s="204">
        <f>SUMIFS(H31:H40,G31:G40,0.1,I31:I40,"課税(非インボイス)")</f>
        <v>0</v>
      </c>
      <c r="I45" s="232" t="s">
        <v>115</v>
      </c>
      <c r="J45" s="233">
        <f>SUMIFS(F31:F40,I31:I40,"不課税")</f>
        <v>0</v>
      </c>
    </row>
    <row r="46" spans="1:11" ht="32.5" customHeight="1">
      <c r="A46" s="186"/>
      <c r="B46" s="187"/>
      <c r="C46" s="194"/>
      <c r="D46" s="198" t="s">
        <v>123</v>
      </c>
      <c r="E46" s="199"/>
      <c r="F46" s="205">
        <f>SUMIFS(F31:F40,G31:G40,0.08,I31:I40,"課税(インボイス)")</f>
        <v>0</v>
      </c>
      <c r="G46" s="201">
        <v>0.08</v>
      </c>
      <c r="H46" s="204">
        <f>SUMIFS(H31:H40,G31:G40,0.08,I31:I40,"課税(インボイス)")</f>
        <v>0</v>
      </c>
      <c r="I46" s="232" t="s">
        <v>116</v>
      </c>
      <c r="J46" s="233">
        <f>SUMIFS(F31:F40,I31:I40,"非課税")</f>
        <v>0</v>
      </c>
    </row>
    <row r="47" spans="1:11" ht="32.5" customHeight="1">
      <c r="A47" s="186"/>
      <c r="B47" s="187"/>
      <c r="C47" s="194"/>
      <c r="D47" s="198" t="s">
        <v>124</v>
      </c>
      <c r="E47" s="199"/>
      <c r="F47" s="205">
        <f>SUMIFS(F31:F40,G31:G40,0.08,I31:I40,"課税(非インボイス)")</f>
        <v>0</v>
      </c>
      <c r="G47" s="201">
        <v>0.08</v>
      </c>
      <c r="H47" s="204">
        <f>SUMIFS(H31:H40,G31:G40,0.08,I31:I40,"課税(非インボイス)")</f>
        <v>0</v>
      </c>
      <c r="I47" s="196"/>
      <c r="J47" s="196"/>
    </row>
    <row r="48" spans="1:11" ht="28.5" customHeight="1">
      <c r="A48" s="70"/>
      <c r="B48" s="70"/>
      <c r="C48" s="70"/>
      <c r="D48" s="70"/>
      <c r="E48" s="70"/>
      <c r="F48" s="72"/>
      <c r="G48" s="72"/>
      <c r="H48" s="72"/>
      <c r="I48" s="72"/>
      <c r="J48" s="71"/>
    </row>
    <row r="49" spans="1:10" ht="32.5" customHeight="1">
      <c r="A49" s="140"/>
      <c r="B49" s="67"/>
      <c r="C49" s="66"/>
      <c r="D49" s="66"/>
      <c r="E49" s="66"/>
      <c r="F49" s="66"/>
      <c r="G49" s="51"/>
      <c r="H49" s="66"/>
      <c r="I49" s="66" t="s">
        <v>95</v>
      </c>
      <c r="J49" s="68"/>
    </row>
    <row r="50" spans="1:10" ht="32.5" customHeight="1">
      <c r="A50" s="229"/>
      <c r="B50" s="50"/>
      <c r="C50" s="51"/>
      <c r="D50" s="51"/>
      <c r="E50" s="51"/>
      <c r="F50" s="52"/>
      <c r="G50" s="51"/>
      <c r="H50" s="52"/>
      <c r="I50" s="52" t="s">
        <v>97</v>
      </c>
      <c r="J50" s="53"/>
    </row>
    <row r="51" spans="1:10" ht="30.65" customHeight="1">
      <c r="A51" s="451" t="s">
        <v>82</v>
      </c>
      <c r="B51" s="453" t="s">
        <v>106</v>
      </c>
      <c r="C51" s="455" t="s">
        <v>107</v>
      </c>
      <c r="D51" s="455" t="s">
        <v>108</v>
      </c>
      <c r="E51" s="457"/>
      <c r="F51" s="457"/>
      <c r="G51" s="441" t="s">
        <v>109</v>
      </c>
      <c r="H51" s="441" t="s">
        <v>110</v>
      </c>
      <c r="I51" s="441" t="s">
        <v>111</v>
      </c>
      <c r="J51" s="444" t="s">
        <v>112</v>
      </c>
    </row>
    <row r="52" spans="1:10" ht="30.65" customHeight="1" thickBot="1">
      <c r="A52" s="452"/>
      <c r="B52" s="454"/>
      <c r="C52" s="456"/>
      <c r="D52" s="176" t="s">
        <v>95</v>
      </c>
      <c r="E52" s="79" t="str">
        <f>I50</f>
        <v>現地通貨</v>
      </c>
      <c r="F52" s="80" t="s">
        <v>114</v>
      </c>
      <c r="G52" s="442"/>
      <c r="H52" s="442"/>
      <c r="I52" s="442"/>
      <c r="J52" s="445"/>
    </row>
    <row r="53" spans="1:10" ht="30.65" customHeight="1" thickTop="1">
      <c r="A53" s="159">
        <v>1</v>
      </c>
      <c r="B53" s="55"/>
      <c r="C53" s="54"/>
      <c r="D53" s="56"/>
      <c r="E53" s="56"/>
      <c r="F53" s="58"/>
      <c r="G53" s="184"/>
      <c r="H53" s="206" t="e">
        <f>ROUNDDOWN(F53*VALUE(LEFT(G53,LEN(G53-1))),0)</f>
        <v>#VALUE!</v>
      </c>
      <c r="I53" s="182"/>
      <c r="J53" s="180"/>
    </row>
    <row r="54" spans="1:10" ht="30.65" customHeight="1">
      <c r="A54" s="160">
        <v>2</v>
      </c>
      <c r="B54" s="60"/>
      <c r="C54" s="59"/>
      <c r="D54" s="61"/>
      <c r="E54" s="61"/>
      <c r="F54" s="58"/>
      <c r="G54" s="184"/>
      <c r="H54" s="206" t="e">
        <f t="shared" ref="H54:H62" si="2">ROUNDDOWN(F54*VALUE(LEFT(G54,LEN(G54-1))),0)</f>
        <v>#VALUE!</v>
      </c>
      <c r="I54" s="182"/>
      <c r="J54" s="189"/>
    </row>
    <row r="55" spans="1:10" ht="30.65" customHeight="1">
      <c r="A55" s="159">
        <v>3</v>
      </c>
      <c r="B55" s="60"/>
      <c r="C55" s="59"/>
      <c r="D55" s="61"/>
      <c r="E55" s="57"/>
      <c r="F55" s="58"/>
      <c r="G55" s="184"/>
      <c r="H55" s="206" t="e">
        <f t="shared" si="2"/>
        <v>#VALUE!</v>
      </c>
      <c r="I55" s="182"/>
      <c r="J55" s="189"/>
    </row>
    <row r="56" spans="1:10" ht="30.65" customHeight="1">
      <c r="A56" s="160">
        <v>4</v>
      </c>
      <c r="B56" s="60"/>
      <c r="C56" s="59"/>
      <c r="D56" s="61"/>
      <c r="E56" s="62"/>
      <c r="F56" s="58"/>
      <c r="G56" s="184"/>
      <c r="H56" s="206" t="e">
        <f t="shared" si="2"/>
        <v>#VALUE!</v>
      </c>
      <c r="I56" s="182"/>
      <c r="J56" s="189"/>
    </row>
    <row r="57" spans="1:10" ht="30.65" customHeight="1">
      <c r="A57" s="160">
        <v>5</v>
      </c>
      <c r="B57" s="60"/>
      <c r="C57" s="59"/>
      <c r="D57" s="61"/>
      <c r="E57" s="62"/>
      <c r="F57" s="58"/>
      <c r="G57" s="184"/>
      <c r="H57" s="206" t="e">
        <f t="shared" si="2"/>
        <v>#VALUE!</v>
      </c>
      <c r="I57" s="182"/>
      <c r="J57" s="189"/>
    </row>
    <row r="58" spans="1:10" ht="30.65" customHeight="1">
      <c r="A58" s="160">
        <v>6</v>
      </c>
      <c r="B58" s="60"/>
      <c r="C58" s="59"/>
      <c r="D58" s="61"/>
      <c r="E58" s="62"/>
      <c r="F58" s="58"/>
      <c r="G58" s="184"/>
      <c r="H58" s="206" t="e">
        <f t="shared" si="2"/>
        <v>#VALUE!</v>
      </c>
      <c r="I58" s="182"/>
      <c r="J58" s="189"/>
    </row>
    <row r="59" spans="1:10" ht="30.65" customHeight="1">
      <c r="A59" s="160">
        <v>7</v>
      </c>
      <c r="B59" s="60"/>
      <c r="C59" s="59"/>
      <c r="D59" s="61"/>
      <c r="E59" s="62"/>
      <c r="F59" s="58"/>
      <c r="G59" s="184"/>
      <c r="H59" s="206" t="e">
        <f t="shared" si="2"/>
        <v>#VALUE!</v>
      </c>
      <c r="I59" s="182"/>
      <c r="J59" s="189"/>
    </row>
    <row r="60" spans="1:10" ht="30.65" customHeight="1">
      <c r="A60" s="160">
        <v>8</v>
      </c>
      <c r="B60" s="60"/>
      <c r="C60" s="69"/>
      <c r="D60" s="61"/>
      <c r="E60" s="62"/>
      <c r="F60" s="58"/>
      <c r="G60" s="184"/>
      <c r="H60" s="206" t="e">
        <f t="shared" si="2"/>
        <v>#VALUE!</v>
      </c>
      <c r="I60" s="182"/>
      <c r="J60" s="189"/>
    </row>
    <row r="61" spans="1:10" ht="30.65" customHeight="1">
      <c r="A61" s="160">
        <v>9</v>
      </c>
      <c r="B61" s="63"/>
      <c r="C61" s="64"/>
      <c r="D61" s="65"/>
      <c r="E61" s="61"/>
      <c r="F61" s="58"/>
      <c r="G61" s="184"/>
      <c r="H61" s="206" t="e">
        <f t="shared" si="2"/>
        <v>#VALUE!</v>
      </c>
      <c r="I61" s="182"/>
      <c r="J61" s="189"/>
    </row>
    <row r="62" spans="1:10" ht="30.65" customHeight="1">
      <c r="A62" s="160">
        <v>10</v>
      </c>
      <c r="B62" s="60"/>
      <c r="C62" s="59"/>
      <c r="D62" s="61"/>
      <c r="E62" s="62"/>
      <c r="F62" s="167"/>
      <c r="G62" s="185"/>
      <c r="H62" s="206" t="e">
        <f t="shared" si="2"/>
        <v>#VALUE!</v>
      </c>
      <c r="I62" s="183"/>
      <c r="J62" s="189"/>
    </row>
    <row r="63" spans="1:10" ht="30.65" customHeight="1">
      <c r="A63" s="446" t="s">
        <v>118</v>
      </c>
      <c r="B63" s="447"/>
      <c r="C63" s="448"/>
      <c r="D63" s="195">
        <f>SUM(D53:D62)</f>
        <v>0</v>
      </c>
      <c r="E63" s="195">
        <f>SUM(E53:E62)</f>
        <v>0</v>
      </c>
      <c r="F63" s="114">
        <f>SUM(F53:F62)</f>
        <v>0</v>
      </c>
      <c r="G63" s="203"/>
      <c r="H63" s="449" t="s">
        <v>119</v>
      </c>
      <c r="I63" s="191"/>
      <c r="J63" s="191"/>
    </row>
    <row r="64" spans="1:10" ht="30.65" customHeight="1">
      <c r="A64" s="446" t="s">
        <v>120</v>
      </c>
      <c r="B64" s="447"/>
      <c r="C64" s="448"/>
      <c r="D64" s="179">
        <f>ROUNDDOWN(D63*J49,0)</f>
        <v>0</v>
      </c>
      <c r="E64" s="179">
        <f>ROUNDDOWN(E63*J50,0)</f>
        <v>0</v>
      </c>
      <c r="F64" s="192"/>
      <c r="G64" s="193"/>
      <c r="H64" s="450"/>
      <c r="I64" s="202">
        <f>D64+E64+F63</f>
        <v>0</v>
      </c>
      <c r="J64" s="191"/>
    </row>
    <row r="65" spans="1:10" ht="30.65" customHeight="1">
      <c r="A65" s="190"/>
      <c r="B65" s="187"/>
      <c r="C65" s="188"/>
      <c r="D65" s="437" t="s">
        <v>121</v>
      </c>
      <c r="E65" s="437"/>
      <c r="F65" s="197" t="s">
        <v>122</v>
      </c>
      <c r="G65" s="197" t="s">
        <v>109</v>
      </c>
      <c r="H65" s="197" t="s">
        <v>110</v>
      </c>
      <c r="I65" s="186"/>
      <c r="J65" s="188"/>
    </row>
    <row r="66" spans="1:10" ht="30.65" customHeight="1">
      <c r="A66" s="186"/>
      <c r="B66" s="187"/>
      <c r="C66" s="194"/>
      <c r="D66" s="198" t="s">
        <v>123</v>
      </c>
      <c r="E66" s="199"/>
      <c r="F66" s="205">
        <f>SUMIFS(F53:F62,G53:G62,0.1,I53:I62,"課税(インボイス)")</f>
        <v>0</v>
      </c>
      <c r="G66" s="200">
        <v>0.1</v>
      </c>
      <c r="H66" s="204">
        <f>SUMIFS(H53:H62,G53:G62,0.1,I53:I62,"課税(インボイス)")</f>
        <v>0</v>
      </c>
      <c r="I66" s="196"/>
      <c r="J66" s="196"/>
    </row>
    <row r="67" spans="1:10" ht="30.65" customHeight="1">
      <c r="A67" s="186"/>
      <c r="B67" s="187"/>
      <c r="C67" s="194"/>
      <c r="D67" s="198" t="s">
        <v>124</v>
      </c>
      <c r="E67" s="199"/>
      <c r="F67" s="205">
        <f>SUMIFS(F53:F62,G53:G62,0.1,I53:I62,"課税(非インボイス)")</f>
        <v>0</v>
      </c>
      <c r="G67" s="200">
        <v>0.1</v>
      </c>
      <c r="H67" s="204">
        <f>SUMIFS(H53:H62,G53:G62,0.1,I53:I62,"課税(非インボイス)")</f>
        <v>0</v>
      </c>
      <c r="I67" s="232" t="s">
        <v>115</v>
      </c>
      <c r="J67" s="233">
        <f>SUMIFS(F53:F62,I53:I62,"不課税")</f>
        <v>0</v>
      </c>
    </row>
    <row r="68" spans="1:10" ht="30.65" customHeight="1">
      <c r="A68" s="186"/>
      <c r="B68" s="187"/>
      <c r="C68" s="194"/>
      <c r="D68" s="198" t="s">
        <v>123</v>
      </c>
      <c r="E68" s="199"/>
      <c r="F68" s="205">
        <f>SUMIFS(F53:F62,G53:G62,0.08,I53:I62,"課税(インボイス)")</f>
        <v>0</v>
      </c>
      <c r="G68" s="201">
        <v>0.08</v>
      </c>
      <c r="H68" s="204">
        <f>SUMIFS(H53:H62,G53:G62,0.08,I53:I62,"課税(インボイス)")</f>
        <v>0</v>
      </c>
      <c r="I68" s="232" t="s">
        <v>116</v>
      </c>
      <c r="J68" s="233">
        <f>SUMIFS(F53:F62,I53:I62,"非課税")</f>
        <v>0</v>
      </c>
    </row>
    <row r="69" spans="1:10" ht="30.65" customHeight="1">
      <c r="A69" s="186"/>
      <c r="B69" s="187"/>
      <c r="C69" s="194"/>
      <c r="D69" s="198" t="s">
        <v>124</v>
      </c>
      <c r="E69" s="199"/>
      <c r="F69" s="205">
        <f>SUMIFS(F53:F62,G53:G62,0.08,I53:I62,"課税(非インボイス)")</f>
        <v>0</v>
      </c>
      <c r="G69" s="201">
        <v>0.08</v>
      </c>
      <c r="H69" s="204">
        <f>SUMIFS(H53:H62,G53:G62,0.08,I53:I62,"課税(非インボイス)")</f>
        <v>0</v>
      </c>
      <c r="I69" s="196"/>
      <c r="J69" s="196"/>
    </row>
    <row r="70" spans="1:10" ht="19.5" customHeight="1" thickBot="1">
      <c r="A70" s="70"/>
      <c r="B70" s="70"/>
      <c r="C70" s="70"/>
      <c r="D70" s="70"/>
      <c r="E70" s="70"/>
      <c r="F70" s="72"/>
      <c r="G70" s="71"/>
      <c r="H70" s="71"/>
      <c r="I70" s="71"/>
    </row>
    <row r="71" spans="1:10" ht="34.5" customHeight="1" thickBot="1">
      <c r="B71" s="420" t="str">
        <f>"現地・日本国内旅費"&amp;"　"&amp;支出総括表!B7&amp;"合計"</f>
        <v>現地・日本国内旅費　部分払第●回合計</v>
      </c>
      <c r="C71" s="421"/>
      <c r="D71" s="421"/>
      <c r="E71" s="458"/>
      <c r="F71" s="74">
        <f>I20+I42+I64</f>
        <v>0</v>
      </c>
    </row>
    <row r="72" spans="1:10" ht="34.5" customHeight="1">
      <c r="A72" s="75"/>
      <c r="B72" s="76"/>
      <c r="C72" s="76"/>
      <c r="D72" s="76"/>
      <c r="E72" s="76"/>
      <c r="F72" s="77"/>
      <c r="G72" s="75"/>
      <c r="H72" s="75"/>
      <c r="I72" s="75"/>
      <c r="J72" s="75"/>
    </row>
    <row r="73" spans="1:10" ht="34.5" customHeight="1">
      <c r="A73" s="228" t="s">
        <v>125</v>
      </c>
      <c r="B73" s="181"/>
      <c r="C73" s="181"/>
      <c r="D73" s="181"/>
      <c r="E73" s="177"/>
      <c r="F73" s="181"/>
      <c r="G73" s="181"/>
      <c r="H73" s="181"/>
      <c r="I73" s="181"/>
      <c r="J73" s="181"/>
    </row>
    <row r="74" spans="1:10" ht="34.5" customHeight="1">
      <c r="A74" s="207"/>
      <c r="B74" s="67"/>
      <c r="C74" s="66"/>
      <c r="D74" s="66"/>
      <c r="E74" s="66"/>
      <c r="F74" s="66"/>
      <c r="G74" s="51"/>
      <c r="H74" s="66"/>
      <c r="I74" s="66" t="s">
        <v>95</v>
      </c>
      <c r="J74" s="68"/>
    </row>
    <row r="75" spans="1:10" ht="34.5" customHeight="1">
      <c r="A75" s="229"/>
      <c r="B75" s="50"/>
      <c r="C75" s="51"/>
      <c r="D75" s="51"/>
      <c r="E75" s="51"/>
      <c r="F75" s="52"/>
      <c r="G75" s="51"/>
      <c r="H75" s="52"/>
      <c r="I75" s="52" t="s">
        <v>97</v>
      </c>
      <c r="J75" s="53"/>
    </row>
    <row r="76" spans="1:10" ht="34.5" customHeight="1">
      <c r="A76" s="451" t="s">
        <v>82</v>
      </c>
      <c r="B76" s="453" t="s">
        <v>106</v>
      </c>
      <c r="C76" s="455" t="s">
        <v>107</v>
      </c>
      <c r="D76" s="455" t="s">
        <v>108</v>
      </c>
      <c r="E76" s="457"/>
      <c r="F76" s="457"/>
      <c r="G76" s="441" t="s">
        <v>109</v>
      </c>
      <c r="H76" s="441" t="s">
        <v>110</v>
      </c>
      <c r="I76" s="441" t="s">
        <v>111</v>
      </c>
      <c r="J76" s="444" t="s">
        <v>112</v>
      </c>
    </row>
    <row r="77" spans="1:10" ht="34.5" customHeight="1" thickBot="1">
      <c r="A77" s="452"/>
      <c r="B77" s="454"/>
      <c r="C77" s="456"/>
      <c r="D77" s="176" t="s">
        <v>95</v>
      </c>
      <c r="E77" s="79" t="str">
        <f>I75</f>
        <v>現地通貨</v>
      </c>
      <c r="F77" s="80" t="s">
        <v>114</v>
      </c>
      <c r="G77" s="442"/>
      <c r="H77" s="442"/>
      <c r="I77" s="442"/>
      <c r="J77" s="445"/>
    </row>
    <row r="78" spans="1:10" ht="31.5" customHeight="1" thickTop="1">
      <c r="A78" s="159">
        <v>1</v>
      </c>
      <c r="B78" s="55"/>
      <c r="C78" s="54"/>
      <c r="D78" s="56"/>
      <c r="E78" s="56"/>
      <c r="F78" s="58"/>
      <c r="G78" s="184"/>
      <c r="H78" s="206" t="e">
        <f>ROUNDDOWN(F78*VALUE(LEFT(G78,LEN(G78-1))),0)</f>
        <v>#VALUE!</v>
      </c>
      <c r="I78" s="182"/>
      <c r="J78" s="180"/>
    </row>
    <row r="79" spans="1:10" ht="31.5" customHeight="1">
      <c r="A79" s="160">
        <v>2</v>
      </c>
      <c r="B79" s="60"/>
      <c r="C79" s="59"/>
      <c r="D79" s="61"/>
      <c r="E79" s="61"/>
      <c r="F79" s="58"/>
      <c r="G79" s="184"/>
      <c r="H79" s="206" t="e">
        <f t="shared" ref="H79:H87" si="3">ROUNDDOWN(F79*VALUE(LEFT(G79,LEN(G79-1))),0)</f>
        <v>#VALUE!</v>
      </c>
      <c r="I79" s="182"/>
      <c r="J79" s="189"/>
    </row>
    <row r="80" spans="1:10" ht="31.5" customHeight="1">
      <c r="A80" s="159">
        <v>3</v>
      </c>
      <c r="B80" s="60"/>
      <c r="C80" s="59"/>
      <c r="D80" s="61"/>
      <c r="E80" s="57"/>
      <c r="F80" s="58"/>
      <c r="G80" s="184"/>
      <c r="H80" s="206" t="e">
        <f t="shared" si="3"/>
        <v>#VALUE!</v>
      </c>
      <c r="I80" s="182"/>
      <c r="J80" s="189"/>
    </row>
    <row r="81" spans="1:10" ht="31.5" customHeight="1">
      <c r="A81" s="160">
        <v>4</v>
      </c>
      <c r="B81" s="60"/>
      <c r="C81" s="59"/>
      <c r="D81" s="61"/>
      <c r="E81" s="62"/>
      <c r="F81" s="58"/>
      <c r="G81" s="184"/>
      <c r="H81" s="206" t="e">
        <f t="shared" si="3"/>
        <v>#VALUE!</v>
      </c>
      <c r="I81" s="182"/>
      <c r="J81" s="189"/>
    </row>
    <row r="82" spans="1:10" ht="31.5" customHeight="1">
      <c r="A82" s="160">
        <v>5</v>
      </c>
      <c r="B82" s="60"/>
      <c r="C82" s="59"/>
      <c r="D82" s="61"/>
      <c r="E82" s="62"/>
      <c r="F82" s="58"/>
      <c r="G82" s="184"/>
      <c r="H82" s="206" t="e">
        <f t="shared" si="3"/>
        <v>#VALUE!</v>
      </c>
      <c r="I82" s="182"/>
      <c r="J82" s="189"/>
    </row>
    <row r="83" spans="1:10" ht="31.5" customHeight="1">
      <c r="A83" s="160">
        <v>6</v>
      </c>
      <c r="B83" s="60"/>
      <c r="C83" s="59"/>
      <c r="D83" s="61"/>
      <c r="E83" s="62"/>
      <c r="F83" s="58"/>
      <c r="G83" s="184"/>
      <c r="H83" s="206" t="e">
        <f t="shared" si="3"/>
        <v>#VALUE!</v>
      </c>
      <c r="I83" s="182"/>
      <c r="J83" s="189"/>
    </row>
    <row r="84" spans="1:10" ht="31.5" customHeight="1">
      <c r="A84" s="160">
        <v>7</v>
      </c>
      <c r="B84" s="60"/>
      <c r="C84" s="59"/>
      <c r="D84" s="61"/>
      <c r="E84" s="62"/>
      <c r="F84" s="58"/>
      <c r="G84" s="184"/>
      <c r="H84" s="206" t="e">
        <f t="shared" si="3"/>
        <v>#VALUE!</v>
      </c>
      <c r="I84" s="182"/>
      <c r="J84" s="189"/>
    </row>
    <row r="85" spans="1:10" ht="31.5" customHeight="1">
      <c r="A85" s="160">
        <v>8</v>
      </c>
      <c r="B85" s="60"/>
      <c r="C85" s="69"/>
      <c r="D85" s="61"/>
      <c r="E85" s="62"/>
      <c r="F85" s="58"/>
      <c r="G85" s="184"/>
      <c r="H85" s="206" t="e">
        <f t="shared" si="3"/>
        <v>#VALUE!</v>
      </c>
      <c r="I85" s="182"/>
      <c r="J85" s="189"/>
    </row>
    <row r="86" spans="1:10" ht="31.5" customHeight="1">
      <c r="A86" s="160">
        <v>9</v>
      </c>
      <c r="B86" s="63"/>
      <c r="C86" s="64"/>
      <c r="D86" s="65"/>
      <c r="E86" s="61"/>
      <c r="F86" s="58"/>
      <c r="G86" s="184"/>
      <c r="H86" s="206" t="e">
        <f t="shared" si="3"/>
        <v>#VALUE!</v>
      </c>
      <c r="I86" s="182"/>
      <c r="J86" s="189"/>
    </row>
    <row r="87" spans="1:10" ht="31.5" customHeight="1">
      <c r="A87" s="160">
        <v>10</v>
      </c>
      <c r="B87" s="60"/>
      <c r="C87" s="59"/>
      <c r="D87" s="61"/>
      <c r="E87" s="62"/>
      <c r="F87" s="167"/>
      <c r="G87" s="185"/>
      <c r="H87" s="206" t="e">
        <f t="shared" si="3"/>
        <v>#VALUE!</v>
      </c>
      <c r="I87" s="183"/>
      <c r="J87" s="189"/>
    </row>
    <row r="88" spans="1:10" ht="31.5" customHeight="1">
      <c r="A88" s="446" t="s">
        <v>118</v>
      </c>
      <c r="B88" s="447"/>
      <c r="C88" s="448"/>
      <c r="D88" s="195">
        <f>SUM(D78:D87)</f>
        <v>0</v>
      </c>
      <c r="E88" s="195">
        <f>SUM(E78:E87)</f>
        <v>0</v>
      </c>
      <c r="F88" s="114">
        <f>SUM(F78:F87)</f>
        <v>0</v>
      </c>
      <c r="G88" s="203"/>
      <c r="H88" s="449" t="s">
        <v>119</v>
      </c>
      <c r="I88" s="191"/>
      <c r="J88" s="191"/>
    </row>
    <row r="89" spans="1:10" ht="31.5" customHeight="1">
      <c r="A89" s="446" t="s">
        <v>120</v>
      </c>
      <c r="B89" s="447"/>
      <c r="C89" s="448"/>
      <c r="D89" s="179">
        <f>ROUNDDOWN(D88*J74,0)</f>
        <v>0</v>
      </c>
      <c r="E89" s="179">
        <f>ROUNDDOWN(E88*J75,0)</f>
        <v>0</v>
      </c>
      <c r="F89" s="192"/>
      <c r="G89" s="193"/>
      <c r="H89" s="450"/>
      <c r="I89" s="202">
        <f>D89+E89+F88</f>
        <v>0</v>
      </c>
      <c r="J89" s="191"/>
    </row>
    <row r="90" spans="1:10" ht="31.5" customHeight="1">
      <c r="A90" s="190"/>
      <c r="B90" s="187"/>
      <c r="C90" s="188"/>
      <c r="D90" s="437" t="s">
        <v>121</v>
      </c>
      <c r="E90" s="437"/>
      <c r="F90" s="197" t="s">
        <v>122</v>
      </c>
      <c r="G90" s="197" t="s">
        <v>109</v>
      </c>
      <c r="H90" s="197" t="s">
        <v>110</v>
      </c>
      <c r="I90" s="186"/>
      <c r="J90" s="188"/>
    </row>
    <row r="91" spans="1:10" ht="31.5" customHeight="1">
      <c r="A91" s="186"/>
      <c r="B91" s="187"/>
      <c r="C91" s="194"/>
      <c r="D91" s="198" t="s">
        <v>123</v>
      </c>
      <c r="E91" s="199"/>
      <c r="F91" s="205">
        <f>SUMIFS(F78:F87,G78:G87,0.1,I78:I87,"課税(インボイス)")</f>
        <v>0</v>
      </c>
      <c r="G91" s="200">
        <v>0.1</v>
      </c>
      <c r="H91" s="204">
        <f>SUMIFS(H78:H87,G78:G87,0.1,I78:I87,"課税(インボイス)")</f>
        <v>0</v>
      </c>
      <c r="I91" s="196"/>
      <c r="J91" s="196"/>
    </row>
    <row r="92" spans="1:10" ht="31.5" customHeight="1">
      <c r="A92" s="186"/>
      <c r="B92" s="187"/>
      <c r="C92" s="194"/>
      <c r="D92" s="198" t="s">
        <v>124</v>
      </c>
      <c r="E92" s="199"/>
      <c r="F92" s="205">
        <f>SUMIFS(F78:F87,G78:G87,0.1,I78:I87,"課税(非インボイス)")</f>
        <v>0</v>
      </c>
      <c r="G92" s="200">
        <v>0.1</v>
      </c>
      <c r="H92" s="204">
        <f>SUMIFS(H78:H87,G78:G87,0.1,I78:I87,"課税(非インボイス)")</f>
        <v>0</v>
      </c>
      <c r="I92" s="232" t="s">
        <v>115</v>
      </c>
      <c r="J92" s="233">
        <f>SUMIFS(F78:F87,I78:I87,"不課税")</f>
        <v>0</v>
      </c>
    </row>
    <row r="93" spans="1:10" ht="31.5" customHeight="1">
      <c r="A93" s="186"/>
      <c r="B93" s="187"/>
      <c r="C93" s="194"/>
      <c r="D93" s="198" t="s">
        <v>123</v>
      </c>
      <c r="E93" s="199"/>
      <c r="F93" s="205">
        <f>SUMIFS(F78:F87,G78:G87,0.08,I78:I87,"課税(インボイス)")</f>
        <v>0</v>
      </c>
      <c r="G93" s="201">
        <v>0.08</v>
      </c>
      <c r="H93" s="204">
        <f>SUMIFS(H78:H87,G78:G87,0.08,I78:I87,"課税(インボイス)")</f>
        <v>0</v>
      </c>
      <c r="I93" s="232" t="s">
        <v>116</v>
      </c>
      <c r="J93" s="233">
        <f>SUMIFS(F78:F87,I78:I87,"非課税")</f>
        <v>0</v>
      </c>
    </row>
    <row r="94" spans="1:10" ht="31.5" customHeight="1">
      <c r="A94" s="186"/>
      <c r="B94" s="187"/>
      <c r="C94" s="194"/>
      <c r="D94" s="198" t="s">
        <v>124</v>
      </c>
      <c r="E94" s="199"/>
      <c r="F94" s="205">
        <f>SUMIFS(F78:F87,G78:G87,0.08,I78:I87,"課税(非インボイス)")</f>
        <v>0</v>
      </c>
      <c r="G94" s="201">
        <v>0.08</v>
      </c>
      <c r="H94" s="204">
        <f>SUMIFS(H78:H87,G78:G87,0.08,I78:I87,"課税(非インボイス)")</f>
        <v>0</v>
      </c>
      <c r="I94" s="196"/>
      <c r="J94" s="196"/>
    </row>
    <row r="95" spans="1:10" ht="31.5" customHeight="1">
      <c r="A95" s="70"/>
      <c r="B95" s="70"/>
      <c r="C95" s="70"/>
      <c r="D95" s="70"/>
      <c r="E95" s="70"/>
      <c r="F95" s="72"/>
      <c r="G95" s="72"/>
      <c r="H95" s="72"/>
      <c r="I95" s="72"/>
      <c r="J95" s="71"/>
    </row>
    <row r="96" spans="1:10" ht="31.5" customHeight="1">
      <c r="A96" s="140"/>
      <c r="B96" s="67"/>
      <c r="C96" s="66"/>
      <c r="D96" s="66"/>
      <c r="E96" s="66"/>
      <c r="F96" s="66"/>
      <c r="G96" s="51"/>
      <c r="H96" s="66"/>
      <c r="I96" s="66" t="s">
        <v>95</v>
      </c>
      <c r="J96" s="68"/>
    </row>
    <row r="97" spans="1:10" ht="31.5" customHeight="1">
      <c r="A97" s="229"/>
      <c r="B97" s="50"/>
      <c r="C97" s="51"/>
      <c r="D97" s="51"/>
      <c r="E97" s="51"/>
      <c r="F97" s="52"/>
      <c r="G97" s="51"/>
      <c r="H97" s="52"/>
      <c r="I97" s="52" t="s">
        <v>97</v>
      </c>
      <c r="J97" s="53"/>
    </row>
    <row r="98" spans="1:10" ht="31.5" customHeight="1">
      <c r="A98" s="451" t="s">
        <v>82</v>
      </c>
      <c r="B98" s="453" t="s">
        <v>106</v>
      </c>
      <c r="C98" s="455" t="s">
        <v>107</v>
      </c>
      <c r="D98" s="455" t="s">
        <v>108</v>
      </c>
      <c r="E98" s="457"/>
      <c r="F98" s="457"/>
      <c r="G98" s="441" t="s">
        <v>109</v>
      </c>
      <c r="H98" s="441" t="s">
        <v>110</v>
      </c>
      <c r="I98" s="441" t="s">
        <v>111</v>
      </c>
      <c r="J98" s="444" t="s">
        <v>112</v>
      </c>
    </row>
    <row r="99" spans="1:10" ht="31.5" customHeight="1" thickBot="1">
      <c r="A99" s="452"/>
      <c r="B99" s="454"/>
      <c r="C99" s="456"/>
      <c r="D99" s="176" t="s">
        <v>95</v>
      </c>
      <c r="E99" s="79" t="str">
        <f>I97</f>
        <v>現地通貨</v>
      </c>
      <c r="F99" s="80" t="s">
        <v>114</v>
      </c>
      <c r="G99" s="442"/>
      <c r="H99" s="442"/>
      <c r="I99" s="442"/>
      <c r="J99" s="445"/>
    </row>
    <row r="100" spans="1:10" ht="31.5" customHeight="1" thickTop="1">
      <c r="A100" s="159">
        <v>1</v>
      </c>
      <c r="B100" s="55"/>
      <c r="C100" s="54"/>
      <c r="D100" s="56"/>
      <c r="E100" s="56"/>
      <c r="F100" s="58"/>
      <c r="G100" s="184"/>
      <c r="H100" s="206" t="e">
        <f>ROUNDDOWN(F100*VALUE(LEFT(G100,LEN(G100-1))),0)</f>
        <v>#VALUE!</v>
      </c>
      <c r="I100" s="182"/>
      <c r="J100" s="180"/>
    </row>
    <row r="101" spans="1:10" ht="31.5" customHeight="1">
      <c r="A101" s="160">
        <v>2</v>
      </c>
      <c r="B101" s="60"/>
      <c r="C101" s="59"/>
      <c r="D101" s="61"/>
      <c r="E101" s="61"/>
      <c r="F101" s="58"/>
      <c r="G101" s="184"/>
      <c r="H101" s="206" t="e">
        <f t="shared" ref="H101:H109" si="4">ROUNDDOWN(F101*VALUE(LEFT(G101,LEN(G101-1))),0)</f>
        <v>#VALUE!</v>
      </c>
      <c r="I101" s="182"/>
      <c r="J101" s="189"/>
    </row>
    <row r="102" spans="1:10" ht="31.5" customHeight="1">
      <c r="A102" s="159">
        <v>3</v>
      </c>
      <c r="B102" s="60"/>
      <c r="C102" s="59"/>
      <c r="D102" s="61"/>
      <c r="E102" s="57"/>
      <c r="F102" s="58"/>
      <c r="G102" s="184"/>
      <c r="H102" s="206" t="e">
        <f t="shared" si="4"/>
        <v>#VALUE!</v>
      </c>
      <c r="I102" s="182"/>
      <c r="J102" s="189"/>
    </row>
    <row r="103" spans="1:10" ht="31.5" customHeight="1">
      <c r="A103" s="160">
        <v>4</v>
      </c>
      <c r="B103" s="60"/>
      <c r="C103" s="59"/>
      <c r="D103" s="61"/>
      <c r="E103" s="62"/>
      <c r="F103" s="58"/>
      <c r="G103" s="184"/>
      <c r="H103" s="206" t="e">
        <f t="shared" si="4"/>
        <v>#VALUE!</v>
      </c>
      <c r="I103" s="182"/>
      <c r="J103" s="189"/>
    </row>
    <row r="104" spans="1:10" ht="31.5" customHeight="1">
      <c r="A104" s="160">
        <v>5</v>
      </c>
      <c r="B104" s="60"/>
      <c r="C104" s="59"/>
      <c r="D104" s="61"/>
      <c r="E104" s="62"/>
      <c r="F104" s="58"/>
      <c r="G104" s="184"/>
      <c r="H104" s="206" t="e">
        <f t="shared" si="4"/>
        <v>#VALUE!</v>
      </c>
      <c r="I104" s="182"/>
      <c r="J104" s="189"/>
    </row>
    <row r="105" spans="1:10" ht="31.5" customHeight="1">
      <c r="A105" s="160">
        <v>6</v>
      </c>
      <c r="B105" s="60"/>
      <c r="C105" s="59"/>
      <c r="D105" s="61"/>
      <c r="E105" s="62"/>
      <c r="F105" s="58"/>
      <c r="G105" s="184"/>
      <c r="H105" s="206" t="e">
        <f t="shared" si="4"/>
        <v>#VALUE!</v>
      </c>
      <c r="I105" s="182"/>
      <c r="J105" s="189"/>
    </row>
    <row r="106" spans="1:10" ht="31.5" customHeight="1">
      <c r="A106" s="160">
        <v>7</v>
      </c>
      <c r="B106" s="60"/>
      <c r="C106" s="59"/>
      <c r="D106" s="61"/>
      <c r="E106" s="62"/>
      <c r="F106" s="58"/>
      <c r="G106" s="184"/>
      <c r="H106" s="206" t="e">
        <f t="shared" si="4"/>
        <v>#VALUE!</v>
      </c>
      <c r="I106" s="182"/>
      <c r="J106" s="189"/>
    </row>
    <row r="107" spans="1:10" ht="31.5" customHeight="1">
      <c r="A107" s="160">
        <v>8</v>
      </c>
      <c r="B107" s="60"/>
      <c r="C107" s="69"/>
      <c r="D107" s="61"/>
      <c r="E107" s="62"/>
      <c r="F107" s="58"/>
      <c r="G107" s="184"/>
      <c r="H107" s="206" t="e">
        <f t="shared" si="4"/>
        <v>#VALUE!</v>
      </c>
      <c r="I107" s="182"/>
      <c r="J107" s="189"/>
    </row>
    <row r="108" spans="1:10" ht="31.5" customHeight="1">
      <c r="A108" s="160">
        <v>9</v>
      </c>
      <c r="B108" s="63"/>
      <c r="C108" s="64"/>
      <c r="D108" s="65"/>
      <c r="E108" s="61"/>
      <c r="F108" s="58"/>
      <c r="G108" s="184"/>
      <c r="H108" s="206" t="e">
        <f t="shared" si="4"/>
        <v>#VALUE!</v>
      </c>
      <c r="I108" s="182"/>
      <c r="J108" s="189"/>
    </row>
    <row r="109" spans="1:10" ht="31.5" customHeight="1">
      <c r="A109" s="160">
        <v>10</v>
      </c>
      <c r="B109" s="60"/>
      <c r="C109" s="59"/>
      <c r="D109" s="61"/>
      <c r="E109" s="62"/>
      <c r="F109" s="167"/>
      <c r="G109" s="185"/>
      <c r="H109" s="206" t="e">
        <f t="shared" si="4"/>
        <v>#VALUE!</v>
      </c>
      <c r="I109" s="183"/>
      <c r="J109" s="189"/>
    </row>
    <row r="110" spans="1:10" ht="31.5" customHeight="1">
      <c r="A110" s="446" t="s">
        <v>118</v>
      </c>
      <c r="B110" s="447"/>
      <c r="C110" s="448"/>
      <c r="D110" s="195">
        <f>SUM(D100:D109)</f>
        <v>0</v>
      </c>
      <c r="E110" s="195">
        <f>SUM(E100:E109)</f>
        <v>0</v>
      </c>
      <c r="F110" s="114">
        <f>SUM(F100:F109)</f>
        <v>0</v>
      </c>
      <c r="G110" s="203"/>
      <c r="H110" s="449" t="s">
        <v>119</v>
      </c>
      <c r="I110" s="191"/>
      <c r="J110" s="191"/>
    </row>
    <row r="111" spans="1:10" ht="31.5" customHeight="1">
      <c r="A111" s="446" t="s">
        <v>120</v>
      </c>
      <c r="B111" s="447"/>
      <c r="C111" s="448"/>
      <c r="D111" s="179">
        <f>ROUNDDOWN(D110*J96,0)</f>
        <v>0</v>
      </c>
      <c r="E111" s="179">
        <f>ROUNDDOWN(E110*J97,0)</f>
        <v>0</v>
      </c>
      <c r="F111" s="192"/>
      <c r="G111" s="193"/>
      <c r="H111" s="450"/>
      <c r="I111" s="202">
        <f>D111+E111+F110</f>
        <v>0</v>
      </c>
      <c r="J111" s="191"/>
    </row>
    <row r="112" spans="1:10" ht="31.5" customHeight="1">
      <c r="A112" s="190"/>
      <c r="B112" s="187"/>
      <c r="C112" s="188"/>
      <c r="D112" s="437" t="s">
        <v>121</v>
      </c>
      <c r="E112" s="437"/>
      <c r="F112" s="197" t="s">
        <v>122</v>
      </c>
      <c r="G112" s="197" t="s">
        <v>109</v>
      </c>
      <c r="H112" s="197" t="s">
        <v>110</v>
      </c>
      <c r="I112" s="186"/>
      <c r="J112" s="188"/>
    </row>
    <row r="113" spans="1:10" ht="31.5" customHeight="1">
      <c r="A113" s="186"/>
      <c r="B113" s="187"/>
      <c r="C113" s="194"/>
      <c r="D113" s="198" t="s">
        <v>123</v>
      </c>
      <c r="E113" s="199"/>
      <c r="F113" s="205">
        <f>SUMIFS(F100:F109,G100:G109,0.1,I100:I109,"課税(インボイス)")</f>
        <v>0</v>
      </c>
      <c r="G113" s="200">
        <v>0.1</v>
      </c>
      <c r="H113" s="204">
        <f>SUMIFS(H100:H109,G100:G109,0.1,I100:I109,"課税(インボイス)")</f>
        <v>0</v>
      </c>
      <c r="I113" s="196"/>
      <c r="J113" s="196"/>
    </row>
    <row r="114" spans="1:10" ht="31.5" customHeight="1">
      <c r="A114" s="186"/>
      <c r="B114" s="187"/>
      <c r="C114" s="194"/>
      <c r="D114" s="198" t="s">
        <v>124</v>
      </c>
      <c r="E114" s="199"/>
      <c r="F114" s="205">
        <f>SUMIFS(F100:F109,G100:G109,0.1,I100:I109,"課税(非インボイス)")</f>
        <v>0</v>
      </c>
      <c r="G114" s="200">
        <v>0.1</v>
      </c>
      <c r="H114" s="204">
        <f>SUMIFS(H100:H109,G100:G109,0.1,I100:I109,"課税(非インボイス)")</f>
        <v>0</v>
      </c>
      <c r="I114" s="232" t="s">
        <v>115</v>
      </c>
      <c r="J114" s="233">
        <f>SUMIFS(F100:F109,I100:I109,"不課税")</f>
        <v>0</v>
      </c>
    </row>
    <row r="115" spans="1:10" ht="31.5" customHeight="1">
      <c r="A115" s="186"/>
      <c r="B115" s="187"/>
      <c r="C115" s="194"/>
      <c r="D115" s="198" t="s">
        <v>123</v>
      </c>
      <c r="E115" s="199"/>
      <c r="F115" s="205">
        <f>SUMIFS(F100:F109,G100:G109,0.08,I100:I109,"課税(インボイス)")</f>
        <v>0</v>
      </c>
      <c r="G115" s="201">
        <v>0.08</v>
      </c>
      <c r="H115" s="204">
        <f>SUMIFS(H100:H109,G100:G109,0.08,I100:I109,"課税(インボイス)")</f>
        <v>0</v>
      </c>
      <c r="I115" s="232" t="s">
        <v>116</v>
      </c>
      <c r="J115" s="233">
        <f>SUMIFS(F100:F109,I100:I109,"非課税")</f>
        <v>0</v>
      </c>
    </row>
    <row r="116" spans="1:10" ht="31.5" customHeight="1">
      <c r="A116" s="186"/>
      <c r="B116" s="187"/>
      <c r="C116" s="194"/>
      <c r="D116" s="198" t="s">
        <v>124</v>
      </c>
      <c r="E116" s="199"/>
      <c r="F116" s="205">
        <f>SUMIFS(F100:F109,G100:G109,0.08,I100:I109,"課税(非インボイス)")</f>
        <v>0</v>
      </c>
      <c r="G116" s="201">
        <v>0.08</v>
      </c>
      <c r="H116" s="204">
        <f>SUMIFS(H100:H109,G100:G109,0.08,I100:I109,"課税(非インボイス)")</f>
        <v>0</v>
      </c>
      <c r="I116" s="196"/>
      <c r="J116" s="196"/>
    </row>
    <row r="117" spans="1:10" ht="31.5" customHeight="1">
      <c r="A117" s="70"/>
      <c r="B117" s="70"/>
      <c r="C117" s="70"/>
      <c r="D117" s="70"/>
      <c r="E117" s="70"/>
      <c r="F117" s="72"/>
      <c r="G117" s="72"/>
      <c r="H117" s="72"/>
      <c r="I117" s="72"/>
      <c r="J117" s="71"/>
    </row>
    <row r="118" spans="1:10" ht="31.5" customHeight="1">
      <c r="A118" s="140"/>
      <c r="B118" s="67"/>
      <c r="C118" s="66"/>
      <c r="D118" s="66"/>
      <c r="E118" s="66"/>
      <c r="F118" s="66"/>
      <c r="G118" s="51"/>
      <c r="H118" s="66"/>
      <c r="I118" s="66" t="s">
        <v>95</v>
      </c>
      <c r="J118" s="68"/>
    </row>
    <row r="119" spans="1:10" ht="31.5" customHeight="1">
      <c r="A119" s="229"/>
      <c r="B119" s="50"/>
      <c r="C119" s="51"/>
      <c r="D119" s="51"/>
      <c r="E119" s="51"/>
      <c r="F119" s="52"/>
      <c r="G119" s="51"/>
      <c r="H119" s="52"/>
      <c r="I119" s="52" t="s">
        <v>97</v>
      </c>
      <c r="J119" s="53"/>
    </row>
    <row r="120" spans="1:10" ht="31.5" customHeight="1">
      <c r="A120" s="451" t="s">
        <v>82</v>
      </c>
      <c r="B120" s="453" t="s">
        <v>106</v>
      </c>
      <c r="C120" s="455" t="s">
        <v>107</v>
      </c>
      <c r="D120" s="455" t="s">
        <v>108</v>
      </c>
      <c r="E120" s="457"/>
      <c r="F120" s="457"/>
      <c r="G120" s="441" t="s">
        <v>109</v>
      </c>
      <c r="H120" s="441" t="s">
        <v>110</v>
      </c>
      <c r="I120" s="441" t="s">
        <v>111</v>
      </c>
      <c r="J120" s="444" t="s">
        <v>112</v>
      </c>
    </row>
    <row r="121" spans="1:10" ht="31.5" customHeight="1" thickBot="1">
      <c r="A121" s="452"/>
      <c r="B121" s="454"/>
      <c r="C121" s="456"/>
      <c r="D121" s="176" t="s">
        <v>95</v>
      </c>
      <c r="E121" s="79" t="str">
        <f>I119</f>
        <v>現地通貨</v>
      </c>
      <c r="F121" s="80" t="s">
        <v>114</v>
      </c>
      <c r="G121" s="442"/>
      <c r="H121" s="442"/>
      <c r="I121" s="442"/>
      <c r="J121" s="445"/>
    </row>
    <row r="122" spans="1:10" ht="31.5" customHeight="1" thickTop="1">
      <c r="A122" s="159">
        <v>1</v>
      </c>
      <c r="B122" s="55"/>
      <c r="C122" s="54"/>
      <c r="D122" s="56"/>
      <c r="E122" s="56"/>
      <c r="F122" s="58"/>
      <c r="G122" s="184"/>
      <c r="H122" s="206" t="e">
        <f>ROUNDDOWN(F122*VALUE(LEFT(G122,LEN(G122-1))),0)</f>
        <v>#VALUE!</v>
      </c>
      <c r="I122" s="182"/>
      <c r="J122" s="180"/>
    </row>
    <row r="123" spans="1:10" ht="31.5" customHeight="1">
      <c r="A123" s="160">
        <v>2</v>
      </c>
      <c r="B123" s="60"/>
      <c r="C123" s="59"/>
      <c r="D123" s="61"/>
      <c r="E123" s="61"/>
      <c r="F123" s="58"/>
      <c r="G123" s="184"/>
      <c r="H123" s="206" t="e">
        <f t="shared" ref="H123:H131" si="5">ROUNDDOWN(F123*VALUE(LEFT(G123,LEN(G123-1))),0)</f>
        <v>#VALUE!</v>
      </c>
      <c r="I123" s="182"/>
      <c r="J123" s="189"/>
    </row>
    <row r="124" spans="1:10" ht="31.5" customHeight="1">
      <c r="A124" s="159">
        <v>3</v>
      </c>
      <c r="B124" s="60"/>
      <c r="C124" s="59"/>
      <c r="D124" s="61"/>
      <c r="E124" s="57"/>
      <c r="F124" s="58"/>
      <c r="G124" s="184"/>
      <c r="H124" s="206" t="e">
        <f t="shared" si="5"/>
        <v>#VALUE!</v>
      </c>
      <c r="I124" s="182"/>
      <c r="J124" s="189"/>
    </row>
    <row r="125" spans="1:10" ht="31.5" customHeight="1">
      <c r="A125" s="160">
        <v>4</v>
      </c>
      <c r="B125" s="60"/>
      <c r="C125" s="59"/>
      <c r="D125" s="61"/>
      <c r="E125" s="62"/>
      <c r="F125" s="58"/>
      <c r="G125" s="184"/>
      <c r="H125" s="206" t="e">
        <f t="shared" si="5"/>
        <v>#VALUE!</v>
      </c>
      <c r="I125" s="182"/>
      <c r="J125" s="189"/>
    </row>
    <row r="126" spans="1:10" ht="31.5" customHeight="1">
      <c r="A126" s="160">
        <v>5</v>
      </c>
      <c r="B126" s="60"/>
      <c r="C126" s="59"/>
      <c r="D126" s="61"/>
      <c r="E126" s="62"/>
      <c r="F126" s="58"/>
      <c r="G126" s="184"/>
      <c r="H126" s="206" t="e">
        <f t="shared" si="5"/>
        <v>#VALUE!</v>
      </c>
      <c r="I126" s="182"/>
      <c r="J126" s="189"/>
    </row>
    <row r="127" spans="1:10" ht="31.5" customHeight="1">
      <c r="A127" s="160">
        <v>6</v>
      </c>
      <c r="B127" s="60"/>
      <c r="C127" s="59"/>
      <c r="D127" s="61"/>
      <c r="E127" s="62"/>
      <c r="F127" s="58"/>
      <c r="G127" s="184"/>
      <c r="H127" s="206" t="e">
        <f t="shared" si="5"/>
        <v>#VALUE!</v>
      </c>
      <c r="I127" s="182"/>
      <c r="J127" s="189"/>
    </row>
    <row r="128" spans="1:10" ht="31.5" customHeight="1">
      <c r="A128" s="160">
        <v>7</v>
      </c>
      <c r="B128" s="60"/>
      <c r="C128" s="59"/>
      <c r="D128" s="61"/>
      <c r="E128" s="62"/>
      <c r="F128" s="58"/>
      <c r="G128" s="184"/>
      <c r="H128" s="206" t="e">
        <f t="shared" si="5"/>
        <v>#VALUE!</v>
      </c>
      <c r="I128" s="182"/>
      <c r="J128" s="189"/>
    </row>
    <row r="129" spans="1:10" ht="31.5" customHeight="1">
      <c r="A129" s="160">
        <v>8</v>
      </c>
      <c r="B129" s="60"/>
      <c r="C129" s="69"/>
      <c r="D129" s="61"/>
      <c r="E129" s="62"/>
      <c r="F129" s="58"/>
      <c r="G129" s="184"/>
      <c r="H129" s="206" t="e">
        <f t="shared" si="5"/>
        <v>#VALUE!</v>
      </c>
      <c r="I129" s="182"/>
      <c r="J129" s="189"/>
    </row>
    <row r="130" spans="1:10" ht="31.5" customHeight="1">
      <c r="A130" s="160">
        <v>9</v>
      </c>
      <c r="B130" s="63"/>
      <c r="C130" s="64"/>
      <c r="D130" s="65"/>
      <c r="E130" s="61"/>
      <c r="F130" s="58"/>
      <c r="G130" s="184"/>
      <c r="H130" s="206" t="e">
        <f t="shared" si="5"/>
        <v>#VALUE!</v>
      </c>
      <c r="I130" s="182"/>
      <c r="J130" s="189"/>
    </row>
    <row r="131" spans="1:10" ht="31.5" customHeight="1">
      <c r="A131" s="160">
        <v>10</v>
      </c>
      <c r="B131" s="60"/>
      <c r="C131" s="59"/>
      <c r="D131" s="61"/>
      <c r="E131" s="62"/>
      <c r="F131" s="167"/>
      <c r="G131" s="185"/>
      <c r="H131" s="206" t="e">
        <f t="shared" si="5"/>
        <v>#VALUE!</v>
      </c>
      <c r="I131" s="183"/>
      <c r="J131" s="189"/>
    </row>
    <row r="132" spans="1:10" ht="31.5" customHeight="1">
      <c r="A132" s="446" t="s">
        <v>118</v>
      </c>
      <c r="B132" s="447"/>
      <c r="C132" s="448"/>
      <c r="D132" s="195">
        <f>SUM(D122:D131)</f>
        <v>0</v>
      </c>
      <c r="E132" s="195">
        <f>SUM(E122:E131)</f>
        <v>0</v>
      </c>
      <c r="F132" s="114">
        <f>SUM(F122:F131)</f>
        <v>0</v>
      </c>
      <c r="G132" s="203"/>
      <c r="H132" s="449" t="s">
        <v>119</v>
      </c>
      <c r="I132" s="191"/>
      <c r="J132" s="191"/>
    </row>
    <row r="133" spans="1:10" ht="31.5" customHeight="1">
      <c r="A133" s="446" t="s">
        <v>120</v>
      </c>
      <c r="B133" s="447"/>
      <c r="C133" s="448"/>
      <c r="D133" s="179">
        <f>ROUNDDOWN(D132*J118,0)</f>
        <v>0</v>
      </c>
      <c r="E133" s="179">
        <f>ROUNDDOWN(E132*J119,0)</f>
        <v>0</v>
      </c>
      <c r="F133" s="192"/>
      <c r="G133" s="193"/>
      <c r="H133" s="450"/>
      <c r="I133" s="202">
        <f>D133+E133+F132</f>
        <v>0</v>
      </c>
      <c r="J133" s="191"/>
    </row>
    <row r="134" spans="1:10" ht="31.5" customHeight="1">
      <c r="A134" s="190"/>
      <c r="B134" s="187"/>
      <c r="C134" s="188"/>
      <c r="D134" s="437" t="s">
        <v>121</v>
      </c>
      <c r="E134" s="437"/>
      <c r="F134" s="197" t="s">
        <v>122</v>
      </c>
      <c r="G134" s="197" t="s">
        <v>109</v>
      </c>
      <c r="H134" s="197" t="s">
        <v>110</v>
      </c>
      <c r="I134" s="186"/>
      <c r="J134" s="188"/>
    </row>
    <row r="135" spans="1:10" ht="31.5" customHeight="1">
      <c r="A135" s="186"/>
      <c r="B135" s="187"/>
      <c r="C135" s="194"/>
      <c r="D135" s="198" t="s">
        <v>123</v>
      </c>
      <c r="E135" s="199"/>
      <c r="F135" s="205">
        <f>SUMIFS(F122:F131,G122:G131,0.1,I122:I131,"課税(インボイス)")</f>
        <v>0</v>
      </c>
      <c r="G135" s="200">
        <v>0.1</v>
      </c>
      <c r="H135" s="204">
        <f>SUMIFS(H122:H131,G122:G131,0.1,I122:I131,"課税(インボイス)")</f>
        <v>0</v>
      </c>
      <c r="I135" s="196"/>
      <c r="J135" s="196"/>
    </row>
    <row r="136" spans="1:10" ht="31.5" customHeight="1">
      <c r="A136" s="186"/>
      <c r="B136" s="187"/>
      <c r="C136" s="194"/>
      <c r="D136" s="198" t="s">
        <v>124</v>
      </c>
      <c r="E136" s="199"/>
      <c r="F136" s="205">
        <f>SUMIFS(F122:F131,G122:G131,0.1,I122:I131,"課税(非インボイス)")</f>
        <v>0</v>
      </c>
      <c r="G136" s="200">
        <v>0.1</v>
      </c>
      <c r="H136" s="204">
        <f>SUMIFS(H122:H131,G122:G131,0.1,I122:I131,"課税(非インボイス)")</f>
        <v>0</v>
      </c>
      <c r="I136" s="232" t="s">
        <v>115</v>
      </c>
      <c r="J136" s="233">
        <f>SUMIFS(F122:F131,I122:I131,"不課税")</f>
        <v>0</v>
      </c>
    </row>
    <row r="137" spans="1:10" ht="31.5" customHeight="1">
      <c r="A137" s="186"/>
      <c r="B137" s="187"/>
      <c r="C137" s="194"/>
      <c r="D137" s="198" t="s">
        <v>123</v>
      </c>
      <c r="E137" s="199"/>
      <c r="F137" s="205">
        <f>SUMIFS(F122:F131,G122:G131,0.08,I122:I131,"課税(インボイス)")</f>
        <v>0</v>
      </c>
      <c r="G137" s="201">
        <v>0.08</v>
      </c>
      <c r="H137" s="204">
        <f>SUMIFS(H122:H131,G122:G131,0.08,I122:I131,"課税(インボイス)")</f>
        <v>0</v>
      </c>
      <c r="I137" s="232" t="s">
        <v>116</v>
      </c>
      <c r="J137" s="233">
        <f>SUMIFS(F122:F131,I122:I131,"非課税")</f>
        <v>0</v>
      </c>
    </row>
    <row r="138" spans="1:10" ht="31.5" customHeight="1">
      <c r="A138" s="186"/>
      <c r="B138" s="187"/>
      <c r="C138" s="194"/>
      <c r="D138" s="198" t="s">
        <v>124</v>
      </c>
      <c r="E138" s="199"/>
      <c r="F138" s="205">
        <f>SUMIFS(F122:F131,G122:G131,0.08,I122:I131,"課税(非インボイス)")</f>
        <v>0</v>
      </c>
      <c r="G138" s="201">
        <v>0.08</v>
      </c>
      <c r="H138" s="204">
        <f>SUMIFS(H122:H131,G122:G131,0.08,I122:I131,"課税(非インボイス)")</f>
        <v>0</v>
      </c>
      <c r="I138" s="196"/>
      <c r="J138" s="196"/>
    </row>
    <row r="139" spans="1:10" ht="31.5" customHeight="1" thickBot="1">
      <c r="A139" s="70"/>
      <c r="B139" s="70"/>
      <c r="C139" s="70"/>
      <c r="D139" s="70"/>
      <c r="E139" s="70"/>
      <c r="F139" s="72"/>
      <c r="G139" s="71"/>
      <c r="H139" s="71"/>
      <c r="I139" s="71"/>
    </row>
    <row r="140" spans="1:10" ht="31.5" customHeight="1" thickBot="1">
      <c r="B140" s="420" t="str">
        <f>"現地・日本国内旅費"&amp;"　"&amp;支出総括表!B7&amp;"合計"</f>
        <v>現地・日本国内旅費　部分払第●回合計</v>
      </c>
      <c r="C140" s="421"/>
      <c r="D140" s="421"/>
      <c r="E140" s="458"/>
      <c r="F140" s="74">
        <f>I20+I42+I64+I89+I111+I133</f>
        <v>0</v>
      </c>
      <c r="H140" s="443" t="s">
        <v>123</v>
      </c>
      <c r="I140" s="443"/>
      <c r="J140" s="231">
        <f>F22+F24+F44+F46+F66+F68+F91+F93+F113+F115+F135+F137</f>
        <v>0</v>
      </c>
    </row>
    <row r="141" spans="1:10" ht="33.65" customHeight="1">
      <c r="H141" s="443" t="s">
        <v>124</v>
      </c>
      <c r="I141" s="443"/>
      <c r="J141" s="231">
        <f>F23+F25+F45+F47+F67+F69+F92+F94+F114+F116+F136+F138</f>
        <v>0</v>
      </c>
    </row>
    <row r="142" spans="1:10" ht="31.5" customHeight="1">
      <c r="H142" s="435" t="s">
        <v>115</v>
      </c>
      <c r="I142" s="436"/>
      <c r="J142" s="231">
        <f>J23+J45+J67+J92+J114+J136</f>
        <v>0</v>
      </c>
    </row>
    <row r="143" spans="1:10" ht="31.5" customHeight="1">
      <c r="H143" s="435" t="s">
        <v>116</v>
      </c>
      <c r="I143" s="436"/>
      <c r="J143" s="231">
        <f>J24+J46+J68+J93+J115+J137</f>
        <v>0</v>
      </c>
    </row>
  </sheetData>
  <mergeCells count="78">
    <mergeCell ref="D134:E134"/>
    <mergeCell ref="B140:E140"/>
    <mergeCell ref="G120:G121"/>
    <mergeCell ref="H120:H121"/>
    <mergeCell ref="I120:I121"/>
    <mergeCell ref="H140:I140"/>
    <mergeCell ref="A132:C132"/>
    <mergeCell ref="H132:H133"/>
    <mergeCell ref="A133:C133"/>
    <mergeCell ref="J98:J99"/>
    <mergeCell ref="A110:C110"/>
    <mergeCell ref="H110:H111"/>
    <mergeCell ref="A111:C111"/>
    <mergeCell ref="J120:J121"/>
    <mergeCell ref="C98:C99"/>
    <mergeCell ref="D98:F98"/>
    <mergeCell ref="G98:G99"/>
    <mergeCell ref="H98:H99"/>
    <mergeCell ref="I98:I99"/>
    <mergeCell ref="D112:E112"/>
    <mergeCell ref="A120:A121"/>
    <mergeCell ref="B120:B121"/>
    <mergeCell ref="C120:C121"/>
    <mergeCell ref="D120:F120"/>
    <mergeCell ref="J76:J77"/>
    <mergeCell ref="A88:C88"/>
    <mergeCell ref="H88:H89"/>
    <mergeCell ref="A89:C89"/>
    <mergeCell ref="A76:A77"/>
    <mergeCell ref="B76:B77"/>
    <mergeCell ref="C76:C77"/>
    <mergeCell ref="D76:F76"/>
    <mergeCell ref="G76:G77"/>
    <mergeCell ref="J51:J52"/>
    <mergeCell ref="A63:C63"/>
    <mergeCell ref="H63:H64"/>
    <mergeCell ref="A64:C64"/>
    <mergeCell ref="A51:A52"/>
    <mergeCell ref="B51:B52"/>
    <mergeCell ref="C51:C52"/>
    <mergeCell ref="D51:F51"/>
    <mergeCell ref="G51:G52"/>
    <mergeCell ref="J7:J8"/>
    <mergeCell ref="I7:I8"/>
    <mergeCell ref="D7:F7"/>
    <mergeCell ref="I29:I30"/>
    <mergeCell ref="J29:J30"/>
    <mergeCell ref="D29:F29"/>
    <mergeCell ref="H29:H30"/>
    <mergeCell ref="A7:A8"/>
    <mergeCell ref="B7:B8"/>
    <mergeCell ref="C7:C8"/>
    <mergeCell ref="H7:H8"/>
    <mergeCell ref="H19:H20"/>
    <mergeCell ref="G7:G8"/>
    <mergeCell ref="A29:A30"/>
    <mergeCell ref="A19:C19"/>
    <mergeCell ref="A20:C20"/>
    <mergeCell ref="D21:E21"/>
    <mergeCell ref="A41:C41"/>
    <mergeCell ref="B29:B30"/>
    <mergeCell ref="C29:C30"/>
    <mergeCell ref="H141:I141"/>
    <mergeCell ref="H142:I142"/>
    <mergeCell ref="H143:I143"/>
    <mergeCell ref="B71:E71"/>
    <mergeCell ref="G29:G30"/>
    <mergeCell ref="D65:E65"/>
    <mergeCell ref="H41:H42"/>
    <mergeCell ref="A42:C42"/>
    <mergeCell ref="D43:E43"/>
    <mergeCell ref="H51:H52"/>
    <mergeCell ref="I51:I52"/>
    <mergeCell ref="H76:H77"/>
    <mergeCell ref="I76:I77"/>
    <mergeCell ref="D90:E90"/>
    <mergeCell ref="A98:A99"/>
    <mergeCell ref="B98:B99"/>
  </mergeCells>
  <phoneticPr fontId="3"/>
  <dataValidations count="2">
    <dataValidation type="list" allowBlank="1" showInputMessage="1" showErrorMessage="1" sqref="G9:G18 G31:G40 G53:G62 G78:G87 G100:G109 G122:G131" xr:uid="{71D77D9F-6610-4896-AC0B-6BB1D16A8EB6}">
      <formula1>"10%,8%,0%"</formula1>
    </dataValidation>
    <dataValidation type="list" allowBlank="1" showInputMessage="1" showErrorMessage="1" sqref="I9:I18 I31:I40 I53:I62 I78:I87 I100:I109 I122:I131" xr:uid="{B10A3D88-C6B4-4EB9-B6F9-78BD49179944}">
      <formula1>$S$6:$S$10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033C-DFDA-4701-8EDB-74C9C3B75615}">
  <sheetPr>
    <tabColor rgb="FF92D050"/>
    <pageSetUpPr fitToPage="1"/>
  </sheetPr>
  <dimension ref="A1:T146"/>
  <sheetViews>
    <sheetView zoomScale="60" zoomScaleNormal="60" workbookViewId="0">
      <selection activeCell="M29" sqref="M29"/>
    </sheetView>
  </sheetViews>
  <sheetFormatPr defaultColWidth="9" defaultRowHeight="14"/>
  <cols>
    <col min="1" max="1" width="11.08203125" style="45" customWidth="1"/>
    <col min="2" max="3" width="10.83203125" style="47" customWidth="1"/>
    <col min="4" max="4" width="52.25" style="45" customWidth="1"/>
    <col min="5" max="6" width="18.08203125" style="45" customWidth="1"/>
    <col min="7" max="7" width="22.58203125" style="45" customWidth="1"/>
    <col min="8" max="8" width="8.75" style="45" customWidth="1"/>
    <col min="9" max="9" width="18.83203125" style="45" customWidth="1"/>
    <col min="10" max="11" width="26.83203125" style="45" customWidth="1"/>
    <col min="12" max="12" width="25.33203125" style="45" customWidth="1"/>
    <col min="13" max="16384" width="9" style="45"/>
  </cols>
  <sheetData>
    <row r="1" spans="1:20" s="42" customFormat="1" ht="25.5" customHeight="1">
      <c r="A1" s="138" t="str">
        <f>'1.旅費(1)現地渡航費（航空運賃）'!A1</f>
        <v>団体名：</v>
      </c>
      <c r="B1" s="139" t="str">
        <f>'★マスタ（最初にこちらを入力）'!D7</f>
        <v>●●</v>
      </c>
      <c r="C1" s="139"/>
      <c r="D1" s="40"/>
      <c r="E1" s="40"/>
      <c r="F1" s="40"/>
      <c r="G1" s="41"/>
      <c r="K1" s="178" t="str">
        <f>'★マスタ（最初にこちらを入力）'!D11</f>
        <v>部分払第●回</v>
      </c>
    </row>
    <row r="2" spans="1:20" s="42" customFormat="1" ht="25.5" customHeight="1">
      <c r="A2" s="138" t="str">
        <f>'1.旅費(1)現地渡航費（航空運賃）'!A2</f>
        <v>対象国：</v>
      </c>
      <c r="B2" s="139" t="str">
        <f>'★マスタ（最初にこちらを入力）'!D8</f>
        <v>●●</v>
      </c>
      <c r="C2" s="139"/>
      <c r="D2" s="43"/>
      <c r="H2" s="44"/>
      <c r="I2" s="44"/>
      <c r="J2" s="44"/>
    </row>
    <row r="3" spans="1:20" s="42" customFormat="1" ht="17.149999999999999" customHeight="1">
      <c r="A3" s="138"/>
      <c r="B3" s="139"/>
      <c r="C3" s="139"/>
      <c r="D3" s="43"/>
      <c r="H3" s="44"/>
      <c r="I3" s="44"/>
      <c r="J3" s="44"/>
    </row>
    <row r="4" spans="1:20" ht="29.5" customHeight="1">
      <c r="A4" s="181"/>
      <c r="B4" s="181"/>
      <c r="C4" s="181"/>
      <c r="D4" s="181"/>
      <c r="E4" s="181"/>
      <c r="F4" s="177" t="s">
        <v>103</v>
      </c>
      <c r="G4" s="181"/>
      <c r="H4" s="181"/>
      <c r="I4" s="181"/>
      <c r="J4" s="181"/>
      <c r="K4" s="181"/>
    </row>
    <row r="5" spans="1:20" s="51" customFormat="1" ht="29.25" customHeight="1">
      <c r="A5" s="207" t="s">
        <v>127</v>
      </c>
      <c r="B5" s="67"/>
      <c r="C5" s="67"/>
      <c r="D5" s="66"/>
      <c r="E5" s="66"/>
      <c r="F5" s="66"/>
      <c r="G5" s="66"/>
      <c r="I5" s="66"/>
      <c r="J5" s="66" t="s">
        <v>95</v>
      </c>
      <c r="K5" s="68"/>
    </row>
    <row r="6" spans="1:20" s="51" customFormat="1" ht="30.65" customHeight="1">
      <c r="A6" s="229"/>
      <c r="B6" s="50"/>
      <c r="C6" s="50"/>
      <c r="G6" s="52"/>
      <c r="I6" s="52"/>
      <c r="J6" s="52" t="s">
        <v>97</v>
      </c>
      <c r="K6" s="53"/>
      <c r="T6" s="49" t="s">
        <v>105</v>
      </c>
    </row>
    <row r="7" spans="1:20" s="51" customFormat="1" ht="30.75" customHeight="1">
      <c r="A7" s="451" t="s">
        <v>82</v>
      </c>
      <c r="B7" s="453" t="s">
        <v>106</v>
      </c>
      <c r="C7" s="459" t="s">
        <v>179</v>
      </c>
      <c r="D7" s="455" t="s">
        <v>107</v>
      </c>
      <c r="E7" s="455" t="s">
        <v>108</v>
      </c>
      <c r="F7" s="457"/>
      <c r="G7" s="457"/>
      <c r="H7" s="441" t="s">
        <v>109</v>
      </c>
      <c r="I7" s="441" t="s">
        <v>110</v>
      </c>
      <c r="J7" s="441" t="s">
        <v>111</v>
      </c>
      <c r="K7" s="444" t="s">
        <v>112</v>
      </c>
      <c r="T7" s="49" t="s">
        <v>113</v>
      </c>
    </row>
    <row r="8" spans="1:20" s="51" customFormat="1" ht="30.75" customHeight="1" thickBot="1">
      <c r="A8" s="452"/>
      <c r="B8" s="454"/>
      <c r="C8" s="460"/>
      <c r="D8" s="456"/>
      <c r="E8" s="176" t="s">
        <v>95</v>
      </c>
      <c r="F8" s="79" t="str">
        <f>J6</f>
        <v>現地通貨</v>
      </c>
      <c r="G8" s="80" t="s">
        <v>114</v>
      </c>
      <c r="H8" s="442"/>
      <c r="I8" s="442"/>
      <c r="J8" s="442"/>
      <c r="K8" s="445"/>
      <c r="T8" s="49" t="s">
        <v>115</v>
      </c>
    </row>
    <row r="9" spans="1:20" s="51" customFormat="1" ht="30" customHeight="1" thickTop="1">
      <c r="A9" s="159">
        <v>1</v>
      </c>
      <c r="B9" s="55"/>
      <c r="C9" s="282"/>
      <c r="D9" s="54"/>
      <c r="E9" s="56"/>
      <c r="F9" s="56"/>
      <c r="G9" s="58"/>
      <c r="H9" s="184"/>
      <c r="I9" s="206" t="e">
        <f>ROUNDDOWN(G9*VALUE(LEFT(H9,LEN(H9-1))),0)</f>
        <v>#VALUE!</v>
      </c>
      <c r="J9" s="182"/>
      <c r="K9" s="180"/>
      <c r="T9" s="49" t="s">
        <v>116</v>
      </c>
    </row>
    <row r="10" spans="1:20" s="51" customFormat="1" ht="30" customHeight="1">
      <c r="A10" s="160">
        <v>2</v>
      </c>
      <c r="B10" s="60"/>
      <c r="C10" s="283"/>
      <c r="D10" s="59"/>
      <c r="E10" s="61"/>
      <c r="F10" s="61"/>
      <c r="G10" s="58"/>
      <c r="H10" s="184"/>
      <c r="I10" s="206" t="e">
        <f t="shared" ref="I10:I18" si="0">ROUNDDOWN(G10*VALUE(LEFT(H10,LEN(H10-1))),0)</f>
        <v>#VALUE!</v>
      </c>
      <c r="J10" s="182"/>
      <c r="K10" s="189"/>
      <c r="T10" s="49" t="s">
        <v>117</v>
      </c>
    </row>
    <row r="11" spans="1:20" s="51" customFormat="1" ht="30" customHeight="1">
      <c r="A11" s="159">
        <v>3</v>
      </c>
      <c r="B11" s="60"/>
      <c r="C11" s="283"/>
      <c r="D11" s="59"/>
      <c r="E11" s="61"/>
      <c r="F11" s="57"/>
      <c r="G11" s="58"/>
      <c r="H11" s="184"/>
      <c r="I11" s="206" t="e">
        <f t="shared" si="0"/>
        <v>#VALUE!</v>
      </c>
      <c r="J11" s="182"/>
      <c r="K11" s="189"/>
    </row>
    <row r="12" spans="1:20" s="51" customFormat="1" ht="30" customHeight="1">
      <c r="A12" s="160">
        <v>4</v>
      </c>
      <c r="B12" s="60"/>
      <c r="C12" s="283"/>
      <c r="D12" s="59"/>
      <c r="E12" s="61"/>
      <c r="F12" s="62"/>
      <c r="G12" s="58"/>
      <c r="H12" s="184"/>
      <c r="I12" s="206" t="e">
        <f t="shared" si="0"/>
        <v>#VALUE!</v>
      </c>
      <c r="J12" s="182"/>
      <c r="K12" s="189"/>
    </row>
    <row r="13" spans="1:20" s="51" customFormat="1" ht="30" customHeight="1">
      <c r="A13" s="160">
        <v>5</v>
      </c>
      <c r="B13" s="60"/>
      <c r="C13" s="283"/>
      <c r="D13" s="59"/>
      <c r="E13" s="61"/>
      <c r="F13" s="62"/>
      <c r="G13" s="58"/>
      <c r="H13" s="184"/>
      <c r="I13" s="206" t="e">
        <f t="shared" si="0"/>
        <v>#VALUE!</v>
      </c>
      <c r="J13" s="182"/>
      <c r="K13" s="189"/>
    </row>
    <row r="14" spans="1:20" s="51" customFormat="1" ht="30" customHeight="1">
      <c r="A14" s="160">
        <v>6</v>
      </c>
      <c r="B14" s="60"/>
      <c r="C14" s="283"/>
      <c r="D14" s="59"/>
      <c r="E14" s="61"/>
      <c r="F14" s="62"/>
      <c r="G14" s="58"/>
      <c r="H14" s="184"/>
      <c r="I14" s="206" t="e">
        <f t="shared" si="0"/>
        <v>#VALUE!</v>
      </c>
      <c r="J14" s="182"/>
      <c r="K14" s="189"/>
    </row>
    <row r="15" spans="1:20" s="51" customFormat="1" ht="30" customHeight="1">
      <c r="A15" s="160">
        <v>7</v>
      </c>
      <c r="B15" s="60"/>
      <c r="C15" s="283"/>
      <c r="D15" s="59"/>
      <c r="E15" s="61"/>
      <c r="F15" s="62"/>
      <c r="G15" s="58"/>
      <c r="H15" s="184"/>
      <c r="I15" s="206" t="e">
        <f t="shared" si="0"/>
        <v>#VALUE!</v>
      </c>
      <c r="J15" s="182"/>
      <c r="K15" s="189"/>
    </row>
    <row r="16" spans="1:20" s="51" customFormat="1" ht="30" customHeight="1">
      <c r="A16" s="160">
        <v>8</v>
      </c>
      <c r="B16" s="60"/>
      <c r="C16" s="283"/>
      <c r="D16" s="69"/>
      <c r="E16" s="61"/>
      <c r="F16" s="62"/>
      <c r="G16" s="58"/>
      <c r="H16" s="184"/>
      <c r="I16" s="206" t="e">
        <f t="shared" si="0"/>
        <v>#VALUE!</v>
      </c>
      <c r="J16" s="182"/>
      <c r="K16" s="189"/>
    </row>
    <row r="17" spans="1:11" s="51" customFormat="1" ht="30" customHeight="1">
      <c r="A17" s="160">
        <v>9</v>
      </c>
      <c r="B17" s="63"/>
      <c r="C17" s="284"/>
      <c r="D17" s="64"/>
      <c r="E17" s="65"/>
      <c r="F17" s="61"/>
      <c r="G17" s="58"/>
      <c r="H17" s="184"/>
      <c r="I17" s="206" t="e">
        <f t="shared" si="0"/>
        <v>#VALUE!</v>
      </c>
      <c r="J17" s="182"/>
      <c r="K17" s="189"/>
    </row>
    <row r="18" spans="1:11" s="51" customFormat="1" ht="30" customHeight="1">
      <c r="A18" s="160">
        <v>10</v>
      </c>
      <c r="B18" s="60"/>
      <c r="C18" s="283"/>
      <c r="D18" s="59"/>
      <c r="E18" s="61"/>
      <c r="F18" s="62"/>
      <c r="G18" s="167"/>
      <c r="H18" s="185"/>
      <c r="I18" s="206" t="e">
        <f t="shared" si="0"/>
        <v>#VALUE!</v>
      </c>
      <c r="J18" s="183"/>
      <c r="K18" s="189"/>
    </row>
    <row r="19" spans="1:11" s="51" customFormat="1" ht="30" customHeight="1">
      <c r="A19" s="446" t="s">
        <v>118</v>
      </c>
      <c r="B19" s="447"/>
      <c r="C19" s="447"/>
      <c r="D19" s="448"/>
      <c r="E19" s="195">
        <f>SUM(E9:E18)</f>
        <v>0</v>
      </c>
      <c r="F19" s="195">
        <f>SUM(F9:F18)</f>
        <v>0</v>
      </c>
      <c r="G19" s="114">
        <f>SUM(G9:G18)</f>
        <v>0</v>
      </c>
      <c r="H19" s="203"/>
      <c r="I19" s="449" t="s">
        <v>119</v>
      </c>
      <c r="J19" s="191"/>
      <c r="K19" s="191"/>
    </row>
    <row r="20" spans="1:11" s="51" customFormat="1" ht="30" customHeight="1">
      <c r="A20" s="446" t="s">
        <v>120</v>
      </c>
      <c r="B20" s="447"/>
      <c r="C20" s="447"/>
      <c r="D20" s="448"/>
      <c r="E20" s="179">
        <f>ROUNDDOWN(E19*K5,0)</f>
        <v>0</v>
      </c>
      <c r="F20" s="179">
        <f>ROUNDDOWN(F19*K6,0)</f>
        <v>0</v>
      </c>
      <c r="G20" s="192"/>
      <c r="H20" s="193"/>
      <c r="I20" s="450"/>
      <c r="J20" s="202">
        <f>E20+F20+G19</f>
        <v>0</v>
      </c>
      <c r="K20" s="191"/>
    </row>
    <row r="21" spans="1:11" ht="30" customHeight="1">
      <c r="A21" s="190"/>
      <c r="B21" s="187"/>
      <c r="C21" s="187"/>
      <c r="D21" s="188"/>
      <c r="E21" s="437" t="s">
        <v>121</v>
      </c>
      <c r="F21" s="437"/>
      <c r="G21" s="197" t="s">
        <v>122</v>
      </c>
      <c r="H21" s="197" t="s">
        <v>109</v>
      </c>
      <c r="I21" s="197" t="s">
        <v>110</v>
      </c>
      <c r="J21" s="186"/>
      <c r="K21" s="188"/>
    </row>
    <row r="22" spans="1:11" ht="30" customHeight="1">
      <c r="A22" s="186"/>
      <c r="B22" s="187"/>
      <c r="C22" s="187"/>
      <c r="D22" s="194"/>
      <c r="E22" s="198" t="s">
        <v>123</v>
      </c>
      <c r="F22" s="199"/>
      <c r="G22" s="205">
        <f>SUMIFS(G9:G18,H9:H18,0.1,J9:J18,"課税(インボイス)")</f>
        <v>0</v>
      </c>
      <c r="H22" s="200">
        <v>0.1</v>
      </c>
      <c r="I22" s="204">
        <f>SUMIFS(I9:I18,H9:H18,0.1,J9:J18,"課税(インボイス)")</f>
        <v>0</v>
      </c>
      <c r="J22" s="196"/>
      <c r="K22" s="196"/>
    </row>
    <row r="23" spans="1:11" ht="30" customHeight="1">
      <c r="A23" s="186"/>
      <c r="B23" s="187"/>
      <c r="C23" s="187"/>
      <c r="D23" s="194"/>
      <c r="E23" s="198" t="s">
        <v>124</v>
      </c>
      <c r="F23" s="199"/>
      <c r="G23" s="205">
        <f>SUMIFS(G9:G18,H9:H18,0.1,J9:J18,"課税(非インボイス)")</f>
        <v>0</v>
      </c>
      <c r="H23" s="200">
        <v>0.1</v>
      </c>
      <c r="I23" s="204">
        <f>SUMIFS(I9:I18,H9:H18,0.1,J9:J18,"課税(非インボイス)")</f>
        <v>0</v>
      </c>
      <c r="J23" s="232" t="s">
        <v>115</v>
      </c>
      <c r="K23" s="233">
        <f>SUMIFS(G9:G18,J9:J18,"不課税")</f>
        <v>0</v>
      </c>
    </row>
    <row r="24" spans="1:11" ht="30" customHeight="1">
      <c r="A24" s="186"/>
      <c r="B24" s="187"/>
      <c r="C24" s="187"/>
      <c r="D24" s="194"/>
      <c r="E24" s="198" t="s">
        <v>123</v>
      </c>
      <c r="F24" s="199"/>
      <c r="G24" s="205">
        <f>SUMIFS(G9:G18,H9:H18,0.08,J9:J18,"課税(インボイス)")</f>
        <v>0</v>
      </c>
      <c r="H24" s="201">
        <v>0.08</v>
      </c>
      <c r="I24" s="204">
        <f>SUMIFS(I9:I18,H9:H18,0.08,J9:J18,"課税(インボイス)")</f>
        <v>0</v>
      </c>
      <c r="J24" s="232" t="s">
        <v>116</v>
      </c>
      <c r="K24" s="233">
        <f>SUMIFS(G9:G18,J9:J18,"非課税")</f>
        <v>0</v>
      </c>
    </row>
    <row r="25" spans="1:11" ht="30" customHeight="1">
      <c r="A25" s="186"/>
      <c r="B25" s="187"/>
      <c r="C25" s="187"/>
      <c r="D25" s="194"/>
      <c r="E25" s="198" t="s">
        <v>124</v>
      </c>
      <c r="F25" s="199"/>
      <c r="G25" s="205">
        <f>SUMIFS(G9:G18,H9:H18,0.08,J9:J18,"課税(非インボイス)")</f>
        <v>0</v>
      </c>
      <c r="H25" s="201">
        <v>0.08</v>
      </c>
      <c r="I25" s="204">
        <f>SUMIFS(I9:I18,H9:H18,0.08,J9:J18,"課税(非インボイス)")</f>
        <v>0</v>
      </c>
      <c r="J25" s="196"/>
      <c r="K25" s="196"/>
    </row>
    <row r="26" spans="1:11" ht="30" customHeight="1">
      <c r="A26" s="70"/>
      <c r="B26" s="70"/>
      <c r="C26" s="70"/>
      <c r="D26" s="70"/>
      <c r="E26" s="70"/>
      <c r="F26" s="70"/>
      <c r="G26" s="72"/>
      <c r="H26" s="72"/>
      <c r="I26" s="72"/>
      <c r="J26" s="72"/>
      <c r="K26" s="71"/>
    </row>
    <row r="27" spans="1:11" ht="30" customHeight="1">
      <c r="A27" s="140"/>
      <c r="B27" s="67"/>
      <c r="C27" s="67"/>
      <c r="D27" s="66"/>
      <c r="E27" s="66"/>
      <c r="F27" s="66"/>
      <c r="G27" s="66"/>
      <c r="H27" s="51"/>
      <c r="I27" s="66"/>
      <c r="J27" s="66" t="s">
        <v>95</v>
      </c>
      <c r="K27" s="68"/>
    </row>
    <row r="28" spans="1:11" ht="30" customHeight="1">
      <c r="A28" s="229"/>
      <c r="B28" s="50"/>
      <c r="C28" s="50"/>
      <c r="D28" s="51"/>
      <c r="E28" s="51"/>
      <c r="F28" s="51"/>
      <c r="G28" s="52"/>
      <c r="H28" s="51"/>
      <c r="I28" s="52"/>
      <c r="J28" s="52" t="s">
        <v>97</v>
      </c>
      <c r="K28" s="53"/>
    </row>
    <row r="29" spans="1:11" ht="30" customHeight="1">
      <c r="A29" s="451" t="s">
        <v>82</v>
      </c>
      <c r="B29" s="453" t="s">
        <v>106</v>
      </c>
      <c r="C29" s="459" t="s">
        <v>179</v>
      </c>
      <c r="D29" s="455" t="s">
        <v>107</v>
      </c>
      <c r="E29" s="455" t="s">
        <v>108</v>
      </c>
      <c r="F29" s="457"/>
      <c r="G29" s="457"/>
      <c r="H29" s="441" t="s">
        <v>109</v>
      </c>
      <c r="I29" s="441" t="s">
        <v>110</v>
      </c>
      <c r="J29" s="441" t="s">
        <v>111</v>
      </c>
      <c r="K29" s="444" t="s">
        <v>112</v>
      </c>
    </row>
    <row r="30" spans="1:11" ht="30" customHeight="1" thickBot="1">
      <c r="A30" s="452"/>
      <c r="B30" s="454"/>
      <c r="C30" s="460"/>
      <c r="D30" s="456"/>
      <c r="E30" s="176" t="s">
        <v>95</v>
      </c>
      <c r="F30" s="79" t="str">
        <f>J28</f>
        <v>現地通貨</v>
      </c>
      <c r="G30" s="80" t="s">
        <v>114</v>
      </c>
      <c r="H30" s="442"/>
      <c r="I30" s="442"/>
      <c r="J30" s="442"/>
      <c r="K30" s="445"/>
    </row>
    <row r="31" spans="1:11" ht="32.5" customHeight="1" thickTop="1">
      <c r="A31" s="159">
        <v>1</v>
      </c>
      <c r="B31" s="55"/>
      <c r="C31" s="282"/>
      <c r="D31" s="54"/>
      <c r="E31" s="56"/>
      <c r="F31" s="56"/>
      <c r="G31" s="58"/>
      <c r="H31" s="184"/>
      <c r="I31" s="206" t="e">
        <f>ROUNDDOWN(G31*VALUE(LEFT(H31,LEN(H31-1))),0)</f>
        <v>#VALUE!</v>
      </c>
      <c r="J31" s="182"/>
      <c r="K31" s="180"/>
    </row>
    <row r="32" spans="1:11" ht="32.5" customHeight="1">
      <c r="A32" s="160">
        <v>2</v>
      </c>
      <c r="B32" s="60"/>
      <c r="C32" s="283"/>
      <c r="D32" s="59"/>
      <c r="E32" s="61"/>
      <c r="F32" s="61"/>
      <c r="G32" s="58"/>
      <c r="H32" s="184"/>
      <c r="I32" s="206" t="e">
        <f t="shared" ref="I32:I40" si="1">ROUNDDOWN(G32*VALUE(LEFT(H32,LEN(H32-1))),0)</f>
        <v>#VALUE!</v>
      </c>
      <c r="J32" s="182"/>
      <c r="K32" s="189"/>
    </row>
    <row r="33" spans="1:12" ht="32.5" customHeight="1">
      <c r="A33" s="159">
        <v>3</v>
      </c>
      <c r="B33" s="60"/>
      <c r="C33" s="283"/>
      <c r="D33" s="59"/>
      <c r="E33" s="61"/>
      <c r="F33" s="57"/>
      <c r="G33" s="58"/>
      <c r="H33" s="184"/>
      <c r="I33" s="206" t="e">
        <f t="shared" si="1"/>
        <v>#VALUE!</v>
      </c>
      <c r="J33" s="182"/>
      <c r="K33" s="189"/>
    </row>
    <row r="34" spans="1:12" ht="32.5" customHeight="1">
      <c r="A34" s="160">
        <v>4</v>
      </c>
      <c r="B34" s="60"/>
      <c r="C34" s="283"/>
      <c r="D34" s="59"/>
      <c r="E34" s="61"/>
      <c r="F34" s="62"/>
      <c r="G34" s="58"/>
      <c r="H34" s="184"/>
      <c r="I34" s="206" t="e">
        <f t="shared" si="1"/>
        <v>#VALUE!</v>
      </c>
      <c r="J34" s="182"/>
      <c r="K34" s="189"/>
    </row>
    <row r="35" spans="1:12" ht="32.5" customHeight="1">
      <c r="A35" s="160">
        <v>5</v>
      </c>
      <c r="B35" s="60"/>
      <c r="C35" s="283"/>
      <c r="D35" s="59"/>
      <c r="E35" s="61"/>
      <c r="F35" s="62"/>
      <c r="G35" s="58"/>
      <c r="H35" s="184"/>
      <c r="I35" s="206" t="e">
        <f t="shared" si="1"/>
        <v>#VALUE!</v>
      </c>
      <c r="J35" s="182"/>
      <c r="K35" s="189"/>
    </row>
    <row r="36" spans="1:12" ht="32.5" customHeight="1">
      <c r="A36" s="160">
        <v>6</v>
      </c>
      <c r="B36" s="60"/>
      <c r="C36" s="283"/>
      <c r="D36" s="59"/>
      <c r="E36" s="61"/>
      <c r="F36" s="62"/>
      <c r="G36" s="58"/>
      <c r="H36" s="184"/>
      <c r="I36" s="206" t="e">
        <f t="shared" si="1"/>
        <v>#VALUE!</v>
      </c>
      <c r="J36" s="182"/>
      <c r="K36" s="189"/>
    </row>
    <row r="37" spans="1:12" ht="32.5" customHeight="1">
      <c r="A37" s="160">
        <v>7</v>
      </c>
      <c r="B37" s="60"/>
      <c r="C37" s="283"/>
      <c r="D37" s="59"/>
      <c r="E37" s="61"/>
      <c r="F37" s="62"/>
      <c r="G37" s="58"/>
      <c r="H37" s="184"/>
      <c r="I37" s="206" t="e">
        <f t="shared" si="1"/>
        <v>#VALUE!</v>
      </c>
      <c r="J37" s="182"/>
      <c r="K37" s="189"/>
    </row>
    <row r="38" spans="1:12" ht="32.5" customHeight="1">
      <c r="A38" s="160">
        <v>8</v>
      </c>
      <c r="B38" s="60"/>
      <c r="C38" s="283"/>
      <c r="D38" s="69"/>
      <c r="E38" s="61"/>
      <c r="F38" s="62"/>
      <c r="G38" s="58"/>
      <c r="H38" s="184"/>
      <c r="I38" s="206" t="e">
        <f t="shared" si="1"/>
        <v>#VALUE!</v>
      </c>
      <c r="J38" s="182"/>
      <c r="K38" s="189"/>
    </row>
    <row r="39" spans="1:12" ht="32.5" customHeight="1">
      <c r="A39" s="160">
        <v>9</v>
      </c>
      <c r="B39" s="63"/>
      <c r="C39" s="284"/>
      <c r="D39" s="64"/>
      <c r="E39" s="65"/>
      <c r="F39" s="61"/>
      <c r="G39" s="58"/>
      <c r="H39" s="184"/>
      <c r="I39" s="206" t="e">
        <f t="shared" si="1"/>
        <v>#VALUE!</v>
      </c>
      <c r="J39" s="182"/>
      <c r="K39" s="189"/>
    </row>
    <row r="40" spans="1:12" ht="32.5" customHeight="1">
      <c r="A40" s="160">
        <v>10</v>
      </c>
      <c r="B40" s="60"/>
      <c r="C40" s="283"/>
      <c r="D40" s="59"/>
      <c r="E40" s="61"/>
      <c r="F40" s="62"/>
      <c r="G40" s="167"/>
      <c r="H40" s="185"/>
      <c r="I40" s="206" t="e">
        <f t="shared" si="1"/>
        <v>#VALUE!</v>
      </c>
      <c r="J40" s="183"/>
      <c r="K40" s="189"/>
    </row>
    <row r="41" spans="1:12" ht="32.5" customHeight="1">
      <c r="A41" s="446" t="s">
        <v>118</v>
      </c>
      <c r="B41" s="447"/>
      <c r="C41" s="447"/>
      <c r="D41" s="448"/>
      <c r="E41" s="195">
        <f>SUM(E31:E40)</f>
        <v>0</v>
      </c>
      <c r="F41" s="195">
        <f>SUM(F31:F40)</f>
        <v>0</v>
      </c>
      <c r="G41" s="114">
        <f>SUM(G31:G40)</f>
        <v>0</v>
      </c>
      <c r="H41" s="203"/>
      <c r="I41" s="449" t="s">
        <v>119</v>
      </c>
      <c r="J41" s="191"/>
      <c r="K41" s="191"/>
    </row>
    <row r="42" spans="1:12" ht="32.5" customHeight="1">
      <c r="A42" s="446" t="s">
        <v>120</v>
      </c>
      <c r="B42" s="447"/>
      <c r="C42" s="447"/>
      <c r="D42" s="448"/>
      <c r="E42" s="179">
        <f>ROUNDDOWN(E41*K27,0)</f>
        <v>0</v>
      </c>
      <c r="F42" s="179">
        <f>ROUNDDOWN(F41*K28,0)</f>
        <v>0</v>
      </c>
      <c r="G42" s="192"/>
      <c r="H42" s="193"/>
      <c r="I42" s="450"/>
      <c r="J42" s="202">
        <f>E42+F42+G41</f>
        <v>0</v>
      </c>
      <c r="K42" s="191"/>
      <c r="L42" s="73"/>
    </row>
    <row r="43" spans="1:12" s="75" customFormat="1" ht="32.5" customHeight="1">
      <c r="A43" s="190"/>
      <c r="B43" s="187"/>
      <c r="C43" s="187"/>
      <c r="D43" s="188"/>
      <c r="E43" s="437" t="s">
        <v>121</v>
      </c>
      <c r="F43" s="437"/>
      <c r="G43" s="197" t="s">
        <v>122</v>
      </c>
      <c r="H43" s="197" t="s">
        <v>109</v>
      </c>
      <c r="I43" s="197" t="s">
        <v>110</v>
      </c>
      <c r="J43" s="186"/>
      <c r="K43" s="188"/>
      <c r="L43" s="78"/>
    </row>
    <row r="44" spans="1:12" s="46" customFormat="1" ht="32.5" customHeight="1">
      <c r="A44" s="186"/>
      <c r="B44" s="187"/>
      <c r="C44" s="187"/>
      <c r="D44" s="194"/>
      <c r="E44" s="198" t="s">
        <v>123</v>
      </c>
      <c r="F44" s="199"/>
      <c r="G44" s="205">
        <f>SUMIFS(G31:G40,H31:H40,0.1,J31:J40,"課税(インボイス)")</f>
        <v>0</v>
      </c>
      <c r="H44" s="200">
        <v>0.1</v>
      </c>
      <c r="I44" s="204">
        <f>SUMIFS(I31:I40,H31:H40,0.1,J31:J40,"課税(インボイス)")</f>
        <v>0</v>
      </c>
      <c r="J44" s="196"/>
      <c r="K44" s="196"/>
    </row>
    <row r="45" spans="1:12" ht="32.5" customHeight="1">
      <c r="A45" s="186"/>
      <c r="B45" s="187"/>
      <c r="C45" s="187"/>
      <c r="D45" s="194"/>
      <c r="E45" s="198" t="s">
        <v>124</v>
      </c>
      <c r="F45" s="199"/>
      <c r="G45" s="205">
        <f>SUMIFS(G31:G40,H31:H40,0.1,J31:J40,"課税(非インボイス)")</f>
        <v>0</v>
      </c>
      <c r="H45" s="200">
        <v>0.1</v>
      </c>
      <c r="I45" s="204">
        <f>SUMIFS(I31:I40,H31:H40,0.1,J31:J40,"課税(非インボイス)")</f>
        <v>0</v>
      </c>
      <c r="J45" s="232" t="s">
        <v>115</v>
      </c>
      <c r="K45" s="233">
        <f>SUMIFS(G31:G40,J31:J40,"不課税")</f>
        <v>0</v>
      </c>
    </row>
    <row r="46" spans="1:12" ht="32.5" customHeight="1">
      <c r="A46" s="186"/>
      <c r="B46" s="187"/>
      <c r="C46" s="187"/>
      <c r="D46" s="194"/>
      <c r="E46" s="198" t="s">
        <v>123</v>
      </c>
      <c r="F46" s="199"/>
      <c r="G46" s="205">
        <f>SUMIFS(G31:G40,H31:H40,0.08,J31:J40,"課税(インボイス)")</f>
        <v>0</v>
      </c>
      <c r="H46" s="201">
        <v>0.08</v>
      </c>
      <c r="I46" s="204">
        <f>SUMIFS(I31:I40,H31:H40,0.08,J31:J40,"課税(インボイス)")</f>
        <v>0</v>
      </c>
      <c r="J46" s="232" t="s">
        <v>116</v>
      </c>
      <c r="K46" s="233">
        <f>SUMIFS(G31:G40,J31:J40,"非課税")</f>
        <v>0</v>
      </c>
    </row>
    <row r="47" spans="1:12" ht="32.5" customHeight="1">
      <c r="A47" s="186"/>
      <c r="B47" s="187"/>
      <c r="C47" s="187"/>
      <c r="D47" s="194"/>
      <c r="E47" s="198" t="s">
        <v>124</v>
      </c>
      <c r="F47" s="199"/>
      <c r="G47" s="205">
        <f>SUMIFS(G31:G40,H31:H40,0.08,J31:J40,"課税(非インボイス)")</f>
        <v>0</v>
      </c>
      <c r="H47" s="201">
        <v>0.08</v>
      </c>
      <c r="I47" s="204">
        <f>SUMIFS(I31:I40,H31:H40,0.08,J31:J40,"課税(非インボイス)")</f>
        <v>0</v>
      </c>
      <c r="J47" s="196"/>
      <c r="K47" s="196"/>
    </row>
    <row r="48" spans="1:12" ht="28.5" customHeight="1">
      <c r="A48" s="70"/>
      <c r="B48" s="70"/>
      <c r="C48" s="70"/>
      <c r="D48" s="70"/>
      <c r="E48" s="70"/>
      <c r="F48" s="70"/>
      <c r="G48" s="72"/>
      <c r="H48" s="72"/>
      <c r="I48" s="72"/>
      <c r="J48" s="72"/>
      <c r="K48" s="71"/>
    </row>
    <row r="49" spans="1:11" ht="32.5" customHeight="1">
      <c r="A49" s="140"/>
      <c r="B49" s="67"/>
      <c r="C49" s="67"/>
      <c r="D49" s="66"/>
      <c r="E49" s="66"/>
      <c r="F49" s="66"/>
      <c r="G49" s="66"/>
      <c r="H49" s="51"/>
      <c r="I49" s="66"/>
      <c r="J49" s="66" t="s">
        <v>95</v>
      </c>
      <c r="K49" s="68"/>
    </row>
    <row r="50" spans="1:11" ht="32.5" customHeight="1">
      <c r="A50" s="229"/>
      <c r="B50" s="50"/>
      <c r="C50" s="50"/>
      <c r="D50" s="51"/>
      <c r="E50" s="51"/>
      <c r="F50" s="51"/>
      <c r="G50" s="52"/>
      <c r="H50" s="51"/>
      <c r="I50" s="52"/>
      <c r="J50" s="52" t="s">
        <v>97</v>
      </c>
      <c r="K50" s="53"/>
    </row>
    <row r="51" spans="1:11" ht="30.65" customHeight="1">
      <c r="A51" s="451" t="s">
        <v>82</v>
      </c>
      <c r="B51" s="453" t="s">
        <v>106</v>
      </c>
      <c r="C51" s="459" t="s">
        <v>179</v>
      </c>
      <c r="D51" s="455" t="s">
        <v>107</v>
      </c>
      <c r="E51" s="455" t="s">
        <v>108</v>
      </c>
      <c r="F51" s="457"/>
      <c r="G51" s="457"/>
      <c r="H51" s="441" t="s">
        <v>109</v>
      </c>
      <c r="I51" s="441" t="s">
        <v>110</v>
      </c>
      <c r="J51" s="441" t="s">
        <v>111</v>
      </c>
      <c r="K51" s="444" t="s">
        <v>112</v>
      </c>
    </row>
    <row r="52" spans="1:11" ht="30.65" customHeight="1" thickBot="1">
      <c r="A52" s="452"/>
      <c r="B52" s="454"/>
      <c r="C52" s="460"/>
      <c r="D52" s="456"/>
      <c r="E52" s="176" t="s">
        <v>95</v>
      </c>
      <c r="F52" s="79" t="str">
        <f>J50</f>
        <v>現地通貨</v>
      </c>
      <c r="G52" s="80" t="s">
        <v>114</v>
      </c>
      <c r="H52" s="442"/>
      <c r="I52" s="442"/>
      <c r="J52" s="442"/>
      <c r="K52" s="445"/>
    </row>
    <row r="53" spans="1:11" ht="30.65" customHeight="1" thickTop="1">
      <c r="A53" s="159">
        <v>1</v>
      </c>
      <c r="B53" s="55"/>
      <c r="C53" s="282"/>
      <c r="D53" s="54"/>
      <c r="E53" s="56"/>
      <c r="F53" s="56"/>
      <c r="G53" s="58"/>
      <c r="H53" s="184"/>
      <c r="I53" s="206" t="e">
        <f>ROUNDDOWN(G53*VALUE(LEFT(H53,LEN(H53-1))),0)</f>
        <v>#VALUE!</v>
      </c>
      <c r="J53" s="182"/>
      <c r="K53" s="180"/>
    </row>
    <row r="54" spans="1:11" ht="30.65" customHeight="1">
      <c r="A54" s="160">
        <v>2</v>
      </c>
      <c r="B54" s="60"/>
      <c r="C54" s="283"/>
      <c r="D54" s="59"/>
      <c r="E54" s="61"/>
      <c r="F54" s="61"/>
      <c r="G54" s="58"/>
      <c r="H54" s="184"/>
      <c r="I54" s="206" t="e">
        <f t="shared" ref="I54:I62" si="2">ROUNDDOWN(G54*VALUE(LEFT(H54,LEN(H54-1))),0)</f>
        <v>#VALUE!</v>
      </c>
      <c r="J54" s="182"/>
      <c r="K54" s="189"/>
    </row>
    <row r="55" spans="1:11" ht="30.65" customHeight="1">
      <c r="A55" s="159">
        <v>3</v>
      </c>
      <c r="B55" s="60"/>
      <c r="C55" s="283"/>
      <c r="D55" s="59"/>
      <c r="E55" s="61"/>
      <c r="F55" s="57"/>
      <c r="G55" s="58"/>
      <c r="H55" s="184"/>
      <c r="I55" s="206" t="e">
        <f t="shared" si="2"/>
        <v>#VALUE!</v>
      </c>
      <c r="J55" s="182"/>
      <c r="K55" s="189"/>
    </row>
    <row r="56" spans="1:11" ht="30.65" customHeight="1">
      <c r="A56" s="160">
        <v>4</v>
      </c>
      <c r="B56" s="60"/>
      <c r="C56" s="283"/>
      <c r="D56" s="59"/>
      <c r="E56" s="61"/>
      <c r="F56" s="62"/>
      <c r="G56" s="58"/>
      <c r="H56" s="184"/>
      <c r="I56" s="206" t="e">
        <f t="shared" si="2"/>
        <v>#VALUE!</v>
      </c>
      <c r="J56" s="182"/>
      <c r="K56" s="189"/>
    </row>
    <row r="57" spans="1:11" ht="30.65" customHeight="1">
      <c r="A57" s="160">
        <v>5</v>
      </c>
      <c r="B57" s="60"/>
      <c r="C57" s="283"/>
      <c r="D57" s="59"/>
      <c r="E57" s="61"/>
      <c r="F57" s="62"/>
      <c r="G57" s="58"/>
      <c r="H57" s="184"/>
      <c r="I57" s="206" t="e">
        <f t="shared" si="2"/>
        <v>#VALUE!</v>
      </c>
      <c r="J57" s="182"/>
      <c r="K57" s="189"/>
    </row>
    <row r="58" spans="1:11" ht="30.65" customHeight="1">
      <c r="A58" s="160">
        <v>6</v>
      </c>
      <c r="B58" s="60"/>
      <c r="C58" s="283"/>
      <c r="D58" s="59"/>
      <c r="E58" s="61"/>
      <c r="F58" s="62"/>
      <c r="G58" s="58"/>
      <c r="H58" s="184"/>
      <c r="I58" s="206" t="e">
        <f t="shared" si="2"/>
        <v>#VALUE!</v>
      </c>
      <c r="J58" s="182"/>
      <c r="K58" s="189"/>
    </row>
    <row r="59" spans="1:11" ht="30.65" customHeight="1">
      <c r="A59" s="160">
        <v>7</v>
      </c>
      <c r="B59" s="60"/>
      <c r="C59" s="283"/>
      <c r="D59" s="59"/>
      <c r="E59" s="61"/>
      <c r="F59" s="62"/>
      <c r="G59" s="58"/>
      <c r="H59" s="184"/>
      <c r="I59" s="206" t="e">
        <f t="shared" si="2"/>
        <v>#VALUE!</v>
      </c>
      <c r="J59" s="182"/>
      <c r="K59" s="189"/>
    </row>
    <row r="60" spans="1:11" ht="30.65" customHeight="1">
      <c r="A60" s="160">
        <v>8</v>
      </c>
      <c r="B60" s="60"/>
      <c r="C60" s="283"/>
      <c r="D60" s="69"/>
      <c r="E60" s="61"/>
      <c r="F60" s="62"/>
      <c r="G60" s="58"/>
      <c r="H60" s="184"/>
      <c r="I60" s="206" t="e">
        <f t="shared" si="2"/>
        <v>#VALUE!</v>
      </c>
      <c r="J60" s="182"/>
      <c r="K60" s="189"/>
    </row>
    <row r="61" spans="1:11" ht="30.65" customHeight="1">
      <c r="A61" s="160">
        <v>9</v>
      </c>
      <c r="B61" s="63"/>
      <c r="C61" s="284"/>
      <c r="D61" s="64"/>
      <c r="E61" s="65"/>
      <c r="F61" s="61"/>
      <c r="G61" s="58"/>
      <c r="H61" s="184"/>
      <c r="I61" s="206" t="e">
        <f t="shared" si="2"/>
        <v>#VALUE!</v>
      </c>
      <c r="J61" s="182"/>
      <c r="K61" s="189"/>
    </row>
    <row r="62" spans="1:11" ht="30.65" customHeight="1">
      <c r="A62" s="160">
        <v>10</v>
      </c>
      <c r="B62" s="60"/>
      <c r="C62" s="283"/>
      <c r="D62" s="59"/>
      <c r="E62" s="61"/>
      <c r="F62" s="62"/>
      <c r="G62" s="167"/>
      <c r="H62" s="185"/>
      <c r="I62" s="206" t="e">
        <f t="shared" si="2"/>
        <v>#VALUE!</v>
      </c>
      <c r="J62" s="183"/>
      <c r="K62" s="189"/>
    </row>
    <row r="63" spans="1:11" ht="30.65" customHeight="1">
      <c r="A63" s="446" t="s">
        <v>118</v>
      </c>
      <c r="B63" s="447"/>
      <c r="C63" s="447"/>
      <c r="D63" s="448"/>
      <c r="E63" s="195">
        <f>SUM(E53:E62)</f>
        <v>0</v>
      </c>
      <c r="F63" s="195">
        <f>SUM(F53:F62)</f>
        <v>0</v>
      </c>
      <c r="G63" s="114">
        <f>SUM(G53:G62)</f>
        <v>0</v>
      </c>
      <c r="H63" s="203"/>
      <c r="I63" s="449" t="s">
        <v>119</v>
      </c>
      <c r="J63" s="191"/>
      <c r="K63" s="191"/>
    </row>
    <row r="64" spans="1:11" ht="30.65" customHeight="1">
      <c r="A64" s="446" t="s">
        <v>120</v>
      </c>
      <c r="B64" s="447"/>
      <c r="C64" s="447"/>
      <c r="D64" s="448"/>
      <c r="E64" s="179">
        <f>ROUNDDOWN(E63*K49,0)</f>
        <v>0</v>
      </c>
      <c r="F64" s="179">
        <f>ROUNDDOWN(F63*K50,0)</f>
        <v>0</v>
      </c>
      <c r="G64" s="192"/>
      <c r="H64" s="193"/>
      <c r="I64" s="450"/>
      <c r="J64" s="202">
        <f>E64+F64+G63</f>
        <v>0</v>
      </c>
      <c r="K64" s="191"/>
    </row>
    <row r="65" spans="1:11" ht="30.65" customHeight="1">
      <c r="A65" s="190"/>
      <c r="B65" s="187"/>
      <c r="C65" s="187"/>
      <c r="D65" s="188"/>
      <c r="E65" s="437" t="s">
        <v>121</v>
      </c>
      <c r="F65" s="437"/>
      <c r="G65" s="197" t="s">
        <v>122</v>
      </c>
      <c r="H65" s="197" t="s">
        <v>109</v>
      </c>
      <c r="I65" s="197" t="s">
        <v>110</v>
      </c>
      <c r="J65" s="186"/>
      <c r="K65" s="188"/>
    </row>
    <row r="66" spans="1:11" ht="30.65" customHeight="1">
      <c r="A66" s="186"/>
      <c r="B66" s="187"/>
      <c r="C66" s="187"/>
      <c r="D66" s="194"/>
      <c r="E66" s="198" t="s">
        <v>123</v>
      </c>
      <c r="F66" s="199"/>
      <c r="G66" s="205">
        <f>SUMIFS(G53:G62,H53:H62,0.1,J53:J62,"課税(インボイス)")</f>
        <v>0</v>
      </c>
      <c r="H66" s="200">
        <v>0.1</v>
      </c>
      <c r="I66" s="204">
        <f>SUMIFS(I53:I62,H53:H62,0.1,J53:J62,"課税(インボイス)")</f>
        <v>0</v>
      </c>
      <c r="J66" s="196"/>
      <c r="K66" s="196"/>
    </row>
    <row r="67" spans="1:11" ht="30.65" customHeight="1">
      <c r="A67" s="186"/>
      <c r="B67" s="187"/>
      <c r="C67" s="187"/>
      <c r="D67" s="194"/>
      <c r="E67" s="198" t="s">
        <v>124</v>
      </c>
      <c r="F67" s="199"/>
      <c r="G67" s="205">
        <f>SUMIFS(G53:G62,H53:H62,0.1,J53:J62,"課税(非インボイス)")</f>
        <v>0</v>
      </c>
      <c r="H67" s="200">
        <v>0.1</v>
      </c>
      <c r="I67" s="204">
        <f>SUMIFS(I53:I62,H53:H62,0.1,J53:J62,"課税(非インボイス)")</f>
        <v>0</v>
      </c>
      <c r="J67" s="232" t="s">
        <v>115</v>
      </c>
      <c r="K67" s="233">
        <f>SUMIFS(G53:G62,J53:J62,"不課税")</f>
        <v>0</v>
      </c>
    </row>
    <row r="68" spans="1:11" ht="30.65" customHeight="1">
      <c r="A68" s="186"/>
      <c r="B68" s="187"/>
      <c r="C68" s="187"/>
      <c r="D68" s="194"/>
      <c r="E68" s="198" t="s">
        <v>123</v>
      </c>
      <c r="F68" s="199"/>
      <c r="G68" s="205">
        <f>SUMIFS(G53:G62,H53:H62,0.08,J53:J62,"課税(インボイス)")</f>
        <v>0</v>
      </c>
      <c r="H68" s="201">
        <v>0.08</v>
      </c>
      <c r="I68" s="204">
        <f>SUMIFS(I53:I62,H53:H62,0.08,J53:J62,"課税(インボイス)")</f>
        <v>0</v>
      </c>
      <c r="J68" s="232" t="s">
        <v>116</v>
      </c>
      <c r="K68" s="233">
        <f>SUMIFS(G53:G62,J53:J62,"非課税")</f>
        <v>0</v>
      </c>
    </row>
    <row r="69" spans="1:11" ht="30.65" customHeight="1">
      <c r="A69" s="186"/>
      <c r="B69" s="187"/>
      <c r="C69" s="187"/>
      <c r="D69" s="194"/>
      <c r="E69" s="198" t="s">
        <v>124</v>
      </c>
      <c r="F69" s="199"/>
      <c r="G69" s="205">
        <f>SUMIFS(G53:G62,H53:H62,0.08,J53:J62,"課税(非インボイス)")</f>
        <v>0</v>
      </c>
      <c r="H69" s="201">
        <v>0.08</v>
      </c>
      <c r="I69" s="204">
        <f>SUMIFS(I53:I62,H53:H62,0.08,J53:J62,"課税(非インボイス)")</f>
        <v>0</v>
      </c>
      <c r="J69" s="196"/>
      <c r="K69" s="196"/>
    </row>
    <row r="70" spans="1:11" ht="16.5">
      <c r="A70" s="70"/>
      <c r="B70" s="70"/>
      <c r="C70" s="70"/>
      <c r="D70" s="70"/>
      <c r="E70" s="70"/>
      <c r="F70" s="70"/>
      <c r="G70" s="72"/>
      <c r="H70" s="72"/>
      <c r="I70" s="72"/>
      <c r="J70" s="72"/>
      <c r="K70" s="71"/>
    </row>
    <row r="71" spans="1:11" ht="19.5" customHeight="1" thickBot="1">
      <c r="A71" s="70"/>
      <c r="B71" s="70"/>
      <c r="C71" s="70"/>
      <c r="D71" s="70"/>
      <c r="E71" s="70"/>
      <c r="F71" s="70"/>
      <c r="G71" s="72"/>
      <c r="H71" s="71"/>
      <c r="I71" s="71"/>
      <c r="J71" s="71"/>
    </row>
    <row r="72" spans="1:11" ht="34.5" customHeight="1" thickBot="1">
      <c r="B72" s="438" t="str">
        <f>"セミナー・講習会・学校運営等関連費"&amp;"　"&amp;支出総括表!B7&amp;"合計"</f>
        <v>セミナー・講習会・学校運営等関連費　部分払第●回合計</v>
      </c>
      <c r="C72" s="439"/>
      <c r="D72" s="439"/>
      <c r="E72" s="439"/>
      <c r="F72" s="440"/>
      <c r="G72" s="74">
        <f>J20+J42+J64</f>
        <v>0</v>
      </c>
    </row>
    <row r="73" spans="1:11" ht="34.5" customHeight="1">
      <c r="A73" s="75"/>
      <c r="B73" s="76"/>
      <c r="C73" s="76"/>
      <c r="D73" s="76"/>
      <c r="E73" s="76"/>
      <c r="F73" s="76"/>
      <c r="G73" s="77"/>
      <c r="H73" s="75"/>
      <c r="I73" s="75"/>
      <c r="J73" s="75"/>
      <c r="K73" s="75"/>
    </row>
    <row r="74" spans="1:11" ht="43" customHeight="1">
      <c r="A74" s="228" t="s">
        <v>125</v>
      </c>
      <c r="B74" s="181"/>
      <c r="C74" s="181"/>
      <c r="D74" s="181"/>
      <c r="E74" s="181"/>
      <c r="F74" s="177"/>
      <c r="G74" s="181"/>
      <c r="H74" s="181"/>
      <c r="I74" s="181"/>
      <c r="J74" s="181"/>
      <c r="K74" s="181"/>
    </row>
    <row r="75" spans="1:11" ht="34.5" customHeight="1">
      <c r="A75" s="207"/>
      <c r="B75" s="67"/>
      <c r="C75" s="67"/>
      <c r="D75" s="66"/>
      <c r="E75" s="66"/>
      <c r="F75" s="66"/>
      <c r="G75" s="66"/>
      <c r="H75" s="51"/>
      <c r="I75" s="66"/>
      <c r="J75" s="66" t="s">
        <v>95</v>
      </c>
      <c r="K75" s="68"/>
    </row>
    <row r="76" spans="1:11" ht="34.5" customHeight="1">
      <c r="A76" s="229"/>
      <c r="B76" s="50"/>
      <c r="C76" s="50"/>
      <c r="D76" s="51"/>
      <c r="E76" s="51"/>
      <c r="F76" s="51"/>
      <c r="G76" s="52"/>
      <c r="H76" s="51"/>
      <c r="I76" s="52"/>
      <c r="J76" s="52" t="s">
        <v>97</v>
      </c>
      <c r="K76" s="53"/>
    </row>
    <row r="77" spans="1:11" ht="34.5" customHeight="1">
      <c r="A77" s="451" t="s">
        <v>82</v>
      </c>
      <c r="B77" s="453" t="s">
        <v>106</v>
      </c>
      <c r="C77" s="459" t="s">
        <v>179</v>
      </c>
      <c r="D77" s="455" t="s">
        <v>107</v>
      </c>
      <c r="E77" s="455" t="s">
        <v>108</v>
      </c>
      <c r="F77" s="457"/>
      <c r="G77" s="457"/>
      <c r="H77" s="441" t="s">
        <v>109</v>
      </c>
      <c r="I77" s="441" t="s">
        <v>110</v>
      </c>
      <c r="J77" s="441" t="s">
        <v>111</v>
      </c>
      <c r="K77" s="444" t="s">
        <v>112</v>
      </c>
    </row>
    <row r="78" spans="1:11" ht="34.5" customHeight="1" thickBot="1">
      <c r="A78" s="452"/>
      <c r="B78" s="454"/>
      <c r="C78" s="460"/>
      <c r="D78" s="456"/>
      <c r="E78" s="176" t="s">
        <v>95</v>
      </c>
      <c r="F78" s="79" t="str">
        <f>J76</f>
        <v>現地通貨</v>
      </c>
      <c r="G78" s="80" t="s">
        <v>114</v>
      </c>
      <c r="H78" s="442"/>
      <c r="I78" s="442"/>
      <c r="J78" s="442"/>
      <c r="K78" s="445"/>
    </row>
    <row r="79" spans="1:11" ht="31.5" customHeight="1" thickTop="1">
      <c r="A79" s="159">
        <v>1</v>
      </c>
      <c r="B79" s="55"/>
      <c r="C79" s="282"/>
      <c r="D79" s="54"/>
      <c r="E79" s="56"/>
      <c r="F79" s="56"/>
      <c r="G79" s="58"/>
      <c r="H79" s="184"/>
      <c r="I79" s="206" t="e">
        <f>ROUNDDOWN(G79*VALUE(LEFT(H79,LEN(H79-1))),0)</f>
        <v>#VALUE!</v>
      </c>
      <c r="J79" s="182"/>
      <c r="K79" s="180"/>
    </row>
    <row r="80" spans="1:11" ht="31.5" customHeight="1">
      <c r="A80" s="160">
        <v>2</v>
      </c>
      <c r="B80" s="60"/>
      <c r="C80" s="283"/>
      <c r="D80" s="59"/>
      <c r="E80" s="61"/>
      <c r="F80" s="61"/>
      <c r="G80" s="58"/>
      <c r="H80" s="184"/>
      <c r="I80" s="206" t="e">
        <f t="shared" ref="I80:I88" si="3">ROUNDDOWN(G80*VALUE(LEFT(H80,LEN(H80-1))),0)</f>
        <v>#VALUE!</v>
      </c>
      <c r="J80" s="182"/>
      <c r="K80" s="189"/>
    </row>
    <row r="81" spans="1:11" ht="31.5" customHeight="1">
      <c r="A81" s="159">
        <v>3</v>
      </c>
      <c r="B81" s="60"/>
      <c r="C81" s="283"/>
      <c r="D81" s="59"/>
      <c r="E81" s="61"/>
      <c r="F81" s="57"/>
      <c r="G81" s="58"/>
      <c r="H81" s="184"/>
      <c r="I81" s="206" t="e">
        <f t="shared" si="3"/>
        <v>#VALUE!</v>
      </c>
      <c r="J81" s="182"/>
      <c r="K81" s="189"/>
    </row>
    <row r="82" spans="1:11" ht="31.5" customHeight="1">
      <c r="A82" s="160">
        <v>4</v>
      </c>
      <c r="B82" s="60"/>
      <c r="C82" s="283"/>
      <c r="D82" s="59"/>
      <c r="E82" s="61"/>
      <c r="F82" s="62"/>
      <c r="G82" s="58"/>
      <c r="H82" s="184"/>
      <c r="I82" s="206" t="e">
        <f t="shared" si="3"/>
        <v>#VALUE!</v>
      </c>
      <c r="J82" s="182"/>
      <c r="K82" s="189"/>
    </row>
    <row r="83" spans="1:11" ht="31.5" customHeight="1">
      <c r="A83" s="160">
        <v>5</v>
      </c>
      <c r="B83" s="60"/>
      <c r="C83" s="283"/>
      <c r="D83" s="59"/>
      <c r="E83" s="61"/>
      <c r="F83" s="62"/>
      <c r="G83" s="58"/>
      <c r="H83" s="184"/>
      <c r="I83" s="206" t="e">
        <f t="shared" si="3"/>
        <v>#VALUE!</v>
      </c>
      <c r="J83" s="182"/>
      <c r="K83" s="189"/>
    </row>
    <row r="84" spans="1:11" ht="31.5" customHeight="1">
      <c r="A84" s="160">
        <v>6</v>
      </c>
      <c r="B84" s="60"/>
      <c r="C84" s="283"/>
      <c r="D84" s="59"/>
      <c r="E84" s="61"/>
      <c r="F84" s="62"/>
      <c r="G84" s="58"/>
      <c r="H84" s="184"/>
      <c r="I84" s="206" t="e">
        <f t="shared" si="3"/>
        <v>#VALUE!</v>
      </c>
      <c r="J84" s="182"/>
      <c r="K84" s="189"/>
    </row>
    <row r="85" spans="1:11" ht="31.5" customHeight="1">
      <c r="A85" s="160">
        <v>7</v>
      </c>
      <c r="B85" s="60"/>
      <c r="C85" s="283"/>
      <c r="D85" s="59"/>
      <c r="E85" s="61"/>
      <c r="F85" s="62"/>
      <c r="G85" s="58"/>
      <c r="H85" s="184"/>
      <c r="I85" s="206" t="e">
        <f t="shared" si="3"/>
        <v>#VALUE!</v>
      </c>
      <c r="J85" s="182"/>
      <c r="K85" s="189"/>
    </row>
    <row r="86" spans="1:11" ht="31.5" customHeight="1">
      <c r="A86" s="160">
        <v>8</v>
      </c>
      <c r="B86" s="60"/>
      <c r="C86" s="283"/>
      <c r="D86" s="69"/>
      <c r="E86" s="61"/>
      <c r="F86" s="62"/>
      <c r="G86" s="58"/>
      <c r="H86" s="184"/>
      <c r="I86" s="206" t="e">
        <f t="shared" si="3"/>
        <v>#VALUE!</v>
      </c>
      <c r="J86" s="182"/>
      <c r="K86" s="189"/>
    </row>
    <row r="87" spans="1:11" ht="31.5" customHeight="1">
      <c r="A87" s="160">
        <v>9</v>
      </c>
      <c r="B87" s="63"/>
      <c r="C87" s="284"/>
      <c r="D87" s="64"/>
      <c r="E87" s="65"/>
      <c r="F87" s="61"/>
      <c r="G87" s="58"/>
      <c r="H87" s="184"/>
      <c r="I87" s="206" t="e">
        <f t="shared" si="3"/>
        <v>#VALUE!</v>
      </c>
      <c r="J87" s="182"/>
      <c r="K87" s="189"/>
    </row>
    <row r="88" spans="1:11" ht="31.5" customHeight="1">
      <c r="A88" s="160">
        <v>10</v>
      </c>
      <c r="B88" s="60"/>
      <c r="C88" s="283"/>
      <c r="D88" s="59"/>
      <c r="E88" s="61"/>
      <c r="F88" s="62"/>
      <c r="G88" s="167"/>
      <c r="H88" s="185"/>
      <c r="I88" s="206" t="e">
        <f t="shared" si="3"/>
        <v>#VALUE!</v>
      </c>
      <c r="J88" s="183"/>
      <c r="K88" s="189"/>
    </row>
    <row r="89" spans="1:11" ht="31.5" customHeight="1">
      <c r="A89" s="446" t="s">
        <v>118</v>
      </c>
      <c r="B89" s="447"/>
      <c r="C89" s="447"/>
      <c r="D89" s="448"/>
      <c r="E89" s="195">
        <f>SUM(E79:E88)</f>
        <v>0</v>
      </c>
      <c r="F89" s="195">
        <f>SUM(F79:F88)</f>
        <v>0</v>
      </c>
      <c r="G89" s="114">
        <f>SUM(G79:G88)</f>
        <v>0</v>
      </c>
      <c r="H89" s="203"/>
      <c r="I89" s="449" t="s">
        <v>119</v>
      </c>
      <c r="J89" s="191"/>
      <c r="K89" s="191"/>
    </row>
    <row r="90" spans="1:11" ht="31.5" customHeight="1">
      <c r="A90" s="446" t="s">
        <v>120</v>
      </c>
      <c r="B90" s="447"/>
      <c r="C90" s="447"/>
      <c r="D90" s="448"/>
      <c r="E90" s="179">
        <f>ROUNDDOWN(E89*K75,0)</f>
        <v>0</v>
      </c>
      <c r="F90" s="179">
        <f>ROUNDDOWN(F89*K76,0)</f>
        <v>0</v>
      </c>
      <c r="G90" s="192"/>
      <c r="H90" s="193"/>
      <c r="I90" s="450"/>
      <c r="J90" s="202">
        <f>E90+F90+G89</f>
        <v>0</v>
      </c>
      <c r="K90" s="191"/>
    </row>
    <row r="91" spans="1:11" ht="31.5" customHeight="1">
      <c r="A91" s="190"/>
      <c r="B91" s="187"/>
      <c r="C91" s="187"/>
      <c r="D91" s="188"/>
      <c r="E91" s="437" t="s">
        <v>121</v>
      </c>
      <c r="F91" s="437"/>
      <c r="G91" s="197" t="s">
        <v>122</v>
      </c>
      <c r="H91" s="197" t="s">
        <v>109</v>
      </c>
      <c r="I91" s="197" t="s">
        <v>110</v>
      </c>
      <c r="J91" s="186"/>
      <c r="K91" s="188"/>
    </row>
    <row r="92" spans="1:11" ht="31.5" customHeight="1">
      <c r="A92" s="186"/>
      <c r="B92" s="187"/>
      <c r="C92" s="187"/>
      <c r="D92" s="194"/>
      <c r="E92" s="198" t="s">
        <v>123</v>
      </c>
      <c r="F92" s="199"/>
      <c r="G92" s="205">
        <f>SUMIFS(G79:G88,H79:H88,0.1,J79:J88,"課税(インボイス)")</f>
        <v>0</v>
      </c>
      <c r="H92" s="200">
        <v>0.1</v>
      </c>
      <c r="I92" s="204">
        <f>SUMIFS(I79:I88,H79:H88,0.1,J79:J88,"課税(インボイス)")</f>
        <v>0</v>
      </c>
      <c r="J92" s="196"/>
      <c r="K92" s="196"/>
    </row>
    <row r="93" spans="1:11" ht="31.5" customHeight="1">
      <c r="A93" s="186"/>
      <c r="B93" s="187"/>
      <c r="C93" s="187"/>
      <c r="D93" s="194"/>
      <c r="E93" s="198" t="s">
        <v>124</v>
      </c>
      <c r="F93" s="199"/>
      <c r="G93" s="205">
        <f>SUMIFS(G79:G88,H79:H88,0.1,J79:J88,"課税(非インボイス)")</f>
        <v>0</v>
      </c>
      <c r="H93" s="200">
        <v>0.1</v>
      </c>
      <c r="I93" s="204">
        <f>SUMIFS(I79:I88,H79:H88,0.1,J79:J88,"課税(非インボイス)")</f>
        <v>0</v>
      </c>
      <c r="J93" s="232" t="s">
        <v>115</v>
      </c>
      <c r="K93" s="233">
        <f>SUMIFS(G79:G88,J79:J88,"不課税")</f>
        <v>0</v>
      </c>
    </row>
    <row r="94" spans="1:11" ht="31.5" customHeight="1">
      <c r="A94" s="186"/>
      <c r="B94" s="187"/>
      <c r="C94" s="187"/>
      <c r="D94" s="194"/>
      <c r="E94" s="198" t="s">
        <v>123</v>
      </c>
      <c r="F94" s="199"/>
      <c r="G94" s="205">
        <f>SUMIFS(G79:G88,H79:H88,0.08,J79:J88,"課税(インボイス)")</f>
        <v>0</v>
      </c>
      <c r="H94" s="201">
        <v>0.08</v>
      </c>
      <c r="I94" s="204">
        <f>SUMIFS(I79:I88,H79:H88,0.08,J79:J88,"課税(インボイス)")</f>
        <v>0</v>
      </c>
      <c r="J94" s="232" t="s">
        <v>116</v>
      </c>
      <c r="K94" s="233">
        <f>SUMIFS(G79:G88,J79:J88,"非課税")</f>
        <v>0</v>
      </c>
    </row>
    <row r="95" spans="1:11" ht="31.5" customHeight="1">
      <c r="A95" s="186"/>
      <c r="B95" s="187"/>
      <c r="C95" s="187"/>
      <c r="D95" s="194"/>
      <c r="E95" s="198" t="s">
        <v>124</v>
      </c>
      <c r="F95" s="199"/>
      <c r="G95" s="205">
        <f>SUMIFS(G79:G88,H79:H88,0.08,J79:J88,"課税(非インボイス)")</f>
        <v>0</v>
      </c>
      <c r="H95" s="201">
        <v>0.08</v>
      </c>
      <c r="I95" s="204">
        <f>SUMIFS(I79:I88,H79:H88,0.08,J79:J88,"課税(非インボイス)")</f>
        <v>0</v>
      </c>
      <c r="J95" s="196"/>
      <c r="K95" s="196"/>
    </row>
    <row r="96" spans="1:11" ht="31.5" customHeight="1">
      <c r="A96" s="70"/>
      <c r="B96" s="70"/>
      <c r="C96" s="70"/>
      <c r="D96" s="70"/>
      <c r="E96" s="70"/>
      <c r="F96" s="70"/>
      <c r="G96" s="72"/>
      <c r="H96" s="72"/>
      <c r="I96" s="72"/>
      <c r="J96" s="72"/>
      <c r="K96" s="71"/>
    </row>
    <row r="97" spans="1:11" ht="31.5" customHeight="1">
      <c r="A97" s="140"/>
      <c r="B97" s="67"/>
      <c r="C97" s="67"/>
      <c r="D97" s="66"/>
      <c r="E97" s="66"/>
      <c r="F97" s="66"/>
      <c r="G97" s="66"/>
      <c r="H97" s="51"/>
      <c r="I97" s="66"/>
      <c r="J97" s="66" t="s">
        <v>95</v>
      </c>
      <c r="K97" s="68"/>
    </row>
    <row r="98" spans="1:11" ht="31.5" customHeight="1">
      <c r="A98" s="229"/>
      <c r="B98" s="50"/>
      <c r="C98" s="50"/>
      <c r="D98" s="51"/>
      <c r="E98" s="51"/>
      <c r="F98" s="51"/>
      <c r="G98" s="52"/>
      <c r="H98" s="51"/>
      <c r="I98" s="52"/>
      <c r="J98" s="52" t="s">
        <v>97</v>
      </c>
      <c r="K98" s="53"/>
    </row>
    <row r="99" spans="1:11" ht="31.5" customHeight="1">
      <c r="A99" s="451" t="s">
        <v>82</v>
      </c>
      <c r="B99" s="453" t="s">
        <v>106</v>
      </c>
      <c r="C99" s="459" t="s">
        <v>179</v>
      </c>
      <c r="D99" s="455" t="s">
        <v>107</v>
      </c>
      <c r="E99" s="455" t="s">
        <v>108</v>
      </c>
      <c r="F99" s="457"/>
      <c r="G99" s="457"/>
      <c r="H99" s="441" t="s">
        <v>109</v>
      </c>
      <c r="I99" s="441" t="s">
        <v>110</v>
      </c>
      <c r="J99" s="441" t="s">
        <v>111</v>
      </c>
      <c r="K99" s="444" t="s">
        <v>112</v>
      </c>
    </row>
    <row r="100" spans="1:11" ht="31.5" customHeight="1" thickBot="1">
      <c r="A100" s="452"/>
      <c r="B100" s="454"/>
      <c r="C100" s="460"/>
      <c r="D100" s="456"/>
      <c r="E100" s="176" t="s">
        <v>95</v>
      </c>
      <c r="F100" s="79" t="str">
        <f>J98</f>
        <v>現地通貨</v>
      </c>
      <c r="G100" s="80" t="s">
        <v>114</v>
      </c>
      <c r="H100" s="442"/>
      <c r="I100" s="442"/>
      <c r="J100" s="442"/>
      <c r="K100" s="445"/>
    </row>
    <row r="101" spans="1:11" ht="31.5" customHeight="1" thickTop="1">
      <c r="A101" s="159">
        <v>1</v>
      </c>
      <c r="B101" s="55"/>
      <c r="C101" s="282"/>
      <c r="D101" s="54"/>
      <c r="E101" s="56"/>
      <c r="F101" s="56"/>
      <c r="G101" s="58"/>
      <c r="H101" s="184"/>
      <c r="I101" s="206" t="e">
        <f>ROUNDDOWN(G101*VALUE(LEFT(H101,LEN(H101-1))),0)</f>
        <v>#VALUE!</v>
      </c>
      <c r="J101" s="182"/>
      <c r="K101" s="180"/>
    </row>
    <row r="102" spans="1:11" ht="31.5" customHeight="1">
      <c r="A102" s="160">
        <v>2</v>
      </c>
      <c r="B102" s="60"/>
      <c r="C102" s="283"/>
      <c r="D102" s="59"/>
      <c r="E102" s="61"/>
      <c r="F102" s="61"/>
      <c r="G102" s="58"/>
      <c r="H102" s="184"/>
      <c r="I102" s="206" t="e">
        <f t="shared" ref="I102:I110" si="4">ROUNDDOWN(G102*VALUE(LEFT(H102,LEN(H102-1))),0)</f>
        <v>#VALUE!</v>
      </c>
      <c r="J102" s="182"/>
      <c r="K102" s="189"/>
    </row>
    <row r="103" spans="1:11" ht="31.5" customHeight="1">
      <c r="A103" s="159">
        <v>3</v>
      </c>
      <c r="B103" s="60"/>
      <c r="C103" s="283"/>
      <c r="D103" s="59"/>
      <c r="E103" s="61"/>
      <c r="F103" s="57"/>
      <c r="G103" s="58"/>
      <c r="H103" s="184"/>
      <c r="I103" s="206" t="e">
        <f t="shared" si="4"/>
        <v>#VALUE!</v>
      </c>
      <c r="J103" s="182"/>
      <c r="K103" s="189"/>
    </row>
    <row r="104" spans="1:11" ht="31.5" customHeight="1">
      <c r="A104" s="160">
        <v>4</v>
      </c>
      <c r="B104" s="60"/>
      <c r="C104" s="283"/>
      <c r="D104" s="59"/>
      <c r="E104" s="61"/>
      <c r="F104" s="62"/>
      <c r="G104" s="58"/>
      <c r="H104" s="184"/>
      <c r="I104" s="206" t="e">
        <f t="shared" si="4"/>
        <v>#VALUE!</v>
      </c>
      <c r="J104" s="182"/>
      <c r="K104" s="189"/>
    </row>
    <row r="105" spans="1:11" ht="31.5" customHeight="1">
      <c r="A105" s="160">
        <v>5</v>
      </c>
      <c r="B105" s="60"/>
      <c r="C105" s="283"/>
      <c r="D105" s="59"/>
      <c r="E105" s="61"/>
      <c r="F105" s="62"/>
      <c r="G105" s="58"/>
      <c r="H105" s="184"/>
      <c r="I105" s="206" t="e">
        <f t="shared" si="4"/>
        <v>#VALUE!</v>
      </c>
      <c r="J105" s="182"/>
      <c r="K105" s="189"/>
    </row>
    <row r="106" spans="1:11" ht="31.5" customHeight="1">
      <c r="A106" s="160">
        <v>6</v>
      </c>
      <c r="B106" s="60"/>
      <c r="C106" s="283"/>
      <c r="D106" s="59"/>
      <c r="E106" s="61"/>
      <c r="F106" s="62"/>
      <c r="G106" s="58"/>
      <c r="H106" s="184"/>
      <c r="I106" s="206" t="e">
        <f t="shared" si="4"/>
        <v>#VALUE!</v>
      </c>
      <c r="J106" s="182"/>
      <c r="K106" s="189"/>
    </row>
    <row r="107" spans="1:11" ht="31.5" customHeight="1">
      <c r="A107" s="160">
        <v>7</v>
      </c>
      <c r="B107" s="60"/>
      <c r="C107" s="283"/>
      <c r="D107" s="59"/>
      <c r="E107" s="61"/>
      <c r="F107" s="62"/>
      <c r="G107" s="58"/>
      <c r="H107" s="184"/>
      <c r="I107" s="206" t="e">
        <f t="shared" si="4"/>
        <v>#VALUE!</v>
      </c>
      <c r="J107" s="182"/>
      <c r="K107" s="189"/>
    </row>
    <row r="108" spans="1:11" ht="31.5" customHeight="1">
      <c r="A108" s="160">
        <v>8</v>
      </c>
      <c r="B108" s="60"/>
      <c r="C108" s="283"/>
      <c r="D108" s="69"/>
      <c r="E108" s="61"/>
      <c r="F108" s="62"/>
      <c r="G108" s="58"/>
      <c r="H108" s="184"/>
      <c r="I108" s="206" t="e">
        <f t="shared" si="4"/>
        <v>#VALUE!</v>
      </c>
      <c r="J108" s="182"/>
      <c r="K108" s="189"/>
    </row>
    <row r="109" spans="1:11" ht="31.5" customHeight="1">
      <c r="A109" s="160">
        <v>9</v>
      </c>
      <c r="B109" s="63"/>
      <c r="C109" s="284"/>
      <c r="D109" s="64"/>
      <c r="E109" s="65"/>
      <c r="F109" s="61"/>
      <c r="G109" s="58"/>
      <c r="H109" s="184"/>
      <c r="I109" s="206" t="e">
        <f t="shared" si="4"/>
        <v>#VALUE!</v>
      </c>
      <c r="J109" s="182"/>
      <c r="K109" s="189"/>
    </row>
    <row r="110" spans="1:11" ht="31.5" customHeight="1">
      <c r="A110" s="160">
        <v>10</v>
      </c>
      <c r="B110" s="60"/>
      <c r="C110" s="283"/>
      <c r="D110" s="59"/>
      <c r="E110" s="61"/>
      <c r="F110" s="62"/>
      <c r="G110" s="167"/>
      <c r="H110" s="185"/>
      <c r="I110" s="206" t="e">
        <f t="shared" si="4"/>
        <v>#VALUE!</v>
      </c>
      <c r="J110" s="183"/>
      <c r="K110" s="189"/>
    </row>
    <row r="111" spans="1:11" ht="31.5" customHeight="1">
      <c r="A111" s="446" t="s">
        <v>118</v>
      </c>
      <c r="B111" s="447"/>
      <c r="C111" s="447"/>
      <c r="D111" s="448"/>
      <c r="E111" s="195">
        <f>SUM(E101:E110)</f>
        <v>0</v>
      </c>
      <c r="F111" s="195">
        <f>SUM(F101:F110)</f>
        <v>0</v>
      </c>
      <c r="G111" s="114">
        <f>SUM(G101:G110)</f>
        <v>0</v>
      </c>
      <c r="H111" s="203"/>
      <c r="I111" s="449" t="s">
        <v>119</v>
      </c>
      <c r="J111" s="191"/>
      <c r="K111" s="191"/>
    </row>
    <row r="112" spans="1:11" ht="31.5" customHeight="1">
      <c r="A112" s="446" t="s">
        <v>120</v>
      </c>
      <c r="B112" s="447"/>
      <c r="C112" s="447"/>
      <c r="D112" s="448"/>
      <c r="E112" s="179">
        <f>ROUNDDOWN(E111*K97,0)</f>
        <v>0</v>
      </c>
      <c r="F112" s="179">
        <f>ROUNDDOWN(F111*K98,0)</f>
        <v>0</v>
      </c>
      <c r="G112" s="192"/>
      <c r="H112" s="193"/>
      <c r="I112" s="450"/>
      <c r="J112" s="202">
        <f>E112+F112+G111</f>
        <v>0</v>
      </c>
      <c r="K112" s="191"/>
    </row>
    <row r="113" spans="1:11" ht="31.5" customHeight="1">
      <c r="A113" s="190"/>
      <c r="B113" s="187"/>
      <c r="C113" s="187"/>
      <c r="D113" s="188"/>
      <c r="E113" s="437" t="s">
        <v>121</v>
      </c>
      <c r="F113" s="437"/>
      <c r="G113" s="197" t="s">
        <v>122</v>
      </c>
      <c r="H113" s="197" t="s">
        <v>109</v>
      </c>
      <c r="I113" s="197" t="s">
        <v>110</v>
      </c>
      <c r="J113" s="186"/>
      <c r="K113" s="188"/>
    </row>
    <row r="114" spans="1:11" ht="31.5" customHeight="1">
      <c r="A114" s="186"/>
      <c r="B114" s="187"/>
      <c r="C114" s="187"/>
      <c r="D114" s="194"/>
      <c r="E114" s="198" t="s">
        <v>123</v>
      </c>
      <c r="F114" s="199"/>
      <c r="G114" s="205">
        <f>SUMIFS(G101:G110,H101:H110,0.1,J101:J110,"課税(インボイス)")</f>
        <v>0</v>
      </c>
      <c r="H114" s="200">
        <v>0.1</v>
      </c>
      <c r="I114" s="204">
        <f>SUMIFS(I101:I110,H101:H110,0.1,J101:J110,"課税(インボイス)")</f>
        <v>0</v>
      </c>
      <c r="J114" s="196"/>
      <c r="K114" s="196"/>
    </row>
    <row r="115" spans="1:11" ht="31.5" customHeight="1">
      <c r="A115" s="186"/>
      <c r="B115" s="187"/>
      <c r="C115" s="187"/>
      <c r="D115" s="194"/>
      <c r="E115" s="198" t="s">
        <v>124</v>
      </c>
      <c r="F115" s="199"/>
      <c r="G115" s="205">
        <f>SUMIFS(G101:G110,H101:H110,0.1,J101:J110,"課税(非インボイス)")</f>
        <v>0</v>
      </c>
      <c r="H115" s="200">
        <v>0.1</v>
      </c>
      <c r="I115" s="204">
        <f>SUMIFS(I101:I110,H101:H110,0.1,J101:J110,"課税(非インボイス)")</f>
        <v>0</v>
      </c>
      <c r="J115" s="232" t="s">
        <v>115</v>
      </c>
      <c r="K115" s="233">
        <f>SUMIFS(G101:G110,J101:J110,"不課税")</f>
        <v>0</v>
      </c>
    </row>
    <row r="116" spans="1:11" ht="31.5" customHeight="1">
      <c r="A116" s="186"/>
      <c r="B116" s="187"/>
      <c r="C116" s="187"/>
      <c r="D116" s="194"/>
      <c r="E116" s="198" t="s">
        <v>123</v>
      </c>
      <c r="F116" s="199"/>
      <c r="G116" s="205">
        <f>SUMIFS(G101:G110,H101:H110,0.08,J101:J110,"課税(インボイス)")</f>
        <v>0</v>
      </c>
      <c r="H116" s="201">
        <v>0.08</v>
      </c>
      <c r="I116" s="204">
        <f>SUMIFS(I101:I110,H101:H110,0.08,J101:J110,"課税(インボイス)")</f>
        <v>0</v>
      </c>
      <c r="J116" s="232" t="s">
        <v>116</v>
      </c>
      <c r="K116" s="233">
        <f>SUMIFS(G101:G110,J101:J110,"非課税")</f>
        <v>0</v>
      </c>
    </row>
    <row r="117" spans="1:11" ht="31.5" customHeight="1">
      <c r="A117" s="186"/>
      <c r="B117" s="187"/>
      <c r="C117" s="187"/>
      <c r="D117" s="194"/>
      <c r="E117" s="198" t="s">
        <v>124</v>
      </c>
      <c r="F117" s="199"/>
      <c r="G117" s="205">
        <f>SUMIFS(G101:G110,H101:H110,0.08,J101:J110,"課税(非インボイス)")</f>
        <v>0</v>
      </c>
      <c r="H117" s="201">
        <v>0.08</v>
      </c>
      <c r="I117" s="204">
        <f>SUMIFS(I101:I110,H101:H110,0.08,J101:J110,"課税(非インボイス)")</f>
        <v>0</v>
      </c>
      <c r="J117" s="196"/>
      <c r="K117" s="196"/>
    </row>
    <row r="118" spans="1:11" ht="31.5" customHeight="1">
      <c r="A118" s="70"/>
      <c r="B118" s="70"/>
      <c r="C118" s="70"/>
      <c r="D118" s="70"/>
      <c r="E118" s="70"/>
      <c r="F118" s="70"/>
      <c r="G118" s="72"/>
      <c r="H118" s="72"/>
      <c r="I118" s="72"/>
      <c r="J118" s="72"/>
      <c r="K118" s="71"/>
    </row>
    <row r="119" spans="1:11" ht="31.5" customHeight="1">
      <c r="A119" s="140"/>
      <c r="B119" s="67"/>
      <c r="C119" s="67"/>
      <c r="D119" s="66"/>
      <c r="E119" s="66"/>
      <c r="F119" s="66"/>
      <c r="G119" s="66"/>
      <c r="H119" s="51"/>
      <c r="I119" s="66"/>
      <c r="J119" s="66" t="s">
        <v>95</v>
      </c>
      <c r="K119" s="68"/>
    </row>
    <row r="120" spans="1:11" ht="31.5" customHeight="1">
      <c r="A120" s="229"/>
      <c r="B120" s="50"/>
      <c r="C120" s="50"/>
      <c r="D120" s="51"/>
      <c r="E120" s="51"/>
      <c r="F120" s="51"/>
      <c r="G120" s="52"/>
      <c r="H120" s="51"/>
      <c r="I120" s="52"/>
      <c r="J120" s="52" t="s">
        <v>97</v>
      </c>
      <c r="K120" s="53"/>
    </row>
    <row r="121" spans="1:11" ht="31.5" customHeight="1">
      <c r="A121" s="451" t="s">
        <v>82</v>
      </c>
      <c r="B121" s="453" t="s">
        <v>106</v>
      </c>
      <c r="C121" s="459" t="s">
        <v>179</v>
      </c>
      <c r="D121" s="455" t="s">
        <v>107</v>
      </c>
      <c r="E121" s="455" t="s">
        <v>108</v>
      </c>
      <c r="F121" s="457"/>
      <c r="G121" s="457"/>
      <c r="H121" s="441" t="s">
        <v>109</v>
      </c>
      <c r="I121" s="441" t="s">
        <v>110</v>
      </c>
      <c r="J121" s="441" t="s">
        <v>111</v>
      </c>
      <c r="K121" s="444" t="s">
        <v>112</v>
      </c>
    </row>
    <row r="122" spans="1:11" ht="31.5" customHeight="1" thickBot="1">
      <c r="A122" s="452"/>
      <c r="B122" s="454"/>
      <c r="C122" s="460"/>
      <c r="D122" s="456"/>
      <c r="E122" s="176" t="s">
        <v>95</v>
      </c>
      <c r="F122" s="79" t="str">
        <f>J120</f>
        <v>現地通貨</v>
      </c>
      <c r="G122" s="80" t="s">
        <v>114</v>
      </c>
      <c r="H122" s="442"/>
      <c r="I122" s="442"/>
      <c r="J122" s="442"/>
      <c r="K122" s="445"/>
    </row>
    <row r="123" spans="1:11" ht="31.5" customHeight="1" thickTop="1">
      <c r="A123" s="159">
        <v>1</v>
      </c>
      <c r="B123" s="55"/>
      <c r="C123" s="282"/>
      <c r="D123" s="54"/>
      <c r="E123" s="56"/>
      <c r="F123" s="56"/>
      <c r="G123" s="58"/>
      <c r="H123" s="184"/>
      <c r="I123" s="206" t="e">
        <f>ROUNDDOWN(G123*VALUE(LEFT(H123,LEN(H123-1))),0)</f>
        <v>#VALUE!</v>
      </c>
      <c r="J123" s="182"/>
      <c r="K123" s="180"/>
    </row>
    <row r="124" spans="1:11" ht="31.5" customHeight="1">
      <c r="A124" s="160">
        <v>2</v>
      </c>
      <c r="B124" s="60"/>
      <c r="C124" s="283"/>
      <c r="D124" s="59"/>
      <c r="E124" s="61"/>
      <c r="F124" s="61"/>
      <c r="G124" s="58"/>
      <c r="H124" s="184"/>
      <c r="I124" s="206" t="e">
        <f t="shared" ref="I124:I132" si="5">ROUNDDOWN(G124*VALUE(LEFT(H124,LEN(H124-1))),0)</f>
        <v>#VALUE!</v>
      </c>
      <c r="J124" s="182"/>
      <c r="K124" s="189"/>
    </row>
    <row r="125" spans="1:11" ht="31.5" customHeight="1">
      <c r="A125" s="159">
        <v>3</v>
      </c>
      <c r="B125" s="60"/>
      <c r="C125" s="283"/>
      <c r="D125" s="59"/>
      <c r="E125" s="61"/>
      <c r="F125" s="57"/>
      <c r="G125" s="58"/>
      <c r="H125" s="184"/>
      <c r="I125" s="206" t="e">
        <f t="shared" si="5"/>
        <v>#VALUE!</v>
      </c>
      <c r="J125" s="182"/>
      <c r="K125" s="189"/>
    </row>
    <row r="126" spans="1:11" ht="31.5" customHeight="1">
      <c r="A126" s="160">
        <v>4</v>
      </c>
      <c r="B126" s="60"/>
      <c r="C126" s="283"/>
      <c r="D126" s="59"/>
      <c r="E126" s="61"/>
      <c r="F126" s="62"/>
      <c r="G126" s="58"/>
      <c r="H126" s="184"/>
      <c r="I126" s="206" t="e">
        <f t="shared" si="5"/>
        <v>#VALUE!</v>
      </c>
      <c r="J126" s="182"/>
      <c r="K126" s="189"/>
    </row>
    <row r="127" spans="1:11" ht="31.5" customHeight="1">
      <c r="A127" s="160">
        <v>5</v>
      </c>
      <c r="B127" s="60"/>
      <c r="C127" s="283"/>
      <c r="D127" s="59"/>
      <c r="E127" s="61"/>
      <c r="F127" s="62"/>
      <c r="G127" s="58"/>
      <c r="H127" s="184"/>
      <c r="I127" s="206" t="e">
        <f t="shared" si="5"/>
        <v>#VALUE!</v>
      </c>
      <c r="J127" s="182"/>
      <c r="K127" s="189"/>
    </row>
    <row r="128" spans="1:11" ht="31.5" customHeight="1">
      <c r="A128" s="160">
        <v>6</v>
      </c>
      <c r="B128" s="60"/>
      <c r="C128" s="283"/>
      <c r="D128" s="59"/>
      <c r="E128" s="61"/>
      <c r="F128" s="62"/>
      <c r="G128" s="58"/>
      <c r="H128" s="184"/>
      <c r="I128" s="206" t="e">
        <f t="shared" si="5"/>
        <v>#VALUE!</v>
      </c>
      <c r="J128" s="182"/>
      <c r="K128" s="189"/>
    </row>
    <row r="129" spans="1:11" ht="31.5" customHeight="1">
      <c r="A129" s="160">
        <v>7</v>
      </c>
      <c r="B129" s="60"/>
      <c r="C129" s="283"/>
      <c r="D129" s="59"/>
      <c r="E129" s="61"/>
      <c r="F129" s="62"/>
      <c r="G129" s="58"/>
      <c r="H129" s="184"/>
      <c r="I129" s="206" t="e">
        <f t="shared" si="5"/>
        <v>#VALUE!</v>
      </c>
      <c r="J129" s="182"/>
      <c r="K129" s="189"/>
    </row>
    <row r="130" spans="1:11" ht="31.5" customHeight="1">
      <c r="A130" s="160">
        <v>8</v>
      </c>
      <c r="B130" s="60"/>
      <c r="C130" s="283"/>
      <c r="D130" s="69"/>
      <c r="E130" s="61"/>
      <c r="F130" s="62"/>
      <c r="G130" s="58"/>
      <c r="H130" s="184"/>
      <c r="I130" s="206" t="e">
        <f t="shared" si="5"/>
        <v>#VALUE!</v>
      </c>
      <c r="J130" s="182"/>
      <c r="K130" s="189"/>
    </row>
    <row r="131" spans="1:11" ht="31.5" customHeight="1">
      <c r="A131" s="160">
        <v>9</v>
      </c>
      <c r="B131" s="63"/>
      <c r="C131" s="284"/>
      <c r="D131" s="64"/>
      <c r="E131" s="65"/>
      <c r="F131" s="61"/>
      <c r="G131" s="58"/>
      <c r="H131" s="184"/>
      <c r="I131" s="206" t="e">
        <f t="shared" si="5"/>
        <v>#VALUE!</v>
      </c>
      <c r="J131" s="182"/>
      <c r="K131" s="189"/>
    </row>
    <row r="132" spans="1:11" ht="31.5" customHeight="1">
      <c r="A132" s="160">
        <v>10</v>
      </c>
      <c r="B132" s="60"/>
      <c r="C132" s="283"/>
      <c r="D132" s="59"/>
      <c r="E132" s="61"/>
      <c r="F132" s="62"/>
      <c r="G132" s="167"/>
      <c r="H132" s="185"/>
      <c r="I132" s="206" t="e">
        <f t="shared" si="5"/>
        <v>#VALUE!</v>
      </c>
      <c r="J132" s="183"/>
      <c r="K132" s="189"/>
    </row>
    <row r="133" spans="1:11" ht="31.5" customHeight="1">
      <c r="A133" s="446" t="s">
        <v>118</v>
      </c>
      <c r="B133" s="447"/>
      <c r="C133" s="447"/>
      <c r="D133" s="448"/>
      <c r="E133" s="195">
        <f>SUM(E123:E132)</f>
        <v>0</v>
      </c>
      <c r="F133" s="195">
        <f>SUM(F123:F132)</f>
        <v>0</v>
      </c>
      <c r="G133" s="114">
        <f>SUM(G123:G132)</f>
        <v>0</v>
      </c>
      <c r="H133" s="203"/>
      <c r="I133" s="449" t="s">
        <v>119</v>
      </c>
      <c r="J133" s="191"/>
      <c r="K133" s="191"/>
    </row>
    <row r="134" spans="1:11" ht="31.5" customHeight="1">
      <c r="A134" s="446" t="s">
        <v>120</v>
      </c>
      <c r="B134" s="447"/>
      <c r="C134" s="447"/>
      <c r="D134" s="448"/>
      <c r="E134" s="179">
        <f>ROUNDDOWN(E133*K119,0)</f>
        <v>0</v>
      </c>
      <c r="F134" s="179">
        <f>ROUNDDOWN(F133*K120,0)</f>
        <v>0</v>
      </c>
      <c r="G134" s="192"/>
      <c r="H134" s="193"/>
      <c r="I134" s="450"/>
      <c r="J134" s="202">
        <f>E134+F134+G133</f>
        <v>0</v>
      </c>
      <c r="K134" s="191"/>
    </row>
    <row r="135" spans="1:11" ht="31.5" customHeight="1">
      <c r="A135" s="190"/>
      <c r="B135" s="187"/>
      <c r="C135" s="187"/>
      <c r="D135" s="188"/>
      <c r="E135" s="437" t="s">
        <v>121</v>
      </c>
      <c r="F135" s="437"/>
      <c r="G135" s="197" t="s">
        <v>122</v>
      </c>
      <c r="H135" s="197" t="s">
        <v>109</v>
      </c>
      <c r="I135" s="197" t="s">
        <v>110</v>
      </c>
      <c r="J135" s="186"/>
      <c r="K135" s="188"/>
    </row>
    <row r="136" spans="1:11" ht="31.5" customHeight="1">
      <c r="A136" s="186"/>
      <c r="B136" s="187"/>
      <c r="C136" s="187"/>
      <c r="D136" s="194"/>
      <c r="E136" s="198" t="s">
        <v>123</v>
      </c>
      <c r="F136" s="199"/>
      <c r="G136" s="205">
        <f>SUMIFS(G123:G132,H123:H132,0.1,J123:J132,"課税(インボイス)")</f>
        <v>0</v>
      </c>
      <c r="H136" s="200">
        <v>0.1</v>
      </c>
      <c r="I136" s="204">
        <f>SUMIFS(I123:I132,H123:H132,0.1,J123:J132,"課税(インボイス)")</f>
        <v>0</v>
      </c>
      <c r="J136" s="196"/>
      <c r="K136" s="196"/>
    </row>
    <row r="137" spans="1:11" ht="31.5" customHeight="1">
      <c r="A137" s="186"/>
      <c r="B137" s="187"/>
      <c r="C137" s="187"/>
      <c r="D137" s="194"/>
      <c r="E137" s="198" t="s">
        <v>124</v>
      </c>
      <c r="F137" s="199"/>
      <c r="G137" s="205">
        <f>SUMIFS(G123:G132,H123:H132,0.1,J123:J132,"課税(非インボイス)")</f>
        <v>0</v>
      </c>
      <c r="H137" s="200">
        <v>0.1</v>
      </c>
      <c r="I137" s="204">
        <f>SUMIFS(I123:I132,H123:H132,0.1,J123:J132,"課税(非インボイス)")</f>
        <v>0</v>
      </c>
      <c r="J137" s="232" t="s">
        <v>115</v>
      </c>
      <c r="K137" s="233">
        <f>SUMIFS(G123:G132,J123:J132,"不課税")</f>
        <v>0</v>
      </c>
    </row>
    <row r="138" spans="1:11" ht="31.5" customHeight="1">
      <c r="A138" s="186"/>
      <c r="B138" s="187"/>
      <c r="C138" s="187"/>
      <c r="D138" s="194"/>
      <c r="E138" s="198" t="s">
        <v>123</v>
      </c>
      <c r="F138" s="199"/>
      <c r="G138" s="205">
        <f>SUMIFS(G123:G132,H123:H132,0.08,J123:J132,"課税(インボイス)")</f>
        <v>0</v>
      </c>
      <c r="H138" s="201">
        <v>0.08</v>
      </c>
      <c r="I138" s="204">
        <f>SUMIFS(I123:I132,H123:H132,0.08,J123:J132,"課税(インボイス)")</f>
        <v>0</v>
      </c>
      <c r="J138" s="232" t="s">
        <v>116</v>
      </c>
      <c r="K138" s="233">
        <f>SUMIFS(G123:G132,J123:J132,"非課税")</f>
        <v>0</v>
      </c>
    </row>
    <row r="139" spans="1:11" ht="31.5" customHeight="1">
      <c r="A139" s="186"/>
      <c r="B139" s="187"/>
      <c r="C139" s="187"/>
      <c r="D139" s="194"/>
      <c r="E139" s="198" t="s">
        <v>124</v>
      </c>
      <c r="F139" s="199"/>
      <c r="G139" s="205">
        <f>SUMIFS(G123:G132,H123:H132,0.08,J123:J132,"課税(非インボイス)")</f>
        <v>0</v>
      </c>
      <c r="H139" s="201">
        <v>0.08</v>
      </c>
      <c r="I139" s="204">
        <f>SUMIFS(I123:I132,H123:H132,0.08,J123:J132,"課税(非インボイス)")</f>
        <v>0</v>
      </c>
      <c r="J139" s="196"/>
      <c r="K139" s="196"/>
    </row>
    <row r="140" spans="1:11" ht="31.5" customHeight="1">
      <c r="A140" s="70"/>
      <c r="B140" s="70"/>
      <c r="C140" s="70"/>
      <c r="D140" s="70"/>
      <c r="E140" s="70"/>
      <c r="F140" s="70"/>
      <c r="G140" s="72"/>
      <c r="H140" s="72"/>
      <c r="I140" s="72"/>
      <c r="J140" s="72"/>
      <c r="K140" s="71"/>
    </row>
    <row r="141" spans="1:11" ht="31.5" customHeight="1" thickBot="1">
      <c r="A141" s="70"/>
      <c r="B141" s="70"/>
      <c r="C141" s="70"/>
      <c r="D141" s="70"/>
      <c r="E141" s="70"/>
      <c r="F141" s="70"/>
      <c r="G141" s="72"/>
      <c r="H141" s="71"/>
      <c r="I141" s="71"/>
      <c r="J141" s="71"/>
    </row>
    <row r="142" spans="1:11" ht="31.5" customHeight="1" thickBot="1">
      <c r="B142" s="438" t="str">
        <f>"セミナー・講習会・学校運営等関連費"&amp;"　"&amp;支出総括表!B7&amp;"合計"</f>
        <v>セミナー・講習会・学校運営等関連費　部分払第●回合計</v>
      </c>
      <c r="C142" s="439"/>
      <c r="D142" s="439"/>
      <c r="E142" s="439"/>
      <c r="F142" s="440"/>
      <c r="G142" s="74">
        <f>J20+J42+J64+J90+J112+J134</f>
        <v>0</v>
      </c>
      <c r="I142" s="443" t="s">
        <v>123</v>
      </c>
      <c r="J142" s="443"/>
      <c r="K142" s="231">
        <f>G22+G24+G44+G46+G66+G68+G92+G94+G114+G116+G136+G138</f>
        <v>0</v>
      </c>
    </row>
    <row r="143" spans="1:11" ht="32.15" customHeight="1">
      <c r="I143" s="443" t="s">
        <v>124</v>
      </c>
      <c r="J143" s="443"/>
      <c r="K143" s="231">
        <f>G23+G25+G45+G47+G67+G69+G93+G95+G115+G117+G137+G139</f>
        <v>0</v>
      </c>
    </row>
    <row r="144" spans="1:11" ht="31.5" customHeight="1">
      <c r="B144" s="281" t="s">
        <v>178</v>
      </c>
      <c r="C144" s="281"/>
      <c r="I144" s="435" t="s">
        <v>115</v>
      </c>
      <c r="J144" s="436"/>
      <c r="K144" s="231">
        <f>K23+K45+K67+K93+K115+K137</f>
        <v>0</v>
      </c>
    </row>
    <row r="145" spans="2:11" ht="31" customHeight="1">
      <c r="B145" s="461" t="s">
        <v>180</v>
      </c>
      <c r="C145" s="462"/>
      <c r="D145" s="232" t="s">
        <v>123</v>
      </c>
      <c r="E145" s="285">
        <f>SUMIFS(G9:G18,C9:C18,"謝金",J9:J18,"課税(インボイス)")+SUMIFS(G31:G40,C31:C40,"謝金",J31:J40,"課税(インボイス)")+SUMIFS(G53:G62,C53:C62,"謝金",J53:J62,"課税(インボイス)")+SUMIFS(G79:G88,C79:C88,"謝金",J79:J88,"課税(インボイス)")+SUMIFS(G101:G110,C101:C110,"謝金",J101:J110,"課税(インボイス)")+SUMIFS(G123:G132,C123:C132,"謝金",J123:J132,"課税(インボイス)")</f>
        <v>0</v>
      </c>
      <c r="I145" s="435" t="s">
        <v>116</v>
      </c>
      <c r="J145" s="436"/>
      <c r="K145" s="231">
        <f>K24+K46+K68+K94+K116+K138</f>
        <v>0</v>
      </c>
    </row>
    <row r="146" spans="2:11" ht="31" customHeight="1">
      <c r="B146" s="463"/>
      <c r="C146" s="464"/>
      <c r="D146" s="232" t="s">
        <v>124</v>
      </c>
      <c r="E146" s="285">
        <f>SUMIFS(G9:G18,C9:C18,"謝金",J9:J18,"課税(非インボイス)")+SUMIFS(G31:G40,C31:C40,"謝金",J31:J40,"課税(非インボイス)")+SUMIFS(G53:G62,C53:C62,"謝金",J53:J62,"課税(非インボイス)")+SUMIFS(G79:G88,C79:C88,"謝金",J79:J88,"課税(非インボイス)")+SUMIFS(G101:G110,C101:C110,"謝金",J101:J110,"課税(非インボイス)")+SUMIFS(G123:G132,C123:C132,"謝金",J123:J132,"課税(非インボイス)")</f>
        <v>0</v>
      </c>
    </row>
  </sheetData>
  <mergeCells count="85">
    <mergeCell ref="B145:C146"/>
    <mergeCell ref="E135:F135"/>
    <mergeCell ref="B142:F142"/>
    <mergeCell ref="H121:H122"/>
    <mergeCell ref="C7:C8"/>
    <mergeCell ref="C29:C30"/>
    <mergeCell ref="C51:C52"/>
    <mergeCell ref="C77:C78"/>
    <mergeCell ref="C99:C100"/>
    <mergeCell ref="E113:F113"/>
    <mergeCell ref="H99:H100"/>
    <mergeCell ref="E91:F91"/>
    <mergeCell ref="E65:F65"/>
    <mergeCell ref="I121:I122"/>
    <mergeCell ref="J121:J122"/>
    <mergeCell ref="I142:J142"/>
    <mergeCell ref="K121:K122"/>
    <mergeCell ref="A133:D133"/>
    <mergeCell ref="I133:I134"/>
    <mergeCell ref="A134:D134"/>
    <mergeCell ref="C121:C122"/>
    <mergeCell ref="A121:A122"/>
    <mergeCell ref="B121:B122"/>
    <mergeCell ref="D121:D122"/>
    <mergeCell ref="E121:G121"/>
    <mergeCell ref="I99:I100"/>
    <mergeCell ref="J99:J100"/>
    <mergeCell ref="K99:K100"/>
    <mergeCell ref="A111:D111"/>
    <mergeCell ref="I111:I112"/>
    <mergeCell ref="A112:D112"/>
    <mergeCell ref="A99:A100"/>
    <mergeCell ref="B99:B100"/>
    <mergeCell ref="D99:D100"/>
    <mergeCell ref="E99:G99"/>
    <mergeCell ref="I77:I78"/>
    <mergeCell ref="J77:J78"/>
    <mergeCell ref="K77:K78"/>
    <mergeCell ref="A89:D89"/>
    <mergeCell ref="I89:I90"/>
    <mergeCell ref="A90:D90"/>
    <mergeCell ref="A77:A78"/>
    <mergeCell ref="B77:B78"/>
    <mergeCell ref="D77:D78"/>
    <mergeCell ref="E77:G77"/>
    <mergeCell ref="H77:H78"/>
    <mergeCell ref="K51:K52"/>
    <mergeCell ref="A63:D63"/>
    <mergeCell ref="I63:I64"/>
    <mergeCell ref="A64:D64"/>
    <mergeCell ref="H51:H52"/>
    <mergeCell ref="I51:I52"/>
    <mergeCell ref="A51:A52"/>
    <mergeCell ref="B51:B52"/>
    <mergeCell ref="D51:D52"/>
    <mergeCell ref="E51:G51"/>
    <mergeCell ref="J51:J52"/>
    <mergeCell ref="K29:K30"/>
    <mergeCell ref="A41:D41"/>
    <mergeCell ref="I41:I42"/>
    <mergeCell ref="A42:D42"/>
    <mergeCell ref="H29:H30"/>
    <mergeCell ref="I29:I30"/>
    <mergeCell ref="K7:K8"/>
    <mergeCell ref="A19:D19"/>
    <mergeCell ref="I19:I20"/>
    <mergeCell ref="A20:D20"/>
    <mergeCell ref="H7:H8"/>
    <mergeCell ref="I7:I8"/>
    <mergeCell ref="I143:J143"/>
    <mergeCell ref="I144:J144"/>
    <mergeCell ref="I145:J145"/>
    <mergeCell ref="E21:F21"/>
    <mergeCell ref="A7:A8"/>
    <mergeCell ref="B7:B8"/>
    <mergeCell ref="D7:D8"/>
    <mergeCell ref="E7:G7"/>
    <mergeCell ref="J7:J8"/>
    <mergeCell ref="E43:F43"/>
    <mergeCell ref="A29:A30"/>
    <mergeCell ref="B29:B30"/>
    <mergeCell ref="D29:D30"/>
    <mergeCell ref="E29:G29"/>
    <mergeCell ref="J29:J30"/>
    <mergeCell ref="B72:F72"/>
  </mergeCells>
  <phoneticPr fontId="3"/>
  <dataValidations count="3">
    <dataValidation type="list" allowBlank="1" showInputMessage="1" showErrorMessage="1" sqref="J9:J18 J123:J132 J101:J110 J79:J88 J53:J62 J31:J40" xr:uid="{4FFF6BE6-4713-4CB1-BA43-F30C41A7FA2C}">
      <formula1>$T$6:$T$10</formula1>
    </dataValidation>
    <dataValidation type="list" allowBlank="1" showInputMessage="1" showErrorMessage="1" sqref="H9:H18 H31:H40 H53:H62 H79:H88 H101:H110 H123:H132" xr:uid="{753953B5-4184-4921-9614-80300638F3A2}">
      <formula1>"10%,8%,0%"</formula1>
    </dataValidation>
    <dataValidation type="list" allowBlank="1" showInputMessage="1" showErrorMessage="1" sqref="C9:C18 C31:C40 C53:C62 C79:C88 C101:C110 C123:C132" xr:uid="{EAB29EA6-9889-4E56-BE37-549FC18C87FE}">
      <formula1>"謝金"</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8D1A8-9E17-4D5E-9B7A-978BCD512179}">
  <sheetPr>
    <tabColor rgb="FF92D050"/>
    <pageSetUpPr fitToPage="1"/>
  </sheetPr>
  <dimension ref="A1:S145"/>
  <sheetViews>
    <sheetView zoomScale="70" zoomScaleNormal="70" workbookViewId="0">
      <selection activeCell="J2" sqref="J2"/>
    </sheetView>
  </sheetViews>
  <sheetFormatPr defaultColWidth="9" defaultRowHeight="14"/>
  <cols>
    <col min="1" max="1" width="11.08203125" style="45" customWidth="1"/>
    <col min="2" max="2" width="8" style="47" customWidth="1"/>
    <col min="3" max="3" width="48.83203125" style="45" customWidth="1"/>
    <col min="4" max="5" width="18.08203125" style="45" customWidth="1"/>
    <col min="6" max="6" width="22.58203125" style="45" customWidth="1"/>
    <col min="7" max="7" width="8.75" style="45" customWidth="1"/>
    <col min="8" max="8" width="18.83203125" style="45" customWidth="1"/>
    <col min="9" max="10" width="26.83203125" style="45" customWidth="1"/>
    <col min="11" max="11" width="25.33203125" style="45" customWidth="1"/>
    <col min="12" max="16384" width="9" style="45"/>
  </cols>
  <sheetData>
    <row r="1" spans="1:19" s="42" customFormat="1" ht="25.5" customHeight="1">
      <c r="A1" s="138" t="str">
        <f>'1.旅費(1)現地渡航費（航空運賃）'!A1</f>
        <v>団体名：</v>
      </c>
      <c r="B1" s="139" t="str">
        <f>'★マスタ（最初にこちらを入力）'!D7</f>
        <v>●●</v>
      </c>
      <c r="C1" s="40"/>
      <c r="D1" s="40"/>
      <c r="E1" s="40"/>
      <c r="F1" s="41"/>
      <c r="J1" s="178" t="str">
        <f>'★マスタ（最初にこちらを入力）'!D11</f>
        <v>部分払第●回</v>
      </c>
    </row>
    <row r="2" spans="1:19" s="42" customFormat="1" ht="25.5" customHeight="1">
      <c r="A2" s="138" t="str">
        <f>'1.旅費(1)現地渡航費（航空運賃）'!A2</f>
        <v>対象国：</v>
      </c>
      <c r="B2" s="139" t="str">
        <f>'★マスタ（最初にこちらを入力）'!D8</f>
        <v>●●</v>
      </c>
      <c r="C2" s="43"/>
      <c r="G2" s="44"/>
      <c r="H2" s="44"/>
      <c r="I2" s="44"/>
    </row>
    <row r="3" spans="1:19" s="42" customFormat="1" ht="17.149999999999999" customHeight="1">
      <c r="A3" s="138"/>
      <c r="B3" s="139"/>
      <c r="C3" s="43"/>
      <c r="G3" s="44"/>
      <c r="H3" s="44"/>
      <c r="I3" s="44"/>
    </row>
    <row r="4" spans="1:19" ht="29.5" customHeight="1">
      <c r="A4" s="181"/>
      <c r="B4" s="181"/>
      <c r="C4" s="181"/>
      <c r="D4" s="181"/>
      <c r="E4" s="177" t="s">
        <v>103</v>
      </c>
      <c r="F4" s="181"/>
      <c r="G4" s="181"/>
      <c r="H4" s="181"/>
      <c r="I4" s="181"/>
      <c r="J4" s="181"/>
    </row>
    <row r="5" spans="1:19" s="51" customFormat="1" ht="29.25" customHeight="1">
      <c r="A5" s="207" t="s">
        <v>128</v>
      </c>
      <c r="B5" s="67"/>
      <c r="C5" s="66"/>
      <c r="D5" s="66"/>
      <c r="E5" s="66"/>
      <c r="F5" s="66"/>
      <c r="H5" s="66"/>
      <c r="I5" s="66" t="s">
        <v>95</v>
      </c>
      <c r="J5" s="68"/>
    </row>
    <row r="6" spans="1:19" s="51" customFormat="1" ht="30.65" customHeight="1">
      <c r="A6" s="229"/>
      <c r="B6" s="50"/>
      <c r="F6" s="52"/>
      <c r="H6" s="52"/>
      <c r="I6" s="52" t="s">
        <v>97</v>
      </c>
      <c r="J6" s="53"/>
      <c r="S6" s="49" t="s">
        <v>105</v>
      </c>
    </row>
    <row r="7" spans="1:19" s="51" customFormat="1" ht="30.75" customHeight="1">
      <c r="A7" s="451" t="s">
        <v>82</v>
      </c>
      <c r="B7" s="453" t="s">
        <v>106</v>
      </c>
      <c r="C7" s="455" t="s">
        <v>107</v>
      </c>
      <c r="D7" s="455" t="s">
        <v>108</v>
      </c>
      <c r="E7" s="457"/>
      <c r="F7" s="457"/>
      <c r="G7" s="441" t="s">
        <v>109</v>
      </c>
      <c r="H7" s="441" t="s">
        <v>110</v>
      </c>
      <c r="I7" s="441" t="s">
        <v>111</v>
      </c>
      <c r="J7" s="444" t="s">
        <v>112</v>
      </c>
      <c r="S7" s="49" t="s">
        <v>113</v>
      </c>
    </row>
    <row r="8" spans="1:19" s="51" customFormat="1" ht="30.75" customHeight="1" thickBot="1">
      <c r="A8" s="452"/>
      <c r="B8" s="454"/>
      <c r="C8" s="456"/>
      <c r="D8" s="176" t="s">
        <v>95</v>
      </c>
      <c r="E8" s="79" t="str">
        <f>I6</f>
        <v>現地通貨</v>
      </c>
      <c r="F8" s="80" t="s">
        <v>114</v>
      </c>
      <c r="G8" s="442"/>
      <c r="H8" s="442"/>
      <c r="I8" s="442"/>
      <c r="J8" s="445"/>
      <c r="S8" s="49" t="s">
        <v>115</v>
      </c>
    </row>
    <row r="9" spans="1:19" s="51" customFormat="1" ht="30" customHeight="1" thickTop="1">
      <c r="A9" s="159">
        <v>1</v>
      </c>
      <c r="B9" s="55"/>
      <c r="C9" s="54"/>
      <c r="D9" s="56"/>
      <c r="E9" s="56"/>
      <c r="F9" s="58"/>
      <c r="G9" s="184"/>
      <c r="H9" s="206" t="e">
        <f>ROUNDDOWN(F9*VALUE(LEFT(G9,LEN(G9-1))),0)</f>
        <v>#VALUE!</v>
      </c>
      <c r="I9" s="182"/>
      <c r="J9" s="180"/>
      <c r="S9" s="49" t="s">
        <v>116</v>
      </c>
    </row>
    <row r="10" spans="1:19" s="51" customFormat="1" ht="30" customHeight="1">
      <c r="A10" s="160">
        <v>2</v>
      </c>
      <c r="B10" s="60"/>
      <c r="C10" s="59"/>
      <c r="D10" s="61"/>
      <c r="E10" s="61"/>
      <c r="F10" s="58"/>
      <c r="G10" s="184"/>
      <c r="H10" s="206" t="e">
        <f t="shared" ref="H10:H18" si="0">ROUNDDOWN(F10*VALUE(LEFT(G10,LEN(G10-1))),0)</f>
        <v>#VALUE!</v>
      </c>
      <c r="I10" s="182"/>
      <c r="J10" s="189"/>
      <c r="S10" s="49" t="s">
        <v>117</v>
      </c>
    </row>
    <row r="11" spans="1:19" s="51" customFormat="1" ht="30" customHeight="1">
      <c r="A11" s="159">
        <v>3</v>
      </c>
      <c r="B11" s="60"/>
      <c r="C11" s="59"/>
      <c r="D11" s="61"/>
      <c r="E11" s="57"/>
      <c r="F11" s="58"/>
      <c r="G11" s="184"/>
      <c r="H11" s="206" t="e">
        <f t="shared" si="0"/>
        <v>#VALUE!</v>
      </c>
      <c r="I11" s="182"/>
      <c r="J11" s="189"/>
    </row>
    <row r="12" spans="1:19" s="51" customFormat="1" ht="30" customHeight="1">
      <c r="A12" s="160">
        <v>4</v>
      </c>
      <c r="B12" s="60"/>
      <c r="C12" s="59"/>
      <c r="D12" s="61"/>
      <c r="E12" s="62"/>
      <c r="F12" s="58"/>
      <c r="G12" s="184"/>
      <c r="H12" s="206" t="e">
        <f t="shared" si="0"/>
        <v>#VALUE!</v>
      </c>
      <c r="I12" s="182"/>
      <c r="J12" s="189"/>
    </row>
    <row r="13" spans="1:19" s="51" customFormat="1" ht="30" customHeight="1">
      <c r="A13" s="160">
        <v>5</v>
      </c>
      <c r="B13" s="60"/>
      <c r="C13" s="59"/>
      <c r="D13" s="61"/>
      <c r="E13" s="62"/>
      <c r="F13" s="58"/>
      <c r="G13" s="184"/>
      <c r="H13" s="206" t="e">
        <f t="shared" si="0"/>
        <v>#VALUE!</v>
      </c>
      <c r="I13" s="182"/>
      <c r="J13" s="189"/>
    </row>
    <row r="14" spans="1:19" s="51" customFormat="1" ht="30" customHeight="1">
      <c r="A14" s="160">
        <v>6</v>
      </c>
      <c r="B14" s="60"/>
      <c r="C14" s="59"/>
      <c r="D14" s="61"/>
      <c r="E14" s="62"/>
      <c r="F14" s="58"/>
      <c r="G14" s="184"/>
      <c r="H14" s="206" t="e">
        <f t="shared" si="0"/>
        <v>#VALUE!</v>
      </c>
      <c r="I14" s="182"/>
      <c r="J14" s="189"/>
    </row>
    <row r="15" spans="1:19" s="51" customFormat="1" ht="30" customHeight="1">
      <c r="A15" s="160">
        <v>7</v>
      </c>
      <c r="B15" s="60"/>
      <c r="C15" s="59"/>
      <c r="D15" s="61"/>
      <c r="E15" s="62"/>
      <c r="F15" s="58"/>
      <c r="G15" s="184"/>
      <c r="H15" s="206" t="e">
        <f t="shared" si="0"/>
        <v>#VALUE!</v>
      </c>
      <c r="I15" s="182"/>
      <c r="J15" s="189"/>
    </row>
    <row r="16" spans="1:19" s="51" customFormat="1" ht="30" customHeight="1">
      <c r="A16" s="160">
        <v>8</v>
      </c>
      <c r="B16" s="60"/>
      <c r="C16" s="69"/>
      <c r="D16" s="61"/>
      <c r="E16" s="62"/>
      <c r="F16" s="58"/>
      <c r="G16" s="184"/>
      <c r="H16" s="206" t="e">
        <f t="shared" si="0"/>
        <v>#VALUE!</v>
      </c>
      <c r="I16" s="182"/>
      <c r="J16" s="189"/>
    </row>
    <row r="17" spans="1:10" s="51" customFormat="1" ht="30" customHeight="1">
      <c r="A17" s="160">
        <v>9</v>
      </c>
      <c r="B17" s="63"/>
      <c r="C17" s="64"/>
      <c r="D17" s="65"/>
      <c r="E17" s="61"/>
      <c r="F17" s="58"/>
      <c r="G17" s="184"/>
      <c r="H17" s="206" t="e">
        <f t="shared" si="0"/>
        <v>#VALUE!</v>
      </c>
      <c r="I17" s="182"/>
      <c r="J17" s="189"/>
    </row>
    <row r="18" spans="1:10" s="51" customFormat="1" ht="30" customHeight="1">
      <c r="A18" s="160">
        <v>10</v>
      </c>
      <c r="B18" s="60"/>
      <c r="C18" s="59"/>
      <c r="D18" s="61"/>
      <c r="E18" s="62"/>
      <c r="F18" s="167"/>
      <c r="G18" s="185"/>
      <c r="H18" s="206" t="e">
        <f t="shared" si="0"/>
        <v>#VALUE!</v>
      </c>
      <c r="I18" s="183"/>
      <c r="J18" s="189"/>
    </row>
    <row r="19" spans="1:10" s="51" customFormat="1" ht="30" customHeight="1">
      <c r="A19" s="446" t="s">
        <v>118</v>
      </c>
      <c r="B19" s="447"/>
      <c r="C19" s="448"/>
      <c r="D19" s="195">
        <f>SUM(D9:D18)</f>
        <v>0</v>
      </c>
      <c r="E19" s="195">
        <f>SUM(E9:E18)</f>
        <v>0</v>
      </c>
      <c r="F19" s="114">
        <f>SUM(F9:F18)</f>
        <v>0</v>
      </c>
      <c r="G19" s="203"/>
      <c r="H19" s="449" t="s">
        <v>119</v>
      </c>
      <c r="I19" s="191"/>
      <c r="J19" s="191"/>
    </row>
    <row r="20" spans="1:10" s="51" customFormat="1" ht="30" customHeight="1">
      <c r="A20" s="446" t="s">
        <v>120</v>
      </c>
      <c r="B20" s="447"/>
      <c r="C20" s="448"/>
      <c r="D20" s="179">
        <f>ROUNDDOWN(D19*J5,0)</f>
        <v>0</v>
      </c>
      <c r="E20" s="179">
        <f>ROUNDDOWN(E19*J6,0)</f>
        <v>0</v>
      </c>
      <c r="F20" s="192"/>
      <c r="G20" s="193"/>
      <c r="H20" s="450"/>
      <c r="I20" s="202">
        <f>D20+E20+F19</f>
        <v>0</v>
      </c>
      <c r="J20" s="191"/>
    </row>
    <row r="21" spans="1:10" ht="30" customHeight="1">
      <c r="A21" s="190"/>
      <c r="B21" s="187"/>
      <c r="C21" s="188"/>
      <c r="D21" s="437" t="s">
        <v>121</v>
      </c>
      <c r="E21" s="437"/>
      <c r="F21" s="197" t="s">
        <v>122</v>
      </c>
      <c r="G21" s="197" t="s">
        <v>109</v>
      </c>
      <c r="H21" s="197" t="s">
        <v>110</v>
      </c>
      <c r="I21" s="186"/>
      <c r="J21" s="188"/>
    </row>
    <row r="22" spans="1:10" ht="30" customHeight="1">
      <c r="A22" s="186"/>
      <c r="B22" s="187"/>
      <c r="C22" s="194"/>
      <c r="D22" s="198" t="s">
        <v>123</v>
      </c>
      <c r="E22" s="199"/>
      <c r="F22" s="205">
        <f>SUMIFS(F9:F18,G9:G18,0.1,I9:I18,"課税(インボイス)")</f>
        <v>0</v>
      </c>
      <c r="G22" s="200">
        <v>0.1</v>
      </c>
      <c r="H22" s="204">
        <f>SUMIFS(H9:H18,G9:G18,0.1,I9:I18,"課税(インボイス)")</f>
        <v>0</v>
      </c>
      <c r="I22" s="196"/>
      <c r="J22" s="196"/>
    </row>
    <row r="23" spans="1:10" ht="30" customHeight="1">
      <c r="A23" s="186"/>
      <c r="B23" s="187"/>
      <c r="C23" s="194"/>
      <c r="D23" s="198" t="s">
        <v>124</v>
      </c>
      <c r="E23" s="199"/>
      <c r="F23" s="205">
        <f>SUMIFS(F9:F18,G9:G18,0.1,I9:I18,"課税(非インボイス)")</f>
        <v>0</v>
      </c>
      <c r="G23" s="200">
        <v>0.1</v>
      </c>
      <c r="H23" s="204">
        <f>SUMIFS(H9:H18,G9:G18,0.1,I9:I18,"課税(非インボイス)")</f>
        <v>0</v>
      </c>
      <c r="I23" s="232" t="s">
        <v>115</v>
      </c>
      <c r="J23" s="233">
        <f>SUMIFS(F9:F18,I9:I18,"不課税")</f>
        <v>0</v>
      </c>
    </row>
    <row r="24" spans="1:10" ht="30" customHeight="1">
      <c r="A24" s="186"/>
      <c r="B24" s="187"/>
      <c r="C24" s="194"/>
      <c r="D24" s="198" t="s">
        <v>123</v>
      </c>
      <c r="E24" s="199"/>
      <c r="F24" s="205">
        <f>SUMIFS(F9:F18,G9:G18,0.08,I9:I18,"課税(インボイス)")</f>
        <v>0</v>
      </c>
      <c r="G24" s="201">
        <v>0.08</v>
      </c>
      <c r="H24" s="204">
        <f>SUMIFS(H9:H18,G9:G18,0.08,I9:I18,"課税(インボイス)")</f>
        <v>0</v>
      </c>
      <c r="I24" s="232" t="s">
        <v>116</v>
      </c>
      <c r="J24" s="233">
        <f>SUMIFS(F9:F18,I9:I18,"非課税")</f>
        <v>0</v>
      </c>
    </row>
    <row r="25" spans="1:10" ht="30" customHeight="1">
      <c r="A25" s="186"/>
      <c r="B25" s="187"/>
      <c r="C25" s="194"/>
      <c r="D25" s="198" t="s">
        <v>124</v>
      </c>
      <c r="E25" s="199"/>
      <c r="F25" s="205">
        <f>SUMIFS(F9:F18,G9:G18,0.08,I9:I18,"課税(非インボイス)")</f>
        <v>0</v>
      </c>
      <c r="G25" s="201">
        <v>0.08</v>
      </c>
      <c r="H25" s="204">
        <f>SUMIFS(H9:H18,G9:G18,0.08,I9:I18,"課税(非インボイス)")</f>
        <v>0</v>
      </c>
      <c r="I25" s="196"/>
      <c r="J25" s="196"/>
    </row>
    <row r="26" spans="1:10" ht="30" customHeight="1">
      <c r="A26" s="70"/>
      <c r="B26" s="70"/>
      <c r="C26" s="70"/>
      <c r="D26" s="70"/>
      <c r="E26" s="70"/>
      <c r="F26" s="72"/>
      <c r="G26" s="72"/>
      <c r="H26" s="72"/>
      <c r="I26" s="72"/>
      <c r="J26" s="71"/>
    </row>
    <row r="27" spans="1:10" ht="30" customHeight="1">
      <c r="A27" s="140"/>
      <c r="B27" s="67"/>
      <c r="C27" s="66"/>
      <c r="D27" s="66"/>
      <c r="E27" s="66"/>
      <c r="F27" s="66"/>
      <c r="G27" s="51"/>
      <c r="H27" s="66"/>
      <c r="I27" s="66" t="s">
        <v>95</v>
      </c>
      <c r="J27" s="68"/>
    </row>
    <row r="28" spans="1:10" ht="30" customHeight="1">
      <c r="A28" s="229"/>
      <c r="B28" s="50"/>
      <c r="C28" s="51"/>
      <c r="D28" s="51"/>
      <c r="E28" s="51"/>
      <c r="F28" s="52"/>
      <c r="G28" s="51"/>
      <c r="H28" s="52"/>
      <c r="I28" s="52" t="s">
        <v>97</v>
      </c>
      <c r="J28" s="53"/>
    </row>
    <row r="29" spans="1:10" ht="30" customHeight="1">
      <c r="A29" s="451" t="s">
        <v>82</v>
      </c>
      <c r="B29" s="453" t="s">
        <v>106</v>
      </c>
      <c r="C29" s="455" t="s">
        <v>107</v>
      </c>
      <c r="D29" s="455" t="s">
        <v>108</v>
      </c>
      <c r="E29" s="457"/>
      <c r="F29" s="457"/>
      <c r="G29" s="441" t="s">
        <v>109</v>
      </c>
      <c r="H29" s="441" t="s">
        <v>110</v>
      </c>
      <c r="I29" s="441" t="s">
        <v>111</v>
      </c>
      <c r="J29" s="444" t="s">
        <v>112</v>
      </c>
    </row>
    <row r="30" spans="1:10" ht="30" customHeight="1" thickBot="1">
      <c r="A30" s="452"/>
      <c r="B30" s="454"/>
      <c r="C30" s="456"/>
      <c r="D30" s="176" t="s">
        <v>95</v>
      </c>
      <c r="E30" s="79" t="str">
        <f>I28</f>
        <v>現地通貨</v>
      </c>
      <c r="F30" s="80" t="s">
        <v>114</v>
      </c>
      <c r="G30" s="442"/>
      <c r="H30" s="442"/>
      <c r="I30" s="442"/>
      <c r="J30" s="445"/>
    </row>
    <row r="31" spans="1:10" ht="32.5" customHeight="1" thickTop="1">
      <c r="A31" s="159">
        <v>1</v>
      </c>
      <c r="B31" s="55"/>
      <c r="C31" s="54"/>
      <c r="D31" s="56"/>
      <c r="E31" s="56"/>
      <c r="F31" s="58"/>
      <c r="G31" s="184"/>
      <c r="H31" s="206" t="e">
        <f>ROUNDDOWN(F31*VALUE(LEFT(G31,LEN(G31-1))),0)</f>
        <v>#VALUE!</v>
      </c>
      <c r="I31" s="182"/>
      <c r="J31" s="180"/>
    </row>
    <row r="32" spans="1:10" ht="32.5" customHeight="1">
      <c r="A32" s="160">
        <v>2</v>
      </c>
      <c r="B32" s="60"/>
      <c r="C32" s="59"/>
      <c r="D32" s="61"/>
      <c r="E32" s="61"/>
      <c r="F32" s="58"/>
      <c r="G32" s="184"/>
      <c r="H32" s="206" t="e">
        <f t="shared" ref="H32:H40" si="1">ROUNDDOWN(F32*VALUE(LEFT(G32,LEN(G32-1))),0)</f>
        <v>#VALUE!</v>
      </c>
      <c r="I32" s="182"/>
      <c r="J32" s="189"/>
    </row>
    <row r="33" spans="1:11" ht="32.5" customHeight="1">
      <c r="A33" s="159">
        <v>3</v>
      </c>
      <c r="B33" s="60"/>
      <c r="C33" s="59"/>
      <c r="D33" s="61"/>
      <c r="E33" s="57"/>
      <c r="F33" s="58"/>
      <c r="G33" s="184"/>
      <c r="H33" s="206" t="e">
        <f t="shared" si="1"/>
        <v>#VALUE!</v>
      </c>
      <c r="I33" s="182"/>
      <c r="J33" s="189"/>
    </row>
    <row r="34" spans="1:11" ht="32.5" customHeight="1">
      <c r="A34" s="160">
        <v>4</v>
      </c>
      <c r="B34" s="60"/>
      <c r="C34" s="59"/>
      <c r="D34" s="61"/>
      <c r="E34" s="62"/>
      <c r="F34" s="58"/>
      <c r="G34" s="184"/>
      <c r="H34" s="206" t="e">
        <f t="shared" si="1"/>
        <v>#VALUE!</v>
      </c>
      <c r="I34" s="182"/>
      <c r="J34" s="189"/>
    </row>
    <row r="35" spans="1:11" ht="32.5" customHeight="1">
      <c r="A35" s="160">
        <v>5</v>
      </c>
      <c r="B35" s="60"/>
      <c r="C35" s="59"/>
      <c r="D35" s="61"/>
      <c r="E35" s="62"/>
      <c r="F35" s="58"/>
      <c r="G35" s="184"/>
      <c r="H35" s="206" t="e">
        <f t="shared" si="1"/>
        <v>#VALUE!</v>
      </c>
      <c r="I35" s="182"/>
      <c r="J35" s="189"/>
    </row>
    <row r="36" spans="1:11" ht="32.5" customHeight="1">
      <c r="A36" s="160">
        <v>6</v>
      </c>
      <c r="B36" s="60"/>
      <c r="C36" s="59"/>
      <c r="D36" s="61"/>
      <c r="E36" s="62"/>
      <c r="F36" s="58"/>
      <c r="G36" s="184"/>
      <c r="H36" s="206" t="e">
        <f t="shared" si="1"/>
        <v>#VALUE!</v>
      </c>
      <c r="I36" s="182"/>
      <c r="J36" s="189"/>
    </row>
    <row r="37" spans="1:11" ht="32.5" customHeight="1">
      <c r="A37" s="160">
        <v>7</v>
      </c>
      <c r="B37" s="60"/>
      <c r="C37" s="59"/>
      <c r="D37" s="61"/>
      <c r="E37" s="62"/>
      <c r="F37" s="58"/>
      <c r="G37" s="184"/>
      <c r="H37" s="206" t="e">
        <f t="shared" si="1"/>
        <v>#VALUE!</v>
      </c>
      <c r="I37" s="182"/>
      <c r="J37" s="189"/>
    </row>
    <row r="38" spans="1:11" ht="32.5" customHeight="1">
      <c r="A38" s="160">
        <v>8</v>
      </c>
      <c r="B38" s="60"/>
      <c r="C38" s="69"/>
      <c r="D38" s="61"/>
      <c r="E38" s="62"/>
      <c r="F38" s="58"/>
      <c r="G38" s="184"/>
      <c r="H38" s="206" t="e">
        <f t="shared" si="1"/>
        <v>#VALUE!</v>
      </c>
      <c r="I38" s="182"/>
      <c r="J38" s="189"/>
    </row>
    <row r="39" spans="1:11" ht="32.5" customHeight="1">
      <c r="A39" s="160">
        <v>9</v>
      </c>
      <c r="B39" s="63"/>
      <c r="C39" s="64"/>
      <c r="D39" s="65"/>
      <c r="E39" s="61"/>
      <c r="F39" s="58"/>
      <c r="G39" s="184"/>
      <c r="H39" s="206" t="e">
        <f t="shared" si="1"/>
        <v>#VALUE!</v>
      </c>
      <c r="I39" s="182"/>
      <c r="J39" s="189"/>
    </row>
    <row r="40" spans="1:11" ht="32.5" customHeight="1">
      <c r="A40" s="160">
        <v>10</v>
      </c>
      <c r="B40" s="60"/>
      <c r="C40" s="59"/>
      <c r="D40" s="61"/>
      <c r="E40" s="62"/>
      <c r="F40" s="167"/>
      <c r="G40" s="185"/>
      <c r="H40" s="206" t="e">
        <f t="shared" si="1"/>
        <v>#VALUE!</v>
      </c>
      <c r="I40" s="183"/>
      <c r="J40" s="189"/>
    </row>
    <row r="41" spans="1:11" ht="32.5" customHeight="1">
      <c r="A41" s="446" t="s">
        <v>118</v>
      </c>
      <c r="B41" s="447"/>
      <c r="C41" s="448"/>
      <c r="D41" s="195">
        <f>SUM(D31:D40)</f>
        <v>0</v>
      </c>
      <c r="E41" s="195">
        <f>SUM(E31:E40)</f>
        <v>0</v>
      </c>
      <c r="F41" s="114">
        <f>SUM(F31:F40)</f>
        <v>0</v>
      </c>
      <c r="G41" s="203"/>
      <c r="H41" s="449" t="s">
        <v>119</v>
      </c>
      <c r="I41" s="191"/>
      <c r="J41" s="191"/>
    </row>
    <row r="42" spans="1:11" ht="32.5" customHeight="1">
      <c r="A42" s="446" t="s">
        <v>120</v>
      </c>
      <c r="B42" s="447"/>
      <c r="C42" s="448"/>
      <c r="D42" s="179">
        <f>ROUNDDOWN(D41*J27,0)</f>
        <v>0</v>
      </c>
      <c r="E42" s="179">
        <f>ROUNDDOWN(E41*J28,0)</f>
        <v>0</v>
      </c>
      <c r="F42" s="192"/>
      <c r="G42" s="193"/>
      <c r="H42" s="450"/>
      <c r="I42" s="202">
        <f>D42+E42+F41</f>
        <v>0</v>
      </c>
      <c r="J42" s="191"/>
      <c r="K42" s="73"/>
    </row>
    <row r="43" spans="1:11" s="75" customFormat="1" ht="32.5" customHeight="1">
      <c r="A43" s="190"/>
      <c r="B43" s="187"/>
      <c r="C43" s="188"/>
      <c r="D43" s="437" t="s">
        <v>121</v>
      </c>
      <c r="E43" s="437"/>
      <c r="F43" s="197" t="s">
        <v>122</v>
      </c>
      <c r="G43" s="197" t="s">
        <v>109</v>
      </c>
      <c r="H43" s="197" t="s">
        <v>110</v>
      </c>
      <c r="I43" s="186"/>
      <c r="J43" s="188"/>
      <c r="K43" s="78"/>
    </row>
    <row r="44" spans="1:11" s="46" customFormat="1" ht="32.5" customHeight="1">
      <c r="A44" s="186"/>
      <c r="B44" s="187"/>
      <c r="C44" s="194"/>
      <c r="D44" s="198" t="s">
        <v>123</v>
      </c>
      <c r="E44" s="199"/>
      <c r="F44" s="205">
        <f>SUMIFS(F31:F40,G31:G40,0.1,I31:I40,"課税(インボイス)")</f>
        <v>0</v>
      </c>
      <c r="G44" s="200">
        <v>0.1</v>
      </c>
      <c r="H44" s="204">
        <f>SUMIFS(H31:H40,G31:G40,0.1,I31:I40,"課税(インボイス)")</f>
        <v>0</v>
      </c>
      <c r="I44" s="196"/>
      <c r="J44" s="196"/>
    </row>
    <row r="45" spans="1:11" ht="32.5" customHeight="1">
      <c r="A45" s="186"/>
      <c r="B45" s="187"/>
      <c r="C45" s="194"/>
      <c r="D45" s="198" t="s">
        <v>124</v>
      </c>
      <c r="E45" s="199"/>
      <c r="F45" s="205">
        <f>SUMIFS(F31:F40,G31:G40,0.1,I31:I40,"課税(非インボイス)")</f>
        <v>0</v>
      </c>
      <c r="G45" s="200">
        <v>0.1</v>
      </c>
      <c r="H45" s="204">
        <f>SUMIFS(H31:H40,G31:G40,0.1,I31:I40,"課税(非インボイス)")</f>
        <v>0</v>
      </c>
      <c r="I45" s="232" t="s">
        <v>115</v>
      </c>
      <c r="J45" s="233">
        <f>SUMIFS(F31:F40,I31:I40,"不課税")</f>
        <v>0</v>
      </c>
    </row>
    <row r="46" spans="1:11" ht="32.5" customHeight="1">
      <c r="A46" s="186"/>
      <c r="B46" s="187"/>
      <c r="C46" s="194"/>
      <c r="D46" s="198" t="s">
        <v>123</v>
      </c>
      <c r="E46" s="199"/>
      <c r="F46" s="205">
        <f>SUMIFS(F31:F40,G31:G40,0.08,I31:I40,"課税(インボイス)")</f>
        <v>0</v>
      </c>
      <c r="G46" s="201">
        <v>0.08</v>
      </c>
      <c r="H46" s="204">
        <f>SUMIFS(H31:H40,G31:G40,0.08,I31:I40,"課税(インボイス)")</f>
        <v>0</v>
      </c>
      <c r="I46" s="232" t="s">
        <v>116</v>
      </c>
      <c r="J46" s="233">
        <f>SUMIFS(F31:F40,I31:I40,"非課税")</f>
        <v>0</v>
      </c>
    </row>
    <row r="47" spans="1:11" ht="32.5" customHeight="1">
      <c r="A47" s="186"/>
      <c r="B47" s="187"/>
      <c r="C47" s="194"/>
      <c r="D47" s="198" t="s">
        <v>124</v>
      </c>
      <c r="E47" s="199"/>
      <c r="F47" s="205">
        <f>SUMIFS(F31:F40,G31:G40,0.08,I31:I40,"課税(非インボイス)")</f>
        <v>0</v>
      </c>
      <c r="G47" s="201">
        <v>0.08</v>
      </c>
      <c r="H47" s="204">
        <f>SUMIFS(H31:H40,G31:G40,0.08,I31:I40,"課税(非インボイス)")</f>
        <v>0</v>
      </c>
      <c r="I47" s="196"/>
      <c r="J47" s="196"/>
    </row>
    <row r="48" spans="1:11" ht="28.5" customHeight="1">
      <c r="A48" s="70"/>
      <c r="B48" s="70"/>
      <c r="C48" s="70"/>
      <c r="D48" s="70"/>
      <c r="E48" s="70"/>
      <c r="F48" s="72"/>
      <c r="G48" s="72"/>
      <c r="H48" s="72"/>
      <c r="I48" s="72"/>
      <c r="J48" s="71"/>
    </row>
    <row r="49" spans="1:10" ht="32.5" customHeight="1">
      <c r="A49" s="140"/>
      <c r="B49" s="67"/>
      <c r="C49" s="66"/>
      <c r="D49" s="66"/>
      <c r="E49" s="66"/>
      <c r="F49" s="66"/>
      <c r="G49" s="51"/>
      <c r="H49" s="66"/>
      <c r="I49" s="66" t="s">
        <v>95</v>
      </c>
      <c r="J49" s="68"/>
    </row>
    <row r="50" spans="1:10" ht="32.5" customHeight="1">
      <c r="A50" s="229"/>
      <c r="B50" s="50"/>
      <c r="C50" s="51"/>
      <c r="D50" s="51"/>
      <c r="E50" s="51"/>
      <c r="F50" s="52"/>
      <c r="G50" s="51"/>
      <c r="H50" s="52"/>
      <c r="I50" s="52" t="s">
        <v>97</v>
      </c>
      <c r="J50" s="53"/>
    </row>
    <row r="51" spans="1:10" ht="30.65" customHeight="1">
      <c r="A51" s="451" t="s">
        <v>82</v>
      </c>
      <c r="B51" s="453" t="s">
        <v>106</v>
      </c>
      <c r="C51" s="455" t="s">
        <v>107</v>
      </c>
      <c r="D51" s="455" t="s">
        <v>108</v>
      </c>
      <c r="E51" s="457"/>
      <c r="F51" s="457"/>
      <c r="G51" s="441" t="s">
        <v>109</v>
      </c>
      <c r="H51" s="441" t="s">
        <v>110</v>
      </c>
      <c r="I51" s="441" t="s">
        <v>111</v>
      </c>
      <c r="J51" s="444" t="s">
        <v>112</v>
      </c>
    </row>
    <row r="52" spans="1:10" ht="30.65" customHeight="1" thickBot="1">
      <c r="A52" s="452"/>
      <c r="B52" s="454"/>
      <c r="C52" s="456"/>
      <c r="D52" s="176" t="s">
        <v>95</v>
      </c>
      <c r="E52" s="79" t="str">
        <f>I50</f>
        <v>現地通貨</v>
      </c>
      <c r="F52" s="80" t="s">
        <v>114</v>
      </c>
      <c r="G52" s="442"/>
      <c r="H52" s="442"/>
      <c r="I52" s="442"/>
      <c r="J52" s="445"/>
    </row>
    <row r="53" spans="1:10" ht="30.65" customHeight="1" thickTop="1">
      <c r="A53" s="159">
        <v>1</v>
      </c>
      <c r="B53" s="55"/>
      <c r="C53" s="54"/>
      <c r="D53" s="56"/>
      <c r="E53" s="56"/>
      <c r="F53" s="58"/>
      <c r="G53" s="184"/>
      <c r="H53" s="206" t="e">
        <f>ROUNDDOWN(F53*VALUE(LEFT(G53,LEN(G53-1))),0)</f>
        <v>#VALUE!</v>
      </c>
      <c r="I53" s="182"/>
      <c r="J53" s="180"/>
    </row>
    <row r="54" spans="1:10" ht="30.65" customHeight="1">
      <c r="A54" s="160">
        <v>2</v>
      </c>
      <c r="B54" s="60"/>
      <c r="C54" s="59"/>
      <c r="D54" s="61"/>
      <c r="E54" s="61"/>
      <c r="F54" s="58"/>
      <c r="G54" s="184"/>
      <c r="H54" s="206" t="e">
        <f t="shared" ref="H54:H62" si="2">ROUNDDOWN(F54*VALUE(LEFT(G54,LEN(G54-1))),0)</f>
        <v>#VALUE!</v>
      </c>
      <c r="I54" s="182"/>
      <c r="J54" s="189"/>
    </row>
    <row r="55" spans="1:10" ht="30.65" customHeight="1">
      <c r="A55" s="159">
        <v>3</v>
      </c>
      <c r="B55" s="60"/>
      <c r="C55" s="59"/>
      <c r="D55" s="61"/>
      <c r="E55" s="57"/>
      <c r="F55" s="58"/>
      <c r="G55" s="184"/>
      <c r="H55" s="206" t="e">
        <f t="shared" si="2"/>
        <v>#VALUE!</v>
      </c>
      <c r="I55" s="182"/>
      <c r="J55" s="189"/>
    </row>
    <row r="56" spans="1:10" ht="30.65" customHeight="1">
      <c r="A56" s="160">
        <v>4</v>
      </c>
      <c r="B56" s="60"/>
      <c r="C56" s="59"/>
      <c r="D56" s="61"/>
      <c r="E56" s="62"/>
      <c r="F56" s="58"/>
      <c r="G56" s="184"/>
      <c r="H56" s="206" t="e">
        <f t="shared" si="2"/>
        <v>#VALUE!</v>
      </c>
      <c r="I56" s="182"/>
      <c r="J56" s="189"/>
    </row>
    <row r="57" spans="1:10" ht="30.65" customHeight="1">
      <c r="A57" s="160">
        <v>5</v>
      </c>
      <c r="B57" s="60"/>
      <c r="C57" s="59"/>
      <c r="D57" s="61"/>
      <c r="E57" s="62"/>
      <c r="F57" s="58"/>
      <c r="G57" s="184"/>
      <c r="H57" s="206" t="e">
        <f t="shared" si="2"/>
        <v>#VALUE!</v>
      </c>
      <c r="I57" s="182"/>
      <c r="J57" s="189"/>
    </row>
    <row r="58" spans="1:10" ht="30.65" customHeight="1">
      <c r="A58" s="160">
        <v>6</v>
      </c>
      <c r="B58" s="60"/>
      <c r="C58" s="59"/>
      <c r="D58" s="61"/>
      <c r="E58" s="62"/>
      <c r="F58" s="58"/>
      <c r="G58" s="184"/>
      <c r="H58" s="206" t="e">
        <f t="shared" si="2"/>
        <v>#VALUE!</v>
      </c>
      <c r="I58" s="182"/>
      <c r="J58" s="189"/>
    </row>
    <row r="59" spans="1:10" ht="30.65" customHeight="1">
      <c r="A59" s="160">
        <v>7</v>
      </c>
      <c r="B59" s="60"/>
      <c r="C59" s="59"/>
      <c r="D59" s="61"/>
      <c r="E59" s="62"/>
      <c r="F59" s="58"/>
      <c r="G59" s="184"/>
      <c r="H59" s="206" t="e">
        <f t="shared" si="2"/>
        <v>#VALUE!</v>
      </c>
      <c r="I59" s="182"/>
      <c r="J59" s="189"/>
    </row>
    <row r="60" spans="1:10" ht="30.65" customHeight="1">
      <c r="A60" s="160">
        <v>8</v>
      </c>
      <c r="B60" s="60"/>
      <c r="C60" s="69"/>
      <c r="D60" s="61"/>
      <c r="E60" s="62"/>
      <c r="F60" s="58"/>
      <c r="G60" s="184"/>
      <c r="H60" s="206" t="e">
        <f t="shared" si="2"/>
        <v>#VALUE!</v>
      </c>
      <c r="I60" s="182"/>
      <c r="J60" s="189"/>
    </row>
    <row r="61" spans="1:10" ht="30.65" customHeight="1">
      <c r="A61" s="160">
        <v>9</v>
      </c>
      <c r="B61" s="63"/>
      <c r="C61" s="64"/>
      <c r="D61" s="65"/>
      <c r="E61" s="61"/>
      <c r="F61" s="58"/>
      <c r="G61" s="184"/>
      <c r="H61" s="206" t="e">
        <f t="shared" si="2"/>
        <v>#VALUE!</v>
      </c>
      <c r="I61" s="182"/>
      <c r="J61" s="189"/>
    </row>
    <row r="62" spans="1:10" ht="30.65" customHeight="1">
      <c r="A62" s="160">
        <v>10</v>
      </c>
      <c r="B62" s="60"/>
      <c r="C62" s="59"/>
      <c r="D62" s="61"/>
      <c r="E62" s="62"/>
      <c r="F62" s="167"/>
      <c r="G62" s="185"/>
      <c r="H62" s="206" t="e">
        <f t="shared" si="2"/>
        <v>#VALUE!</v>
      </c>
      <c r="I62" s="183"/>
      <c r="J62" s="189"/>
    </row>
    <row r="63" spans="1:10" ht="30.65" customHeight="1">
      <c r="A63" s="446" t="s">
        <v>118</v>
      </c>
      <c r="B63" s="447"/>
      <c r="C63" s="448"/>
      <c r="D63" s="195">
        <f>SUM(D53:D62)</f>
        <v>0</v>
      </c>
      <c r="E63" s="195">
        <f>SUM(E53:E62)</f>
        <v>0</v>
      </c>
      <c r="F63" s="114">
        <f>SUM(F53:F62)</f>
        <v>0</v>
      </c>
      <c r="G63" s="203"/>
      <c r="H63" s="449" t="s">
        <v>119</v>
      </c>
      <c r="I63" s="191"/>
      <c r="J63" s="191"/>
    </row>
    <row r="64" spans="1:10" ht="30.65" customHeight="1">
      <c r="A64" s="446" t="s">
        <v>120</v>
      </c>
      <c r="B64" s="447"/>
      <c r="C64" s="448"/>
      <c r="D64" s="179">
        <f>ROUNDDOWN(D63*J49,0)</f>
        <v>0</v>
      </c>
      <c r="E64" s="179">
        <f>ROUNDDOWN(E63*J50,0)</f>
        <v>0</v>
      </c>
      <c r="F64" s="192"/>
      <c r="G64" s="193"/>
      <c r="H64" s="450"/>
      <c r="I64" s="202">
        <f>D64+E64+F63</f>
        <v>0</v>
      </c>
      <c r="J64" s="191"/>
    </row>
    <row r="65" spans="1:10" ht="30.65" customHeight="1">
      <c r="A65" s="190"/>
      <c r="B65" s="187"/>
      <c r="C65" s="188"/>
      <c r="D65" s="437" t="s">
        <v>121</v>
      </c>
      <c r="E65" s="437"/>
      <c r="F65" s="197" t="s">
        <v>122</v>
      </c>
      <c r="G65" s="197" t="s">
        <v>109</v>
      </c>
      <c r="H65" s="197" t="s">
        <v>110</v>
      </c>
      <c r="I65" s="186"/>
      <c r="J65" s="188"/>
    </row>
    <row r="66" spans="1:10" ht="30.65" customHeight="1">
      <c r="A66" s="186"/>
      <c r="B66" s="187"/>
      <c r="C66" s="194"/>
      <c r="D66" s="198" t="s">
        <v>123</v>
      </c>
      <c r="E66" s="199"/>
      <c r="F66" s="205">
        <f>SUMIFS(F53:F62,G53:G62,0.1,I53:I62,"課税(インボイス)")</f>
        <v>0</v>
      </c>
      <c r="G66" s="200">
        <v>0.1</v>
      </c>
      <c r="H66" s="204">
        <f>SUMIFS(H53:H62,G53:G62,0.1,I53:I62,"課税(インボイス)")</f>
        <v>0</v>
      </c>
      <c r="I66" s="196"/>
      <c r="J66" s="196"/>
    </row>
    <row r="67" spans="1:10" ht="30.65" customHeight="1">
      <c r="A67" s="186"/>
      <c r="B67" s="187"/>
      <c r="C67" s="194"/>
      <c r="D67" s="198" t="s">
        <v>124</v>
      </c>
      <c r="E67" s="199"/>
      <c r="F67" s="205">
        <f>SUMIFS(F53:F62,G53:G62,0.1,I53:I62,"課税(非インボイス)")</f>
        <v>0</v>
      </c>
      <c r="G67" s="200">
        <v>0.1</v>
      </c>
      <c r="H67" s="204">
        <f>SUMIFS(H53:H62,G53:G62,0.1,I53:I62,"課税(非インボイス)")</f>
        <v>0</v>
      </c>
      <c r="I67" s="232" t="s">
        <v>115</v>
      </c>
      <c r="J67" s="233">
        <f>SUMIFS(F53:F62,I53:I62,"不課税")</f>
        <v>0</v>
      </c>
    </row>
    <row r="68" spans="1:10" ht="30.65" customHeight="1">
      <c r="A68" s="186"/>
      <c r="B68" s="187"/>
      <c r="C68" s="194"/>
      <c r="D68" s="198" t="s">
        <v>123</v>
      </c>
      <c r="E68" s="199"/>
      <c r="F68" s="205">
        <f>SUMIFS(F53:F62,G53:G62,0.08,I53:I62,"課税(インボイス)")</f>
        <v>0</v>
      </c>
      <c r="G68" s="201">
        <v>0.08</v>
      </c>
      <c r="H68" s="204">
        <f>SUMIFS(H53:H62,G53:G62,0.08,I53:I62,"課税(インボイス)")</f>
        <v>0</v>
      </c>
      <c r="I68" s="232" t="s">
        <v>116</v>
      </c>
      <c r="J68" s="233">
        <f>SUMIFS(F53:F62,I53:I62,"非課税")</f>
        <v>0</v>
      </c>
    </row>
    <row r="69" spans="1:10" ht="30.65" customHeight="1">
      <c r="A69" s="186"/>
      <c r="B69" s="187"/>
      <c r="C69" s="194"/>
      <c r="D69" s="198" t="s">
        <v>124</v>
      </c>
      <c r="E69" s="199"/>
      <c r="F69" s="205">
        <f>SUMIFS(F53:F62,G53:G62,0.08,I53:I62,"課税(非インボイス)")</f>
        <v>0</v>
      </c>
      <c r="G69" s="201">
        <v>0.08</v>
      </c>
      <c r="H69" s="204">
        <f>SUMIFS(H53:H62,G53:G62,0.08,I53:I62,"課税(非インボイス)")</f>
        <v>0</v>
      </c>
      <c r="I69" s="196"/>
      <c r="J69" s="196"/>
    </row>
    <row r="70" spans="1:10" ht="16.5">
      <c r="A70" s="70"/>
      <c r="B70" s="70"/>
      <c r="C70" s="70"/>
      <c r="D70" s="70"/>
      <c r="E70" s="70"/>
      <c r="F70" s="72"/>
      <c r="G70" s="72"/>
      <c r="H70" s="72"/>
      <c r="I70" s="72"/>
      <c r="J70" s="71"/>
    </row>
    <row r="71" spans="1:10" ht="19.5" customHeight="1" thickBot="1">
      <c r="A71" s="70"/>
      <c r="B71" s="70"/>
      <c r="C71" s="70"/>
      <c r="D71" s="70"/>
      <c r="E71" s="70"/>
      <c r="F71" s="72"/>
      <c r="G71" s="71"/>
      <c r="H71" s="71"/>
      <c r="I71" s="71"/>
    </row>
    <row r="72" spans="1:10" ht="34.5" customHeight="1" thickBot="1">
      <c r="B72" s="438" t="str">
        <f>"遠隔活動費"&amp;"　"&amp;支出総括表!B7&amp;"合計"</f>
        <v>遠隔活動費　部分払第●回合計</v>
      </c>
      <c r="C72" s="439"/>
      <c r="D72" s="439"/>
      <c r="E72" s="440"/>
      <c r="F72" s="74">
        <f>I20+I42+I64</f>
        <v>0</v>
      </c>
    </row>
    <row r="73" spans="1:10" ht="34.5" customHeight="1">
      <c r="A73" s="75"/>
      <c r="B73" s="76"/>
      <c r="C73" s="76"/>
      <c r="D73" s="76"/>
      <c r="E73" s="76"/>
      <c r="F73" s="77"/>
      <c r="G73" s="75"/>
      <c r="H73" s="75"/>
      <c r="I73" s="75"/>
      <c r="J73" s="75"/>
    </row>
    <row r="74" spans="1:10" ht="40" customHeight="1">
      <c r="A74" s="228" t="s">
        <v>125</v>
      </c>
      <c r="B74" s="181"/>
      <c r="C74" s="181"/>
      <c r="D74" s="181"/>
      <c r="E74" s="177"/>
      <c r="F74" s="181"/>
      <c r="G74" s="181"/>
      <c r="H74" s="181"/>
      <c r="I74" s="181"/>
      <c r="J74" s="181"/>
    </row>
    <row r="75" spans="1:10" ht="34.5" customHeight="1">
      <c r="A75" s="207"/>
      <c r="B75" s="67"/>
      <c r="C75" s="66"/>
      <c r="D75" s="66"/>
      <c r="E75" s="66"/>
      <c r="F75" s="66"/>
      <c r="G75" s="51"/>
      <c r="H75" s="66"/>
      <c r="I75" s="66" t="s">
        <v>95</v>
      </c>
      <c r="J75" s="68"/>
    </row>
    <row r="76" spans="1:10" ht="34.5" customHeight="1">
      <c r="A76" s="229"/>
      <c r="B76" s="50"/>
      <c r="C76" s="51"/>
      <c r="D76" s="51"/>
      <c r="E76" s="51"/>
      <c r="F76" s="52"/>
      <c r="G76" s="51"/>
      <c r="H76" s="52"/>
      <c r="I76" s="52" t="s">
        <v>97</v>
      </c>
      <c r="J76" s="53"/>
    </row>
    <row r="77" spans="1:10" ht="34.5" customHeight="1">
      <c r="A77" s="451" t="s">
        <v>82</v>
      </c>
      <c r="B77" s="453" t="s">
        <v>106</v>
      </c>
      <c r="C77" s="455" t="s">
        <v>107</v>
      </c>
      <c r="D77" s="455" t="s">
        <v>108</v>
      </c>
      <c r="E77" s="457"/>
      <c r="F77" s="457"/>
      <c r="G77" s="441" t="s">
        <v>109</v>
      </c>
      <c r="H77" s="441" t="s">
        <v>110</v>
      </c>
      <c r="I77" s="441" t="s">
        <v>111</v>
      </c>
      <c r="J77" s="444" t="s">
        <v>112</v>
      </c>
    </row>
    <row r="78" spans="1:10" ht="34.5" customHeight="1" thickBot="1">
      <c r="A78" s="452"/>
      <c r="B78" s="454"/>
      <c r="C78" s="456"/>
      <c r="D78" s="176" t="s">
        <v>95</v>
      </c>
      <c r="E78" s="79" t="str">
        <f>I76</f>
        <v>現地通貨</v>
      </c>
      <c r="F78" s="80" t="s">
        <v>114</v>
      </c>
      <c r="G78" s="442"/>
      <c r="H78" s="442"/>
      <c r="I78" s="442"/>
      <c r="J78" s="445"/>
    </row>
    <row r="79" spans="1:10" ht="31.5" customHeight="1" thickTop="1">
      <c r="A79" s="159">
        <v>1</v>
      </c>
      <c r="B79" s="55"/>
      <c r="C79" s="54"/>
      <c r="D79" s="56"/>
      <c r="E79" s="56"/>
      <c r="F79" s="58"/>
      <c r="G79" s="184"/>
      <c r="H79" s="206" t="e">
        <f>ROUNDDOWN(F79*VALUE(LEFT(G79,LEN(G79-1))),0)</f>
        <v>#VALUE!</v>
      </c>
      <c r="I79" s="182"/>
      <c r="J79" s="180"/>
    </row>
    <row r="80" spans="1:10" ht="31.5" customHeight="1">
      <c r="A80" s="160">
        <v>2</v>
      </c>
      <c r="B80" s="60"/>
      <c r="C80" s="59"/>
      <c r="D80" s="61"/>
      <c r="E80" s="61"/>
      <c r="F80" s="58"/>
      <c r="G80" s="184"/>
      <c r="H80" s="206" t="e">
        <f t="shared" ref="H80:H88" si="3">ROUNDDOWN(F80*VALUE(LEFT(G80,LEN(G80-1))),0)</f>
        <v>#VALUE!</v>
      </c>
      <c r="I80" s="182"/>
      <c r="J80" s="189"/>
    </row>
    <row r="81" spans="1:10" ht="31.5" customHeight="1">
      <c r="A81" s="159">
        <v>3</v>
      </c>
      <c r="B81" s="60"/>
      <c r="C81" s="59"/>
      <c r="D81" s="61"/>
      <c r="E81" s="57"/>
      <c r="F81" s="58"/>
      <c r="G81" s="184"/>
      <c r="H81" s="206" t="e">
        <f t="shared" si="3"/>
        <v>#VALUE!</v>
      </c>
      <c r="I81" s="182"/>
      <c r="J81" s="189"/>
    </row>
    <row r="82" spans="1:10" ht="31.5" customHeight="1">
      <c r="A82" s="160">
        <v>4</v>
      </c>
      <c r="B82" s="60"/>
      <c r="C82" s="59"/>
      <c r="D82" s="61"/>
      <c r="E82" s="62"/>
      <c r="F82" s="58"/>
      <c r="G82" s="184"/>
      <c r="H82" s="206" t="e">
        <f t="shared" si="3"/>
        <v>#VALUE!</v>
      </c>
      <c r="I82" s="182"/>
      <c r="J82" s="189"/>
    </row>
    <row r="83" spans="1:10" ht="31.5" customHeight="1">
      <c r="A83" s="160">
        <v>5</v>
      </c>
      <c r="B83" s="60"/>
      <c r="C83" s="59"/>
      <c r="D83" s="61"/>
      <c r="E83" s="62"/>
      <c r="F83" s="58"/>
      <c r="G83" s="184"/>
      <c r="H83" s="206" t="e">
        <f t="shared" si="3"/>
        <v>#VALUE!</v>
      </c>
      <c r="I83" s="182"/>
      <c r="J83" s="189"/>
    </row>
    <row r="84" spans="1:10" ht="31.5" customHeight="1">
      <c r="A84" s="160">
        <v>6</v>
      </c>
      <c r="B84" s="60"/>
      <c r="C84" s="59"/>
      <c r="D84" s="61"/>
      <c r="E84" s="62"/>
      <c r="F84" s="58"/>
      <c r="G84" s="184"/>
      <c r="H84" s="206" t="e">
        <f t="shared" si="3"/>
        <v>#VALUE!</v>
      </c>
      <c r="I84" s="182"/>
      <c r="J84" s="189"/>
    </row>
    <row r="85" spans="1:10" ht="31.5" customHeight="1">
      <c r="A85" s="160">
        <v>7</v>
      </c>
      <c r="B85" s="60"/>
      <c r="C85" s="59"/>
      <c r="D85" s="61"/>
      <c r="E85" s="62"/>
      <c r="F85" s="58"/>
      <c r="G85" s="184"/>
      <c r="H85" s="206" t="e">
        <f t="shared" si="3"/>
        <v>#VALUE!</v>
      </c>
      <c r="I85" s="182"/>
      <c r="J85" s="189"/>
    </row>
    <row r="86" spans="1:10" ht="31.5" customHeight="1">
      <c r="A86" s="160">
        <v>8</v>
      </c>
      <c r="B86" s="60"/>
      <c r="C86" s="69"/>
      <c r="D86" s="61"/>
      <c r="E86" s="62"/>
      <c r="F86" s="58"/>
      <c r="G86" s="184"/>
      <c r="H86" s="206" t="e">
        <f t="shared" si="3"/>
        <v>#VALUE!</v>
      </c>
      <c r="I86" s="182"/>
      <c r="J86" s="189"/>
    </row>
    <row r="87" spans="1:10" ht="31.5" customHeight="1">
      <c r="A87" s="160">
        <v>9</v>
      </c>
      <c r="B87" s="63"/>
      <c r="C87" s="64"/>
      <c r="D87" s="65"/>
      <c r="E87" s="61"/>
      <c r="F87" s="58"/>
      <c r="G87" s="184"/>
      <c r="H87" s="206" t="e">
        <f t="shared" si="3"/>
        <v>#VALUE!</v>
      </c>
      <c r="I87" s="182"/>
      <c r="J87" s="189"/>
    </row>
    <row r="88" spans="1:10" ht="31.5" customHeight="1">
      <c r="A88" s="160">
        <v>10</v>
      </c>
      <c r="B88" s="60"/>
      <c r="C88" s="59"/>
      <c r="D88" s="61"/>
      <c r="E88" s="62"/>
      <c r="F88" s="167"/>
      <c r="G88" s="185"/>
      <c r="H88" s="206" t="e">
        <f t="shared" si="3"/>
        <v>#VALUE!</v>
      </c>
      <c r="I88" s="183"/>
      <c r="J88" s="189"/>
    </row>
    <row r="89" spans="1:10" ht="31.5" customHeight="1">
      <c r="A89" s="446" t="s">
        <v>118</v>
      </c>
      <c r="B89" s="447"/>
      <c r="C89" s="448"/>
      <c r="D89" s="195">
        <f>SUM(D79:D88)</f>
        <v>0</v>
      </c>
      <c r="E89" s="195">
        <f>SUM(E79:E88)</f>
        <v>0</v>
      </c>
      <c r="F89" s="114">
        <f>SUM(F79:F88)</f>
        <v>0</v>
      </c>
      <c r="G89" s="203"/>
      <c r="H89" s="449" t="s">
        <v>119</v>
      </c>
      <c r="I89" s="191"/>
      <c r="J89" s="191"/>
    </row>
    <row r="90" spans="1:10" ht="31.5" customHeight="1">
      <c r="A90" s="446" t="s">
        <v>120</v>
      </c>
      <c r="B90" s="447"/>
      <c r="C90" s="448"/>
      <c r="D90" s="179">
        <f>ROUNDDOWN(D89*J75,0)</f>
        <v>0</v>
      </c>
      <c r="E90" s="179">
        <f>ROUNDDOWN(E89*J76,0)</f>
        <v>0</v>
      </c>
      <c r="F90" s="192"/>
      <c r="G90" s="193"/>
      <c r="H90" s="450"/>
      <c r="I90" s="202">
        <f>D90+E90+F89</f>
        <v>0</v>
      </c>
      <c r="J90" s="191"/>
    </row>
    <row r="91" spans="1:10" ht="31.5" customHeight="1">
      <c r="A91" s="190"/>
      <c r="B91" s="187"/>
      <c r="C91" s="188"/>
      <c r="D91" s="437" t="s">
        <v>121</v>
      </c>
      <c r="E91" s="437"/>
      <c r="F91" s="197" t="s">
        <v>122</v>
      </c>
      <c r="G91" s="197" t="s">
        <v>109</v>
      </c>
      <c r="H91" s="197" t="s">
        <v>110</v>
      </c>
      <c r="I91" s="186"/>
      <c r="J91" s="188"/>
    </row>
    <row r="92" spans="1:10" ht="31.5" customHeight="1">
      <c r="A92" s="186"/>
      <c r="B92" s="187"/>
      <c r="C92" s="194"/>
      <c r="D92" s="198" t="s">
        <v>123</v>
      </c>
      <c r="E92" s="199"/>
      <c r="F92" s="205">
        <f>SUMIFS(F79:F88,G79:G88,0.1,I79:I88,"課税(インボイス)")</f>
        <v>0</v>
      </c>
      <c r="G92" s="200">
        <v>0.1</v>
      </c>
      <c r="H92" s="204">
        <f>SUMIFS(H79:H88,G79:G88,0.1,I79:I88,"課税(インボイス)")</f>
        <v>0</v>
      </c>
      <c r="I92" s="196"/>
      <c r="J92" s="196"/>
    </row>
    <row r="93" spans="1:10" ht="31.5" customHeight="1">
      <c r="A93" s="186"/>
      <c r="B93" s="187"/>
      <c r="C93" s="194"/>
      <c r="D93" s="198" t="s">
        <v>124</v>
      </c>
      <c r="E93" s="199"/>
      <c r="F93" s="205">
        <f>SUMIFS(F79:F88,G79:G88,0.1,I79:I88,"課税(非インボイス)")</f>
        <v>0</v>
      </c>
      <c r="G93" s="200">
        <v>0.1</v>
      </c>
      <c r="H93" s="204">
        <f>SUMIFS(H79:H88,G79:G88,0.1,I79:I88,"課税(非インボイス)")</f>
        <v>0</v>
      </c>
      <c r="I93" s="232" t="s">
        <v>115</v>
      </c>
      <c r="J93" s="233">
        <f>SUMIFS(F79:F88,I79:I88,"不課税")</f>
        <v>0</v>
      </c>
    </row>
    <row r="94" spans="1:10" ht="31.5" customHeight="1">
      <c r="A94" s="186"/>
      <c r="B94" s="187"/>
      <c r="C94" s="194"/>
      <c r="D94" s="198" t="s">
        <v>123</v>
      </c>
      <c r="E94" s="199"/>
      <c r="F94" s="205">
        <f>SUMIFS(F79:F88,G79:G88,0.08,I79:I88,"課税(インボイス)")</f>
        <v>0</v>
      </c>
      <c r="G94" s="201">
        <v>0.08</v>
      </c>
      <c r="H94" s="204">
        <f>SUMIFS(H79:H88,G79:G88,0.08,I79:I88,"課税(インボイス)")</f>
        <v>0</v>
      </c>
      <c r="I94" s="232" t="s">
        <v>116</v>
      </c>
      <c r="J94" s="233">
        <f>SUMIFS(F79:F88,I79:I88,"非課税")</f>
        <v>0</v>
      </c>
    </row>
    <row r="95" spans="1:10" ht="31.5" customHeight="1">
      <c r="A95" s="186"/>
      <c r="B95" s="187"/>
      <c r="C95" s="194"/>
      <c r="D95" s="198" t="s">
        <v>124</v>
      </c>
      <c r="E95" s="199"/>
      <c r="F95" s="205">
        <f>SUMIFS(F79:F88,G79:G88,0.08,I79:I88,"課税(非インボイス)")</f>
        <v>0</v>
      </c>
      <c r="G95" s="201">
        <v>0.08</v>
      </c>
      <c r="H95" s="204">
        <f>SUMIFS(H79:H88,G79:G88,0.08,I79:I88,"課税(非インボイス)")</f>
        <v>0</v>
      </c>
      <c r="I95" s="196"/>
      <c r="J95" s="196"/>
    </row>
    <row r="96" spans="1:10" ht="31.5" customHeight="1">
      <c r="A96" s="70"/>
      <c r="B96" s="70"/>
      <c r="C96" s="70"/>
      <c r="D96" s="70"/>
      <c r="E96" s="70"/>
      <c r="F96" s="72"/>
      <c r="G96" s="72"/>
      <c r="H96" s="72"/>
      <c r="I96" s="72"/>
      <c r="J96" s="71"/>
    </row>
    <row r="97" spans="1:10" ht="31.5" customHeight="1">
      <c r="A97" s="140"/>
      <c r="B97" s="67"/>
      <c r="C97" s="66"/>
      <c r="D97" s="66"/>
      <c r="E97" s="66"/>
      <c r="F97" s="66"/>
      <c r="G97" s="51"/>
      <c r="H97" s="66"/>
      <c r="I97" s="66" t="s">
        <v>95</v>
      </c>
      <c r="J97" s="68"/>
    </row>
    <row r="98" spans="1:10" ht="31.5" customHeight="1">
      <c r="A98" s="229"/>
      <c r="B98" s="50"/>
      <c r="C98" s="51"/>
      <c r="D98" s="51"/>
      <c r="E98" s="51"/>
      <c r="F98" s="52"/>
      <c r="G98" s="51"/>
      <c r="H98" s="52"/>
      <c r="I98" s="52" t="s">
        <v>97</v>
      </c>
      <c r="J98" s="53"/>
    </row>
    <row r="99" spans="1:10" ht="31.5" customHeight="1">
      <c r="A99" s="451" t="s">
        <v>82</v>
      </c>
      <c r="B99" s="453" t="s">
        <v>106</v>
      </c>
      <c r="C99" s="455" t="s">
        <v>107</v>
      </c>
      <c r="D99" s="455" t="s">
        <v>108</v>
      </c>
      <c r="E99" s="457"/>
      <c r="F99" s="457"/>
      <c r="G99" s="441" t="s">
        <v>109</v>
      </c>
      <c r="H99" s="441" t="s">
        <v>110</v>
      </c>
      <c r="I99" s="441" t="s">
        <v>111</v>
      </c>
      <c r="J99" s="444" t="s">
        <v>112</v>
      </c>
    </row>
    <row r="100" spans="1:10" ht="31.5" customHeight="1" thickBot="1">
      <c r="A100" s="452"/>
      <c r="B100" s="454"/>
      <c r="C100" s="456"/>
      <c r="D100" s="176" t="s">
        <v>95</v>
      </c>
      <c r="E100" s="79" t="str">
        <f>I98</f>
        <v>現地通貨</v>
      </c>
      <c r="F100" s="80" t="s">
        <v>114</v>
      </c>
      <c r="G100" s="442"/>
      <c r="H100" s="442"/>
      <c r="I100" s="442"/>
      <c r="J100" s="445"/>
    </row>
    <row r="101" spans="1:10" ht="31.5" customHeight="1" thickTop="1">
      <c r="A101" s="159">
        <v>1</v>
      </c>
      <c r="B101" s="55"/>
      <c r="C101" s="54"/>
      <c r="D101" s="56"/>
      <c r="E101" s="56"/>
      <c r="F101" s="58"/>
      <c r="G101" s="184"/>
      <c r="H101" s="206" t="e">
        <f>ROUNDDOWN(F101*VALUE(LEFT(G101,LEN(G101-1))),0)</f>
        <v>#VALUE!</v>
      </c>
      <c r="I101" s="182"/>
      <c r="J101" s="180"/>
    </row>
    <row r="102" spans="1:10" ht="31.5" customHeight="1">
      <c r="A102" s="160">
        <v>2</v>
      </c>
      <c r="B102" s="60"/>
      <c r="C102" s="59"/>
      <c r="D102" s="61"/>
      <c r="E102" s="61"/>
      <c r="F102" s="58"/>
      <c r="G102" s="184"/>
      <c r="H102" s="206" t="e">
        <f t="shared" ref="H102:H110" si="4">ROUNDDOWN(F102*VALUE(LEFT(G102,LEN(G102-1))),0)</f>
        <v>#VALUE!</v>
      </c>
      <c r="I102" s="182"/>
      <c r="J102" s="189"/>
    </row>
    <row r="103" spans="1:10" ht="31.5" customHeight="1">
      <c r="A103" s="159">
        <v>3</v>
      </c>
      <c r="B103" s="60"/>
      <c r="C103" s="59"/>
      <c r="D103" s="61"/>
      <c r="E103" s="57"/>
      <c r="F103" s="58"/>
      <c r="G103" s="184"/>
      <c r="H103" s="206" t="e">
        <f t="shared" si="4"/>
        <v>#VALUE!</v>
      </c>
      <c r="I103" s="182"/>
      <c r="J103" s="189"/>
    </row>
    <row r="104" spans="1:10" ht="31.5" customHeight="1">
      <c r="A104" s="160">
        <v>4</v>
      </c>
      <c r="B104" s="60"/>
      <c r="C104" s="59"/>
      <c r="D104" s="61"/>
      <c r="E104" s="62"/>
      <c r="F104" s="58"/>
      <c r="G104" s="184"/>
      <c r="H104" s="206" t="e">
        <f t="shared" si="4"/>
        <v>#VALUE!</v>
      </c>
      <c r="I104" s="182"/>
      <c r="J104" s="189"/>
    </row>
    <row r="105" spans="1:10" ht="31.5" customHeight="1">
      <c r="A105" s="160">
        <v>5</v>
      </c>
      <c r="B105" s="60"/>
      <c r="C105" s="59"/>
      <c r="D105" s="61"/>
      <c r="E105" s="62"/>
      <c r="F105" s="58"/>
      <c r="G105" s="184"/>
      <c r="H105" s="206" t="e">
        <f t="shared" si="4"/>
        <v>#VALUE!</v>
      </c>
      <c r="I105" s="182"/>
      <c r="J105" s="189"/>
    </row>
    <row r="106" spans="1:10" ht="31.5" customHeight="1">
      <c r="A106" s="160">
        <v>6</v>
      </c>
      <c r="B106" s="60"/>
      <c r="C106" s="59"/>
      <c r="D106" s="61"/>
      <c r="E106" s="62"/>
      <c r="F106" s="58"/>
      <c r="G106" s="184"/>
      <c r="H106" s="206" t="e">
        <f t="shared" si="4"/>
        <v>#VALUE!</v>
      </c>
      <c r="I106" s="182"/>
      <c r="J106" s="189"/>
    </row>
    <row r="107" spans="1:10" ht="31.5" customHeight="1">
      <c r="A107" s="160">
        <v>7</v>
      </c>
      <c r="B107" s="60"/>
      <c r="C107" s="59"/>
      <c r="D107" s="61"/>
      <c r="E107" s="62"/>
      <c r="F107" s="58"/>
      <c r="G107" s="184"/>
      <c r="H107" s="206" t="e">
        <f t="shared" si="4"/>
        <v>#VALUE!</v>
      </c>
      <c r="I107" s="182"/>
      <c r="J107" s="189"/>
    </row>
    <row r="108" spans="1:10" ht="31.5" customHeight="1">
      <c r="A108" s="160">
        <v>8</v>
      </c>
      <c r="B108" s="60"/>
      <c r="C108" s="69"/>
      <c r="D108" s="61"/>
      <c r="E108" s="62"/>
      <c r="F108" s="58"/>
      <c r="G108" s="184"/>
      <c r="H108" s="206" t="e">
        <f t="shared" si="4"/>
        <v>#VALUE!</v>
      </c>
      <c r="I108" s="182"/>
      <c r="J108" s="189"/>
    </row>
    <row r="109" spans="1:10" ht="31.5" customHeight="1">
      <c r="A109" s="160">
        <v>9</v>
      </c>
      <c r="B109" s="63"/>
      <c r="C109" s="64"/>
      <c r="D109" s="65"/>
      <c r="E109" s="61"/>
      <c r="F109" s="58"/>
      <c r="G109" s="184"/>
      <c r="H109" s="206" t="e">
        <f t="shared" si="4"/>
        <v>#VALUE!</v>
      </c>
      <c r="I109" s="182"/>
      <c r="J109" s="189"/>
    </row>
    <row r="110" spans="1:10" ht="31.5" customHeight="1">
      <c r="A110" s="160">
        <v>10</v>
      </c>
      <c r="B110" s="60"/>
      <c r="C110" s="59"/>
      <c r="D110" s="61"/>
      <c r="E110" s="62"/>
      <c r="F110" s="167"/>
      <c r="G110" s="185"/>
      <c r="H110" s="206" t="e">
        <f t="shared" si="4"/>
        <v>#VALUE!</v>
      </c>
      <c r="I110" s="183"/>
      <c r="J110" s="189"/>
    </row>
    <row r="111" spans="1:10" ht="31.5" customHeight="1">
      <c r="A111" s="446" t="s">
        <v>118</v>
      </c>
      <c r="B111" s="447"/>
      <c r="C111" s="448"/>
      <c r="D111" s="195">
        <f>SUM(D101:D110)</f>
        <v>0</v>
      </c>
      <c r="E111" s="195">
        <f>SUM(E101:E110)</f>
        <v>0</v>
      </c>
      <c r="F111" s="114">
        <f>SUM(F101:F110)</f>
        <v>0</v>
      </c>
      <c r="G111" s="203"/>
      <c r="H111" s="449" t="s">
        <v>119</v>
      </c>
      <c r="I111" s="191"/>
      <c r="J111" s="191"/>
    </row>
    <row r="112" spans="1:10" ht="31.5" customHeight="1">
      <c r="A112" s="446" t="s">
        <v>120</v>
      </c>
      <c r="B112" s="447"/>
      <c r="C112" s="448"/>
      <c r="D112" s="179">
        <f>ROUNDDOWN(D111*J97,0)</f>
        <v>0</v>
      </c>
      <c r="E112" s="179">
        <f>ROUNDDOWN(E111*J98,0)</f>
        <v>0</v>
      </c>
      <c r="F112" s="192"/>
      <c r="G112" s="193"/>
      <c r="H112" s="450"/>
      <c r="I112" s="202">
        <f>D112+E112+F111</f>
        <v>0</v>
      </c>
      <c r="J112" s="191"/>
    </row>
    <row r="113" spans="1:10" ht="31.5" customHeight="1">
      <c r="A113" s="190"/>
      <c r="B113" s="187"/>
      <c r="C113" s="188"/>
      <c r="D113" s="437" t="s">
        <v>121</v>
      </c>
      <c r="E113" s="437"/>
      <c r="F113" s="197" t="s">
        <v>122</v>
      </c>
      <c r="G113" s="197" t="s">
        <v>109</v>
      </c>
      <c r="H113" s="197" t="s">
        <v>110</v>
      </c>
      <c r="I113" s="186"/>
      <c r="J113" s="188"/>
    </row>
    <row r="114" spans="1:10" ht="31.5" customHeight="1">
      <c r="A114" s="186"/>
      <c r="B114" s="187"/>
      <c r="C114" s="194"/>
      <c r="D114" s="198" t="s">
        <v>123</v>
      </c>
      <c r="E114" s="199"/>
      <c r="F114" s="205">
        <f>SUMIFS(F101:F110,G101:G110,0.1,I101:I110,"課税(インボイス)")</f>
        <v>0</v>
      </c>
      <c r="G114" s="200">
        <v>0.1</v>
      </c>
      <c r="H114" s="204">
        <f>SUMIFS(H101:H110,G101:G110,0.1,I101:I110,"課税(インボイス)")</f>
        <v>0</v>
      </c>
      <c r="I114" s="196"/>
      <c r="J114" s="196"/>
    </row>
    <row r="115" spans="1:10" ht="31.5" customHeight="1">
      <c r="A115" s="186"/>
      <c r="B115" s="187"/>
      <c r="C115" s="194"/>
      <c r="D115" s="198" t="s">
        <v>124</v>
      </c>
      <c r="E115" s="199"/>
      <c r="F115" s="205">
        <f>SUMIFS(F101:F110,G101:G110,0.1,I101:I110,"課税(非インボイス)")</f>
        <v>0</v>
      </c>
      <c r="G115" s="200">
        <v>0.1</v>
      </c>
      <c r="H115" s="204">
        <f>SUMIFS(H101:H110,G101:G110,0.1,I101:I110,"課税(非インボイス)")</f>
        <v>0</v>
      </c>
      <c r="I115" s="232" t="s">
        <v>115</v>
      </c>
      <c r="J115" s="233">
        <f>SUMIFS(F101:F110,I101:I110,"不課税")</f>
        <v>0</v>
      </c>
    </row>
    <row r="116" spans="1:10" ht="31.5" customHeight="1">
      <c r="A116" s="186"/>
      <c r="B116" s="187"/>
      <c r="C116" s="194"/>
      <c r="D116" s="198" t="s">
        <v>123</v>
      </c>
      <c r="E116" s="199"/>
      <c r="F116" s="205">
        <f>SUMIFS(F101:F110,G101:G110,0.08,I101:I110,"課税(インボイス)")</f>
        <v>0</v>
      </c>
      <c r="G116" s="201">
        <v>0.08</v>
      </c>
      <c r="H116" s="204">
        <f>SUMIFS(H101:H110,G101:G110,0.08,I101:I110,"課税(インボイス)")</f>
        <v>0</v>
      </c>
      <c r="I116" s="232" t="s">
        <v>116</v>
      </c>
      <c r="J116" s="233">
        <f>SUMIFS(F101:F110,I101:I110,"非課税")</f>
        <v>0</v>
      </c>
    </row>
    <row r="117" spans="1:10" ht="31.5" customHeight="1">
      <c r="A117" s="186"/>
      <c r="B117" s="187"/>
      <c r="C117" s="194"/>
      <c r="D117" s="198" t="s">
        <v>124</v>
      </c>
      <c r="E117" s="199"/>
      <c r="F117" s="205">
        <f>SUMIFS(F101:F110,G101:G110,0.08,I101:I110,"課税(非インボイス)")</f>
        <v>0</v>
      </c>
      <c r="G117" s="201">
        <v>0.08</v>
      </c>
      <c r="H117" s="204">
        <f>SUMIFS(H101:H110,G101:G110,0.08,I101:I110,"課税(非インボイス)")</f>
        <v>0</v>
      </c>
      <c r="I117" s="196"/>
      <c r="J117" s="196"/>
    </row>
    <row r="118" spans="1:10" ht="31.5" customHeight="1">
      <c r="A118" s="70"/>
      <c r="B118" s="70"/>
      <c r="C118" s="70"/>
      <c r="D118" s="70"/>
      <c r="E118" s="70"/>
      <c r="F118" s="72"/>
      <c r="G118" s="72"/>
      <c r="H118" s="72"/>
      <c r="I118" s="72"/>
      <c r="J118" s="71"/>
    </row>
    <row r="119" spans="1:10" ht="31.5" customHeight="1">
      <c r="A119" s="140"/>
      <c r="B119" s="67"/>
      <c r="C119" s="66"/>
      <c r="D119" s="66"/>
      <c r="E119" s="66"/>
      <c r="F119" s="66"/>
      <c r="G119" s="51"/>
      <c r="H119" s="66"/>
      <c r="I119" s="66" t="s">
        <v>95</v>
      </c>
      <c r="J119" s="68"/>
    </row>
    <row r="120" spans="1:10" ht="31.5" customHeight="1">
      <c r="A120" s="229"/>
      <c r="B120" s="50"/>
      <c r="C120" s="51"/>
      <c r="D120" s="51"/>
      <c r="E120" s="51"/>
      <c r="F120" s="52"/>
      <c r="G120" s="51"/>
      <c r="H120" s="52"/>
      <c r="I120" s="52" t="s">
        <v>97</v>
      </c>
      <c r="J120" s="53"/>
    </row>
    <row r="121" spans="1:10" ht="31.5" customHeight="1">
      <c r="A121" s="451" t="s">
        <v>82</v>
      </c>
      <c r="B121" s="453" t="s">
        <v>106</v>
      </c>
      <c r="C121" s="455" t="s">
        <v>107</v>
      </c>
      <c r="D121" s="455" t="s">
        <v>108</v>
      </c>
      <c r="E121" s="457"/>
      <c r="F121" s="457"/>
      <c r="G121" s="441" t="s">
        <v>109</v>
      </c>
      <c r="H121" s="441" t="s">
        <v>110</v>
      </c>
      <c r="I121" s="441" t="s">
        <v>111</v>
      </c>
      <c r="J121" s="444" t="s">
        <v>112</v>
      </c>
    </row>
    <row r="122" spans="1:10" ht="31.5" customHeight="1" thickBot="1">
      <c r="A122" s="452"/>
      <c r="B122" s="454"/>
      <c r="C122" s="456"/>
      <c r="D122" s="176" t="s">
        <v>95</v>
      </c>
      <c r="E122" s="79" t="str">
        <f>I120</f>
        <v>現地通貨</v>
      </c>
      <c r="F122" s="80" t="s">
        <v>114</v>
      </c>
      <c r="G122" s="442"/>
      <c r="H122" s="442"/>
      <c r="I122" s="442"/>
      <c r="J122" s="445"/>
    </row>
    <row r="123" spans="1:10" ht="31.5" customHeight="1" thickTop="1">
      <c r="A123" s="159">
        <v>1</v>
      </c>
      <c r="B123" s="55"/>
      <c r="C123" s="54"/>
      <c r="D123" s="56"/>
      <c r="E123" s="56"/>
      <c r="F123" s="58"/>
      <c r="G123" s="184"/>
      <c r="H123" s="206" t="e">
        <f>ROUNDDOWN(F123*VALUE(LEFT(G123,LEN(G123-1))),0)</f>
        <v>#VALUE!</v>
      </c>
      <c r="I123" s="182"/>
      <c r="J123" s="180"/>
    </row>
    <row r="124" spans="1:10" ht="31.5" customHeight="1">
      <c r="A124" s="160">
        <v>2</v>
      </c>
      <c r="B124" s="60"/>
      <c r="C124" s="59"/>
      <c r="D124" s="61"/>
      <c r="E124" s="61"/>
      <c r="F124" s="58"/>
      <c r="G124" s="184"/>
      <c r="H124" s="206" t="e">
        <f t="shared" ref="H124:H132" si="5">ROUNDDOWN(F124*VALUE(LEFT(G124,LEN(G124-1))),0)</f>
        <v>#VALUE!</v>
      </c>
      <c r="I124" s="182"/>
      <c r="J124" s="189"/>
    </row>
    <row r="125" spans="1:10" ht="31.5" customHeight="1">
      <c r="A125" s="159">
        <v>3</v>
      </c>
      <c r="B125" s="60"/>
      <c r="C125" s="59"/>
      <c r="D125" s="61"/>
      <c r="E125" s="57"/>
      <c r="F125" s="58"/>
      <c r="G125" s="184"/>
      <c r="H125" s="206" t="e">
        <f t="shared" si="5"/>
        <v>#VALUE!</v>
      </c>
      <c r="I125" s="182"/>
      <c r="J125" s="189"/>
    </row>
    <row r="126" spans="1:10" ht="31.5" customHeight="1">
      <c r="A126" s="160">
        <v>4</v>
      </c>
      <c r="B126" s="60"/>
      <c r="C126" s="59"/>
      <c r="D126" s="61"/>
      <c r="E126" s="62"/>
      <c r="F126" s="58"/>
      <c r="G126" s="184"/>
      <c r="H126" s="206" t="e">
        <f t="shared" si="5"/>
        <v>#VALUE!</v>
      </c>
      <c r="I126" s="182"/>
      <c r="J126" s="189"/>
    </row>
    <row r="127" spans="1:10" ht="31.5" customHeight="1">
      <c r="A127" s="160">
        <v>5</v>
      </c>
      <c r="B127" s="60"/>
      <c r="C127" s="59"/>
      <c r="D127" s="61"/>
      <c r="E127" s="62"/>
      <c r="F127" s="58"/>
      <c r="G127" s="184"/>
      <c r="H127" s="206" t="e">
        <f t="shared" si="5"/>
        <v>#VALUE!</v>
      </c>
      <c r="I127" s="182"/>
      <c r="J127" s="189"/>
    </row>
    <row r="128" spans="1:10" ht="31.5" customHeight="1">
      <c r="A128" s="160">
        <v>6</v>
      </c>
      <c r="B128" s="60"/>
      <c r="C128" s="59"/>
      <c r="D128" s="61"/>
      <c r="E128" s="62"/>
      <c r="F128" s="58"/>
      <c r="G128" s="184"/>
      <c r="H128" s="206" t="e">
        <f t="shared" si="5"/>
        <v>#VALUE!</v>
      </c>
      <c r="I128" s="182"/>
      <c r="J128" s="189"/>
    </row>
    <row r="129" spans="1:10" ht="31.5" customHeight="1">
      <c r="A129" s="160">
        <v>7</v>
      </c>
      <c r="B129" s="60"/>
      <c r="C129" s="59"/>
      <c r="D129" s="61"/>
      <c r="E129" s="62"/>
      <c r="F129" s="58"/>
      <c r="G129" s="184"/>
      <c r="H129" s="206" t="e">
        <f t="shared" si="5"/>
        <v>#VALUE!</v>
      </c>
      <c r="I129" s="182"/>
      <c r="J129" s="189"/>
    </row>
    <row r="130" spans="1:10" ht="31.5" customHeight="1">
      <c r="A130" s="160">
        <v>8</v>
      </c>
      <c r="B130" s="60"/>
      <c r="C130" s="69"/>
      <c r="D130" s="61"/>
      <c r="E130" s="62"/>
      <c r="F130" s="58"/>
      <c r="G130" s="184"/>
      <c r="H130" s="206" t="e">
        <f t="shared" si="5"/>
        <v>#VALUE!</v>
      </c>
      <c r="I130" s="182"/>
      <c r="J130" s="189"/>
    </row>
    <row r="131" spans="1:10" ht="31.5" customHeight="1">
      <c r="A131" s="160">
        <v>9</v>
      </c>
      <c r="B131" s="63"/>
      <c r="C131" s="64"/>
      <c r="D131" s="65"/>
      <c r="E131" s="61"/>
      <c r="F131" s="58"/>
      <c r="G131" s="184"/>
      <c r="H131" s="206" t="e">
        <f t="shared" si="5"/>
        <v>#VALUE!</v>
      </c>
      <c r="I131" s="182"/>
      <c r="J131" s="189"/>
    </row>
    <row r="132" spans="1:10" ht="31.5" customHeight="1">
      <c r="A132" s="160">
        <v>10</v>
      </c>
      <c r="B132" s="60"/>
      <c r="C132" s="59"/>
      <c r="D132" s="61"/>
      <c r="E132" s="62"/>
      <c r="F132" s="167"/>
      <c r="G132" s="185"/>
      <c r="H132" s="206" t="e">
        <f t="shared" si="5"/>
        <v>#VALUE!</v>
      </c>
      <c r="I132" s="183"/>
      <c r="J132" s="189"/>
    </row>
    <row r="133" spans="1:10" ht="31.5" customHeight="1">
      <c r="A133" s="446" t="s">
        <v>118</v>
      </c>
      <c r="B133" s="447"/>
      <c r="C133" s="448"/>
      <c r="D133" s="195">
        <f>SUM(D123:D132)</f>
        <v>0</v>
      </c>
      <c r="E133" s="195">
        <f>SUM(E123:E132)</f>
        <v>0</v>
      </c>
      <c r="F133" s="114">
        <f>SUM(F123:F132)</f>
        <v>0</v>
      </c>
      <c r="G133" s="203"/>
      <c r="H133" s="449" t="s">
        <v>119</v>
      </c>
      <c r="I133" s="191"/>
      <c r="J133" s="191"/>
    </row>
    <row r="134" spans="1:10" ht="31.5" customHeight="1">
      <c r="A134" s="446" t="s">
        <v>120</v>
      </c>
      <c r="B134" s="447"/>
      <c r="C134" s="448"/>
      <c r="D134" s="179">
        <f>ROUNDDOWN(D133*J119,0)</f>
        <v>0</v>
      </c>
      <c r="E134" s="179">
        <f>ROUNDDOWN(E133*J120,0)</f>
        <v>0</v>
      </c>
      <c r="F134" s="192"/>
      <c r="G134" s="193"/>
      <c r="H134" s="450"/>
      <c r="I134" s="202">
        <f>D134+E134+F133</f>
        <v>0</v>
      </c>
      <c r="J134" s="191"/>
    </row>
    <row r="135" spans="1:10" ht="31.5" customHeight="1">
      <c r="A135" s="190"/>
      <c r="B135" s="187"/>
      <c r="C135" s="188"/>
      <c r="D135" s="437" t="s">
        <v>121</v>
      </c>
      <c r="E135" s="437"/>
      <c r="F135" s="197" t="s">
        <v>122</v>
      </c>
      <c r="G135" s="197" t="s">
        <v>109</v>
      </c>
      <c r="H135" s="197" t="s">
        <v>110</v>
      </c>
      <c r="I135" s="186"/>
      <c r="J135" s="188"/>
    </row>
    <row r="136" spans="1:10" ht="31.5" customHeight="1">
      <c r="A136" s="186"/>
      <c r="B136" s="187"/>
      <c r="C136" s="194"/>
      <c r="D136" s="198" t="s">
        <v>123</v>
      </c>
      <c r="E136" s="199"/>
      <c r="F136" s="205">
        <f>SUMIFS(F123:F132,G123:G132,0.1,I123:I132,"課税(インボイス)")</f>
        <v>0</v>
      </c>
      <c r="G136" s="200">
        <v>0.1</v>
      </c>
      <c r="H136" s="204">
        <f>SUMIFS(H123:H132,G123:G132,0.1,I123:I132,"課税(インボイス)")</f>
        <v>0</v>
      </c>
      <c r="I136" s="196"/>
      <c r="J136" s="196"/>
    </row>
    <row r="137" spans="1:10" ht="31.5" customHeight="1">
      <c r="A137" s="186"/>
      <c r="B137" s="187"/>
      <c r="C137" s="194"/>
      <c r="D137" s="198" t="s">
        <v>124</v>
      </c>
      <c r="E137" s="199"/>
      <c r="F137" s="205">
        <f>SUMIFS(F123:F132,G123:G132,0.1,I123:I132,"課税(非インボイス)")</f>
        <v>0</v>
      </c>
      <c r="G137" s="200">
        <v>0.1</v>
      </c>
      <c r="H137" s="204">
        <f>SUMIFS(H123:H132,G123:G132,0.1,I123:I132,"課税(非インボイス)")</f>
        <v>0</v>
      </c>
      <c r="I137" s="232" t="s">
        <v>115</v>
      </c>
      <c r="J137" s="233">
        <f>SUMIFS(F123:F132,I123:I132,"不課税")</f>
        <v>0</v>
      </c>
    </row>
    <row r="138" spans="1:10" ht="31.5" customHeight="1">
      <c r="A138" s="186"/>
      <c r="B138" s="187"/>
      <c r="C138" s="194"/>
      <c r="D138" s="198" t="s">
        <v>123</v>
      </c>
      <c r="E138" s="199"/>
      <c r="F138" s="205">
        <f>SUMIFS(F123:F132,G123:G132,0.08,I123:I132,"課税(インボイス)")</f>
        <v>0</v>
      </c>
      <c r="G138" s="201">
        <v>0.08</v>
      </c>
      <c r="H138" s="204">
        <f>SUMIFS(H123:H132,G123:G132,0.08,I123:I132,"課税(インボイス)")</f>
        <v>0</v>
      </c>
      <c r="I138" s="232" t="s">
        <v>116</v>
      </c>
      <c r="J138" s="233">
        <f>SUMIFS(F123:F132,I123:I132,"非課税")</f>
        <v>0</v>
      </c>
    </row>
    <row r="139" spans="1:10" ht="31.5" customHeight="1">
      <c r="A139" s="186"/>
      <c r="B139" s="187"/>
      <c r="C139" s="194"/>
      <c r="D139" s="198" t="s">
        <v>124</v>
      </c>
      <c r="E139" s="199"/>
      <c r="F139" s="205">
        <f>SUMIFS(F123:F132,G123:G132,0.08,I123:I132,"課税(非インボイス)")</f>
        <v>0</v>
      </c>
      <c r="G139" s="201">
        <v>0.08</v>
      </c>
      <c r="H139" s="204">
        <f>SUMIFS(H123:H132,G123:G132,0.08,I123:I132,"課税(非インボイス)")</f>
        <v>0</v>
      </c>
      <c r="I139" s="196"/>
      <c r="J139" s="196"/>
    </row>
    <row r="140" spans="1:10" ht="31.5" customHeight="1">
      <c r="A140" s="70"/>
      <c r="B140" s="70"/>
      <c r="C140" s="70"/>
      <c r="D140" s="70"/>
      <c r="E140" s="70"/>
      <c r="F140" s="72"/>
      <c r="G140" s="72"/>
      <c r="H140" s="72"/>
      <c r="I140" s="72"/>
      <c r="J140" s="71"/>
    </row>
    <row r="141" spans="1:10" ht="31.5" customHeight="1" thickBot="1">
      <c r="A141" s="70"/>
      <c r="B141" s="70"/>
      <c r="C141" s="70"/>
      <c r="D141" s="70"/>
      <c r="E141" s="70"/>
      <c r="F141" s="72"/>
      <c r="G141" s="71"/>
      <c r="H141" s="71"/>
      <c r="I141" s="71"/>
    </row>
    <row r="142" spans="1:10" ht="31.5" customHeight="1" thickBot="1">
      <c r="B142" s="438" t="str">
        <f>"遠隔活動費"&amp;"　"&amp;支出総括表!B7&amp;"合計"</f>
        <v>遠隔活動費　部分払第●回合計</v>
      </c>
      <c r="C142" s="439"/>
      <c r="D142" s="439"/>
      <c r="E142" s="440"/>
      <c r="F142" s="74">
        <f>I20+I42+I64+I90+I112+I134</f>
        <v>0</v>
      </c>
      <c r="H142" s="443" t="s">
        <v>123</v>
      </c>
      <c r="I142" s="443"/>
      <c r="J142" s="231">
        <f>F22+F24+F44+F46+F66+F68+F92+F94+F114+F116+F136+F138</f>
        <v>0</v>
      </c>
    </row>
    <row r="143" spans="1:10" ht="31.5" customHeight="1">
      <c r="H143" s="443" t="s">
        <v>124</v>
      </c>
      <c r="I143" s="443"/>
      <c r="J143" s="231">
        <f>F23+F25+F45+F47+F67+F69+F93+F95+F115+F117+F137+F139</f>
        <v>0</v>
      </c>
    </row>
    <row r="144" spans="1:10" ht="31.5" customHeight="1">
      <c r="H144" s="435" t="s">
        <v>115</v>
      </c>
      <c r="I144" s="436"/>
      <c r="J144" s="231">
        <f>J23+J45+J67+J93+J115+J137</f>
        <v>0</v>
      </c>
    </row>
    <row r="145" spans="8:10" ht="31.5" customHeight="1">
      <c r="H145" s="435" t="s">
        <v>116</v>
      </c>
      <c r="I145" s="436"/>
      <c r="J145" s="231">
        <f>J24+J46+J68+J94+J116+J138</f>
        <v>0</v>
      </c>
    </row>
  </sheetData>
  <mergeCells count="78">
    <mergeCell ref="D135:E135"/>
    <mergeCell ref="B142:E142"/>
    <mergeCell ref="G121:G122"/>
    <mergeCell ref="H121:H122"/>
    <mergeCell ref="I121:I122"/>
    <mergeCell ref="H142:I142"/>
    <mergeCell ref="J121:J122"/>
    <mergeCell ref="A133:C133"/>
    <mergeCell ref="H133:H134"/>
    <mergeCell ref="A134:C134"/>
    <mergeCell ref="D113:E113"/>
    <mergeCell ref="A121:A122"/>
    <mergeCell ref="B121:B122"/>
    <mergeCell ref="C121:C122"/>
    <mergeCell ref="D121:F121"/>
    <mergeCell ref="G99:G100"/>
    <mergeCell ref="H99:H100"/>
    <mergeCell ref="I99:I100"/>
    <mergeCell ref="J99:J100"/>
    <mergeCell ref="A111:C111"/>
    <mergeCell ref="H111:H112"/>
    <mergeCell ref="A112:C112"/>
    <mergeCell ref="D91:E91"/>
    <mergeCell ref="A99:A100"/>
    <mergeCell ref="B99:B100"/>
    <mergeCell ref="C99:C100"/>
    <mergeCell ref="D99:F99"/>
    <mergeCell ref="H77:H78"/>
    <mergeCell ref="I77:I78"/>
    <mergeCell ref="J77:J78"/>
    <mergeCell ref="A89:C89"/>
    <mergeCell ref="H89:H90"/>
    <mergeCell ref="A90:C90"/>
    <mergeCell ref="A77:A78"/>
    <mergeCell ref="B77:B78"/>
    <mergeCell ref="C77:C78"/>
    <mergeCell ref="D77:F77"/>
    <mergeCell ref="G77:G78"/>
    <mergeCell ref="D65:E65"/>
    <mergeCell ref="A51:A52"/>
    <mergeCell ref="B51:B52"/>
    <mergeCell ref="C51:C52"/>
    <mergeCell ref="D51:F51"/>
    <mergeCell ref="I51:I52"/>
    <mergeCell ref="J51:J52"/>
    <mergeCell ref="A63:C63"/>
    <mergeCell ref="H63:H64"/>
    <mergeCell ref="A64:C64"/>
    <mergeCell ref="G51:G52"/>
    <mergeCell ref="H51:H52"/>
    <mergeCell ref="J29:J30"/>
    <mergeCell ref="A41:C41"/>
    <mergeCell ref="H41:H42"/>
    <mergeCell ref="A42:C42"/>
    <mergeCell ref="G29:G30"/>
    <mergeCell ref="H29:H30"/>
    <mergeCell ref="J7:J8"/>
    <mergeCell ref="A19:C19"/>
    <mergeCell ref="H19:H20"/>
    <mergeCell ref="A20:C20"/>
    <mergeCell ref="G7:G8"/>
    <mergeCell ref="H7:H8"/>
    <mergeCell ref="H143:I143"/>
    <mergeCell ref="H144:I144"/>
    <mergeCell ref="H145:I145"/>
    <mergeCell ref="D21:E21"/>
    <mergeCell ref="A7:A8"/>
    <mergeCell ref="B7:B8"/>
    <mergeCell ref="C7:C8"/>
    <mergeCell ref="D7:F7"/>
    <mergeCell ref="I7:I8"/>
    <mergeCell ref="D43:E43"/>
    <mergeCell ref="A29:A30"/>
    <mergeCell ref="B29:B30"/>
    <mergeCell ref="C29:C30"/>
    <mergeCell ref="D29:F29"/>
    <mergeCell ref="I29:I30"/>
    <mergeCell ref="B72:E72"/>
  </mergeCells>
  <phoneticPr fontId="3"/>
  <dataValidations count="2">
    <dataValidation type="list" allowBlank="1" showInputMessage="1" showErrorMessage="1" sqref="I9:I18 I31:I40 I53:I62 I79:I88 I101:I110 I123:I132" xr:uid="{CBEAABB0-F35C-4478-8122-59582C3A70A3}">
      <formula1>$S$6:$S$10</formula1>
    </dataValidation>
    <dataValidation type="list" allowBlank="1" showInputMessage="1" showErrorMessage="1" sqref="G9:G18 G31:G40 G53:G62 G79:G88 G101:G110 G123:G132" xr:uid="{927BC8C6-E82E-4656-9BFE-29182076A024}">
      <formula1>"10%,8%,0%"</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30ea__x30f3__x30af_ xmlns="22c20337-086b-4770-8b0a-27c46b3e1e10">
      <Url xsi:nil="true"/>
      <Description xsi:nil="true"/>
    </_x30ea__x30f3__x30af_>
    <TaxCatchAll xmlns="64734e7d-b9bc-4065-8609-6b9021a35b4f" xsi:nil="true"/>
    <_Flow_SignoffStatus xmlns="22c20337-086b-4770-8b0a-27c46b3e1e10" xsi:nil="true"/>
    <lcf76f155ced4ddcb4097134ff3c332f xmlns="22c20337-086b-4770-8b0a-27c46b3e1e1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2D37513A97A3F45A54321060AE3B4F1" ma:contentTypeVersion="21" ma:contentTypeDescription="新しいドキュメントを作成します。" ma:contentTypeScope="" ma:versionID="1f031e19b3e3e93e2703da9fcc6381c6">
  <xsd:schema xmlns:xsd="http://www.w3.org/2001/XMLSchema" xmlns:xs="http://www.w3.org/2001/XMLSchema" xmlns:p="http://schemas.microsoft.com/office/2006/metadata/properties" xmlns:ns2="22c20337-086b-4770-8b0a-27c46b3e1e10" xmlns:ns3="64734e7d-b9bc-4065-8609-6b9021a35b4f" targetNamespace="http://schemas.microsoft.com/office/2006/metadata/properties" ma:root="true" ma:fieldsID="b8d18efde6dbdb116180a1e7682afe74" ns2:_="" ns3:_="">
    <xsd:import namespace="22c20337-086b-4770-8b0a-27c46b3e1e10"/>
    <xsd:import namespace="64734e7d-b9bc-4065-8609-6b9021a35b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DateTaken" minOccurs="0"/>
                <xsd:element ref="ns2:MediaServiceSearchProperties" minOccurs="0"/>
                <xsd:element ref="ns2:MediaLengthInSeconds" minOccurs="0"/>
                <xsd:element ref="ns2:MediaServiceLocation" minOccurs="0"/>
                <xsd:element ref="ns2:_Flow_SignoffStatus" minOccurs="0"/>
                <xsd:element ref="ns2:MediaServiceBillingMetadata" minOccurs="0"/>
                <xsd:element ref="ns2:_x30ea__x30f3__x30a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c20337-086b-4770-8b0a-27c46b3e1e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_Flow_SignoffStatus" ma:index="26" nillable="true" ma:displayName="承認の状態" ma:internalName="_x0024_Resources_x003a_core_x002c_Signoff_Status">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element name="_x30ea__x30f3__x30af_" ma:index="28"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4734e7d-b9bc-4065-8609-6b9021a35b4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ed69a119-16ef-402f-b656-44a921a9e5fa}" ma:internalName="TaxCatchAll" ma:showField="CatchAllData" ma:web="64734e7d-b9bc-4065-8609-6b9021a35b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1300D8-8577-42DA-983C-B3CDC66E8546}">
  <ds:schemaRefs>
    <ds:schemaRef ds:uri="http://schemas.microsoft.com/office/2006/metadata/properties"/>
    <ds:schemaRef ds:uri="64734e7d-b9bc-4065-8609-6b9021a35b4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22c20337-086b-4770-8b0a-27c46b3e1e10"/>
    <ds:schemaRef ds:uri="http://www.w3.org/XML/1998/namespace"/>
    <ds:schemaRef ds:uri="http://purl.org/dc/dcmitype/"/>
  </ds:schemaRefs>
</ds:datastoreItem>
</file>

<file path=customXml/itemProps2.xml><?xml version="1.0" encoding="utf-8"?>
<ds:datastoreItem xmlns:ds="http://schemas.openxmlformats.org/officeDocument/2006/customXml" ds:itemID="{FEAB1390-AD5B-45D0-8F85-84241F8BBC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c20337-086b-4770-8b0a-27c46b3e1e10"/>
    <ds:schemaRef ds:uri="64734e7d-b9bc-4065-8609-6b9021a35b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06A1CD-7A09-4980-9E05-C47D38D19E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★マスタ（最初にこちらを入力）</vt:lpstr>
      <vt:lpstr>表紙</vt:lpstr>
      <vt:lpstr>支出総括表</vt:lpstr>
      <vt:lpstr>1.旅費(1)現地渡航費（航空運賃）</vt:lpstr>
      <vt:lpstr>1.旅費(2)本邦渡航費（航空運賃） </vt:lpstr>
      <vt:lpstr>2.活動経費(1)傭人費</vt:lpstr>
      <vt:lpstr>2.活動経費(2)現地・日本国内旅費</vt:lpstr>
      <vt:lpstr>2.活動経費(3)セミナー・講習会・学校運営等関連費</vt:lpstr>
      <vt:lpstr>2.活動経費(4)遠隔活動費</vt:lpstr>
      <vt:lpstr>2.活動経費(5)施設・設備等関連費</vt:lpstr>
      <vt:lpstr>2.活動経費(6)物品・機材購入、輸送費</vt:lpstr>
      <vt:lpstr>3.その他経費</vt:lpstr>
      <vt:lpstr>チェックリスト</vt:lpstr>
      <vt:lpstr>'1.旅費(1)現地渡航費（航空運賃）'!Print_Area</vt:lpstr>
      <vt:lpstr>'1.旅費(2)本邦渡航費（航空運賃） '!Print_Area</vt:lpstr>
      <vt:lpstr>'2.活動経費(1)傭人費'!Print_Area</vt:lpstr>
      <vt:lpstr>'2.活動経費(2)現地・日本国内旅費'!Print_Area</vt:lpstr>
      <vt:lpstr>'2.活動経費(3)セミナー・講習会・学校運営等関連費'!Print_Area</vt:lpstr>
      <vt:lpstr>'2.活動経費(4)遠隔活動費'!Print_Area</vt:lpstr>
      <vt:lpstr>'2.活動経費(5)施設・設備等関連費'!Print_Area</vt:lpstr>
      <vt:lpstr>'2.活動経費(6)物品・機材購入、輸送費'!Print_Area</vt:lpstr>
      <vt:lpstr>'3.その他経費'!Print_Area</vt:lpstr>
      <vt:lpstr>支出総括表!Print_Area</vt:lpstr>
      <vt:lpstr>表紙!Print_Area</vt:lpstr>
      <vt:lpstr>'1.旅費(1)現地渡航費（航空運賃）'!Print_Titles</vt:lpstr>
      <vt:lpstr>'1.旅費(2)本邦渡航費（航空運賃） '!Print_Titles</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2019-05-16T00:34:56Z</dcterms:created>
  <dcterms:modified xsi:type="dcterms:W3CDTF">2025-09-01T04:29:38Z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0x010100B2D37513A97A3F45A54321060AE3B4F1</vt:lpwstr>
  </property>
  <property fmtid="{D5CDD505-2E9C-101B-9397-08002B2CF9AE}" pid="3" name="MediaServiceImageTags">
    <vt:lpwstr/>
  </property>
</Properties>
</file>