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C:\Users\24280\Downloads\"/>
    </mc:Choice>
  </mc:AlternateContent>
  <bookViews>
    <workbookView xWindow="0" yWindow="0" windowWidth="17020" windowHeight="5330" tabRatio="886" firstSheet="2" activeTab="8"/>
  </bookViews>
  <sheets>
    <sheet name="内訳書" sheetId="44" r:id="rId1"/>
    <sheet name="旅費１(両）" sheetId="1" r:id="rId2"/>
    <sheet name="旅費２(不）" sheetId="5" r:id="rId3"/>
    <sheet name="一般業務費１(不）" sheetId="42" r:id="rId4"/>
    <sheet name="一般業務費２(不）" sheetId="43" r:id="rId5"/>
    <sheet name="報告書作成費・機材費(両）" sheetId="48" r:id="rId6"/>
    <sheet name="再委託費(両）" sheetId="37" r:id="rId7"/>
    <sheet name="国内業務費(課）" sheetId="35" r:id="rId8"/>
    <sheet name="直接人件費（両）" sheetId="27" r:id="rId9"/>
    <sheet name="その他原価（両）" sheetId="40" r:id="rId10"/>
    <sheet name="一般管理費等（両）" sheetId="49" r:id="rId11"/>
    <sheet name="機材購入費別紙明細（両）" sheetId="50" r:id="rId12"/>
    <sheet name="役務提供額の確定" sheetId="47" r:id="rId13"/>
    <sheet name="【参考】 変更履歴】" sheetId="51" r:id="rId14"/>
  </sheets>
  <definedNames>
    <definedName name="_xlnm.Print_Area" localSheetId="13">'【参考】 変更履歴】'!$A$1:$C$34</definedName>
    <definedName name="_xlnm.Print_Area" localSheetId="3">'一般業務費１(不）'!$A$1:$H$37</definedName>
    <definedName name="_xlnm.Print_Area" localSheetId="4">'一般業務費２(不）'!$A$1:$G$26</definedName>
    <definedName name="_xlnm.Print_Area" localSheetId="11">'機材購入費別紙明細（両）'!$A$1:$L$26</definedName>
    <definedName name="_xlnm.Print_Area" localSheetId="7">'国内業務費(課）'!$A$1:$G$54</definedName>
    <definedName name="_xlnm.Print_Area" localSheetId="6">'再委託費(両）'!$A$1:$G$24</definedName>
    <definedName name="_xlnm.Print_Area" localSheetId="8">'直接人件費（両）'!$A$1:$K$53</definedName>
    <definedName name="_xlnm.Print_Area" localSheetId="0">内訳書!$B$1:$L$37</definedName>
    <definedName name="_xlnm.Print_Area" localSheetId="5">'報告書作成費・機材費(両）'!$A$1:$I$46</definedName>
    <definedName name="_xlnm.Print_Area" localSheetId="12">役務提供額の確定!$A$1:$L$33</definedName>
    <definedName name="_xlnm.Print_Area" localSheetId="1">'旅費１(両）'!$A$1:$Y$35</definedName>
    <definedName name="_xlnm.Print_Area" localSheetId="2">'旅費２(不）'!$A$1:$F$10</definedName>
  </definedNames>
  <calcPr calcId="162913" concurrentManualCount="2"/>
</workbook>
</file>

<file path=xl/calcChain.xml><?xml version="1.0" encoding="utf-8"?>
<calcChain xmlns="http://schemas.openxmlformats.org/spreadsheetml/2006/main">
  <c r="D41" i="27" l="1"/>
  <c r="E7" i="27"/>
  <c r="L8" i="1" l="1"/>
  <c r="L8" i="5"/>
  <c r="L8" i="42"/>
  <c r="L8" i="43"/>
  <c r="L8" i="48"/>
  <c r="L8" i="37"/>
  <c r="L8" i="47"/>
  <c r="F1" i="35" l="1"/>
  <c r="C1" i="35"/>
  <c r="F17" i="27" l="1"/>
  <c r="E17" i="27"/>
  <c r="J43" i="27"/>
  <c r="J46" i="27" s="1"/>
  <c r="C39" i="40" s="1"/>
  <c r="J17" i="27"/>
  <c r="I18" i="27"/>
  <c r="I17" i="27"/>
  <c r="M7" i="27"/>
  <c r="J7" i="27"/>
  <c r="I16" i="27" l="1"/>
  <c r="F32" i="27"/>
  <c r="D43" i="27" s="1"/>
  <c r="D46" i="27" s="1"/>
  <c r="E24" i="27"/>
  <c r="I33" i="27"/>
  <c r="E32" i="27"/>
  <c r="I43" i="27" s="1"/>
  <c r="C34" i="40" l="1"/>
  <c r="J51" i="27"/>
  <c r="F7" i="27"/>
  <c r="C43" i="27"/>
  <c r="I51" i="27" s="1"/>
  <c r="F24" i="27"/>
  <c r="F26" i="35"/>
  <c r="F8" i="35"/>
  <c r="F39" i="35"/>
  <c r="F47" i="35"/>
  <c r="F18" i="35"/>
  <c r="F29" i="35"/>
  <c r="E5" i="37" l="1"/>
  <c r="F30" i="48"/>
  <c r="F31" i="48" s="1"/>
  <c r="D43" i="48" s="1"/>
  <c r="G15" i="48" s="1"/>
  <c r="F20" i="48"/>
  <c r="E15" i="37"/>
  <c r="E14" i="37"/>
  <c r="F36" i="48"/>
  <c r="F24" i="48"/>
  <c r="F19" i="48"/>
  <c r="F4" i="48"/>
  <c r="M30" i="27" l="1"/>
  <c r="M29" i="27"/>
  <c r="M28" i="27"/>
  <c r="M27" i="27"/>
  <c r="M26" i="27"/>
  <c r="M25" i="27"/>
  <c r="M15" i="27"/>
  <c r="M14" i="27"/>
  <c r="M13" i="27"/>
  <c r="M12" i="27"/>
  <c r="M11" i="27"/>
  <c r="M10" i="27"/>
  <c r="M9" i="27"/>
  <c r="M8" i="27"/>
  <c r="M24" i="27"/>
  <c r="M17" i="27" l="1"/>
  <c r="D18" i="40"/>
  <c r="D23" i="40" s="1"/>
  <c r="D33" i="40" s="1"/>
  <c r="D38" i="40" s="1"/>
  <c r="F25" i="48" l="1"/>
  <c r="J26" i="50" l="1"/>
  <c r="G24" i="50"/>
  <c r="J24" i="50" s="1"/>
  <c r="G23" i="50"/>
  <c r="J23" i="50" s="1"/>
  <c r="G22" i="50"/>
  <c r="J22" i="50" s="1"/>
  <c r="J25" i="50" s="1"/>
  <c r="H17" i="50"/>
  <c r="J2" i="50" s="1"/>
  <c r="H14" i="50"/>
  <c r="H13" i="50"/>
  <c r="H12" i="50"/>
  <c r="H15" i="50" s="1"/>
  <c r="H10" i="50"/>
  <c r="H9" i="50"/>
  <c r="H8" i="50"/>
  <c r="H7" i="50"/>
  <c r="H11" i="50" s="1"/>
  <c r="E38" i="49"/>
  <c r="E33" i="49"/>
  <c r="E23" i="49"/>
  <c r="E18" i="49"/>
  <c r="F38" i="48"/>
  <c r="F37" i="48"/>
  <c r="F39" i="48" s="1"/>
  <c r="F40" i="48" s="1"/>
  <c r="D34" i="48" s="1"/>
  <c r="I21" i="44"/>
  <c r="F26" i="48"/>
  <c r="F27" i="48" s="1"/>
  <c r="F28" i="48" s="1"/>
  <c r="F29" i="48" s="1"/>
  <c r="F22" i="48"/>
  <c r="F21" i="48"/>
  <c r="F23" i="48" s="1"/>
  <c r="F11" i="48"/>
  <c r="F10" i="48"/>
  <c r="F9" i="48"/>
  <c r="F8" i="48"/>
  <c r="F7" i="48"/>
  <c r="F6" i="48"/>
  <c r="F5" i="48"/>
  <c r="D17" i="48" l="1"/>
  <c r="D42" i="48" s="1"/>
  <c r="F32" i="48"/>
  <c r="J27" i="50"/>
  <c r="H16" i="50"/>
  <c r="H18" i="50" s="1"/>
  <c r="F12" i="48"/>
  <c r="F13" i="48" s="1"/>
  <c r="D1" i="48" s="1"/>
  <c r="D44" i="48"/>
  <c r="D15" i="48"/>
  <c r="G2" i="50" l="1"/>
  <c r="J3" i="50" s="1"/>
  <c r="G1" i="48"/>
  <c r="I19" i="44" s="1"/>
  <c r="G19" i="44"/>
  <c r="K19" i="44" s="1"/>
  <c r="G16" i="48"/>
  <c r="G21" i="44"/>
  <c r="F31" i="35"/>
  <c r="F30" i="35"/>
  <c r="F32" i="35" s="1"/>
  <c r="F25" i="35"/>
  <c r="F24" i="35"/>
  <c r="K21" i="44" l="1"/>
  <c r="K15" i="47" l="1"/>
  <c r="K16" i="47" s="1"/>
  <c r="J15" i="47"/>
  <c r="L15" i="47" s="1"/>
  <c r="H15" i="47"/>
  <c r="H16" i="47" s="1"/>
  <c r="E15" i="47"/>
  <c r="E16" i="47" s="1"/>
  <c r="D15" i="47"/>
  <c r="D16" i="47" s="1"/>
  <c r="F16" i="47" s="1"/>
  <c r="L14" i="47"/>
  <c r="G15" i="47"/>
  <c r="F14" i="47"/>
  <c r="L13" i="47"/>
  <c r="I13" i="47"/>
  <c r="F13" i="47"/>
  <c r="L12" i="47"/>
  <c r="I12" i="47"/>
  <c r="F12" i="47"/>
  <c r="L11" i="47"/>
  <c r="I11" i="47"/>
  <c r="F11" i="47"/>
  <c r="L10" i="47"/>
  <c r="I10" i="47"/>
  <c r="F10" i="47"/>
  <c r="L9" i="47"/>
  <c r="I9" i="47"/>
  <c r="F9" i="47"/>
  <c r="I8" i="47"/>
  <c r="F8" i="47"/>
  <c r="L7" i="47"/>
  <c r="I7" i="47"/>
  <c r="F7" i="47"/>
  <c r="K6" i="47"/>
  <c r="K5" i="47" s="1"/>
  <c r="J6" i="47"/>
  <c r="H6" i="47"/>
  <c r="G6" i="47"/>
  <c r="I6" i="47" s="1"/>
  <c r="E6" i="47"/>
  <c r="E5" i="47" s="1"/>
  <c r="D6" i="47"/>
  <c r="K17" i="47" l="1"/>
  <c r="K18" i="47" s="1"/>
  <c r="J19" i="47" s="1"/>
  <c r="J16" i="47"/>
  <c r="J5" i="47"/>
  <c r="J17" i="47" s="1"/>
  <c r="J18" i="47" s="1"/>
  <c r="L16" i="47"/>
  <c r="F6" i="47"/>
  <c r="E17" i="47"/>
  <c r="E18" i="47" s="1"/>
  <c r="L5" i="47"/>
  <c r="L17" i="47" s="1"/>
  <c r="I15" i="47"/>
  <c r="G16" i="47"/>
  <c r="I16" i="47" s="1"/>
  <c r="G5" i="47"/>
  <c r="H5" i="47"/>
  <c r="H17" i="47" s="1"/>
  <c r="H18" i="47" s="1"/>
  <c r="L6" i="47"/>
  <c r="I14" i="47"/>
  <c r="F15" i="47"/>
  <c r="D5" i="47"/>
  <c r="J20" i="47" l="1"/>
  <c r="F5" i="47"/>
  <c r="F17" i="47" s="1"/>
  <c r="D17" i="47"/>
  <c r="D18" i="47" s="1"/>
  <c r="G19" i="47"/>
  <c r="G17" i="47"/>
  <c r="G18" i="47" s="1"/>
  <c r="I5" i="47"/>
  <c r="I17" i="47" s="1"/>
  <c r="D19" i="47"/>
  <c r="G20" i="47" l="1"/>
  <c r="F18" i="47"/>
  <c r="D20" i="47"/>
  <c r="J30" i="27" l="1"/>
  <c r="J29" i="27"/>
  <c r="E9" i="27" l="1"/>
  <c r="F9" i="27" s="1"/>
  <c r="J9" i="27"/>
  <c r="E10" i="27"/>
  <c r="F10" i="27" s="1"/>
  <c r="J10" i="27"/>
  <c r="E11" i="27"/>
  <c r="F11" i="27" s="1"/>
  <c r="J11" i="27"/>
  <c r="E12" i="27"/>
  <c r="F12" i="27"/>
  <c r="J12" i="27"/>
  <c r="E13" i="27"/>
  <c r="F13" i="27" s="1"/>
  <c r="J13" i="27"/>
  <c r="I32" i="27" l="1"/>
  <c r="G32" i="27"/>
  <c r="G17" i="27"/>
  <c r="J28" i="27"/>
  <c r="E27" i="27"/>
  <c r="E26" i="27"/>
  <c r="E25" i="27"/>
  <c r="J27" i="27"/>
  <c r="J26" i="27"/>
  <c r="J25" i="27"/>
  <c r="J24" i="27"/>
  <c r="J32" i="27" s="1"/>
  <c r="E15" i="27"/>
  <c r="E14" i="27"/>
  <c r="F14" i="27" l="1"/>
  <c r="F15" i="27"/>
  <c r="F25" i="27"/>
  <c r="F27" i="27"/>
  <c r="F26" i="27"/>
  <c r="M32" i="27" l="1"/>
  <c r="J15" i="27"/>
  <c r="J14" i="27"/>
  <c r="J8" i="27"/>
  <c r="J18" i="27" l="1"/>
  <c r="E39" i="40"/>
  <c r="G39" i="40" s="1"/>
  <c r="G40" i="40" s="1"/>
  <c r="E34" i="40"/>
  <c r="G34" i="40" s="1"/>
  <c r="G35" i="40" s="1"/>
  <c r="E24" i="40"/>
  <c r="E19" i="40"/>
  <c r="F51" i="35"/>
  <c r="F50" i="35"/>
  <c r="F49" i="35"/>
  <c r="F48" i="35"/>
  <c r="F46" i="35"/>
  <c r="F45" i="35"/>
  <c r="F44" i="35"/>
  <c r="F43" i="35"/>
  <c r="F42" i="35"/>
  <c r="F41" i="35"/>
  <c r="F40" i="35"/>
  <c r="F52" i="35" s="1"/>
  <c r="F53" i="35" s="1"/>
  <c r="C36" i="35" s="1"/>
  <c r="E8" i="5"/>
  <c r="E7" i="5"/>
  <c r="E6" i="5"/>
  <c r="E5" i="5"/>
  <c r="G44" i="40" l="1"/>
  <c r="J16" i="27"/>
  <c r="F12" i="35"/>
  <c r="E17" i="37"/>
  <c r="E16" i="37"/>
  <c r="E8" i="37"/>
  <c r="E7" i="37"/>
  <c r="E6" i="37"/>
  <c r="E9" i="37" s="1"/>
  <c r="E10" i="37" s="1"/>
  <c r="C3" i="37" s="1"/>
  <c r="F23" i="35"/>
  <c r="F27" i="35" s="1"/>
  <c r="F20" i="35"/>
  <c r="F19" i="35"/>
  <c r="F17" i="35"/>
  <c r="F16" i="35"/>
  <c r="F15" i="35"/>
  <c r="F11" i="35"/>
  <c r="F10" i="35"/>
  <c r="F9" i="35"/>
  <c r="F34" i="42"/>
  <c r="F33" i="42"/>
  <c r="F32" i="42"/>
  <c r="F31" i="42"/>
  <c r="F29" i="42"/>
  <c r="F28" i="42"/>
  <c r="F27" i="42"/>
  <c r="F30" i="42" s="1"/>
  <c r="F25" i="42"/>
  <c r="F24" i="42"/>
  <c r="F23" i="42"/>
  <c r="F21" i="42"/>
  <c r="F20" i="42"/>
  <c r="F19" i="42"/>
  <c r="F18" i="42"/>
  <c r="F16" i="42"/>
  <c r="F15" i="42"/>
  <c r="F14" i="42"/>
  <c r="F12" i="42"/>
  <c r="F11" i="42"/>
  <c r="F10" i="42"/>
  <c r="F9" i="42"/>
  <c r="F7" i="42"/>
  <c r="F6" i="42"/>
  <c r="F5" i="42"/>
  <c r="F21" i="43"/>
  <c r="F20" i="43"/>
  <c r="F19" i="43"/>
  <c r="F18" i="43"/>
  <c r="F17" i="43"/>
  <c r="F15" i="43"/>
  <c r="F14" i="43"/>
  <c r="F16" i="43" s="1"/>
  <c r="F13" i="43"/>
  <c r="F11" i="43"/>
  <c r="F10" i="43"/>
  <c r="F9" i="43"/>
  <c r="F12" i="43" s="1"/>
  <c r="F8" i="43"/>
  <c r="F6" i="43"/>
  <c r="F5" i="43"/>
  <c r="F7" i="43" s="1"/>
  <c r="F4" i="43"/>
  <c r="F3" i="43"/>
  <c r="J21" i="43"/>
  <c r="J20" i="43"/>
  <c r="J19" i="43"/>
  <c r="J18" i="43"/>
  <c r="J17" i="43"/>
  <c r="J15" i="43"/>
  <c r="J14" i="43"/>
  <c r="J13" i="43"/>
  <c r="J11" i="43"/>
  <c r="J10" i="43"/>
  <c r="J9" i="43"/>
  <c r="J8" i="43"/>
  <c r="J6" i="43"/>
  <c r="J5" i="43"/>
  <c r="J4" i="43"/>
  <c r="J3" i="43"/>
  <c r="J34" i="42"/>
  <c r="J33" i="42"/>
  <c r="J32" i="42"/>
  <c r="J31" i="42"/>
  <c r="J29" i="42"/>
  <c r="J28" i="42"/>
  <c r="J27" i="42"/>
  <c r="J25" i="42"/>
  <c r="J24" i="42"/>
  <c r="J23" i="42"/>
  <c r="J21" i="42"/>
  <c r="J20" i="42"/>
  <c r="J19" i="42"/>
  <c r="J18" i="42"/>
  <c r="J22" i="42" s="1"/>
  <c r="J16" i="42"/>
  <c r="J15" i="42"/>
  <c r="J14" i="42"/>
  <c r="J17" i="42" s="1"/>
  <c r="J12" i="42"/>
  <c r="J13" i="42" s="1"/>
  <c r="J11" i="42"/>
  <c r="J10" i="42"/>
  <c r="J9" i="42"/>
  <c r="J7" i="42"/>
  <c r="J6" i="42"/>
  <c r="J5" i="42"/>
  <c r="J33" i="27"/>
  <c r="J35" i="27" s="1"/>
  <c r="J41" i="27" s="1"/>
  <c r="E30" i="27"/>
  <c r="F30" i="27" s="1"/>
  <c r="E29" i="27"/>
  <c r="F29" i="27" s="1"/>
  <c r="E28" i="27"/>
  <c r="E8" i="27"/>
  <c r="E18" i="27" s="1"/>
  <c r="Y28" i="1"/>
  <c r="X28" i="1"/>
  <c r="Y27" i="1"/>
  <c r="X27" i="1"/>
  <c r="Y26" i="1"/>
  <c r="X26" i="1"/>
  <c r="Y25" i="1"/>
  <c r="X25" i="1"/>
  <c r="Y24" i="1"/>
  <c r="X24" i="1"/>
  <c r="Y23" i="1"/>
  <c r="X23" i="1"/>
  <c r="Y22" i="1"/>
  <c r="X22" i="1"/>
  <c r="Y21" i="1"/>
  <c r="X21" i="1"/>
  <c r="Y20" i="1"/>
  <c r="X20" i="1"/>
  <c r="Y19" i="1"/>
  <c r="X19" i="1"/>
  <c r="Y18" i="1"/>
  <c r="X18" i="1"/>
  <c r="Y17" i="1"/>
  <c r="X17" i="1"/>
  <c r="Y16" i="1"/>
  <c r="X16" i="1"/>
  <c r="Y15" i="1"/>
  <c r="X15" i="1"/>
  <c r="Y14" i="1"/>
  <c r="X14" i="1"/>
  <c r="Y13" i="1"/>
  <c r="X13" i="1"/>
  <c r="Y12" i="1"/>
  <c r="X12" i="1"/>
  <c r="Y11" i="1"/>
  <c r="X11" i="1"/>
  <c r="Y10" i="1"/>
  <c r="Y29" i="1" s="1"/>
  <c r="X10" i="1"/>
  <c r="S19" i="1"/>
  <c r="S23" i="1"/>
  <c r="S22" i="1"/>
  <c r="U22" i="1" s="1"/>
  <c r="S21" i="1"/>
  <c r="S20" i="1"/>
  <c r="S18" i="1"/>
  <c r="S17" i="1"/>
  <c r="U17" i="1" s="1"/>
  <c r="S16" i="1"/>
  <c r="S15" i="1"/>
  <c r="S14" i="1"/>
  <c r="U14" i="1" s="1"/>
  <c r="L23" i="1"/>
  <c r="L22" i="1"/>
  <c r="L21" i="1"/>
  <c r="U21" i="1" s="1"/>
  <c r="L20" i="1"/>
  <c r="L19" i="1"/>
  <c r="U19" i="1" s="1"/>
  <c r="L18" i="1"/>
  <c r="L17" i="1"/>
  <c r="L16" i="1"/>
  <c r="L15" i="1"/>
  <c r="U15" i="1" s="1"/>
  <c r="L14" i="1"/>
  <c r="E10" i="40"/>
  <c r="E5" i="40"/>
  <c r="G33" i="27"/>
  <c r="G31" i="27" s="1"/>
  <c r="G18" i="27"/>
  <c r="G16" i="27" s="1"/>
  <c r="S28" i="1"/>
  <c r="S27" i="1"/>
  <c r="S26" i="1"/>
  <c r="S25" i="1"/>
  <c r="S24" i="1"/>
  <c r="S13" i="1"/>
  <c r="S12" i="1"/>
  <c r="S11" i="1"/>
  <c r="S10" i="1"/>
  <c r="L28" i="1"/>
  <c r="U28" i="1" s="1"/>
  <c r="L27" i="1"/>
  <c r="U27" i="1" s="1"/>
  <c r="L26" i="1"/>
  <c r="L25" i="1"/>
  <c r="L24" i="1"/>
  <c r="U24" i="1" s="1"/>
  <c r="L13" i="1"/>
  <c r="U13" i="1" s="1"/>
  <c r="L12" i="1"/>
  <c r="L11" i="1"/>
  <c r="L10" i="1"/>
  <c r="U10" i="1" s="1"/>
  <c r="D29" i="1"/>
  <c r="E29" i="1"/>
  <c r="E30" i="1" s="1"/>
  <c r="H3" i="1" s="1"/>
  <c r="T29" i="1"/>
  <c r="E9" i="5"/>
  <c r="E10" i="5" s="1"/>
  <c r="E1" i="5" s="1"/>
  <c r="E3" i="5" s="1"/>
  <c r="U25" i="1"/>
  <c r="U11" i="1"/>
  <c r="U20" i="1"/>
  <c r="S29" i="1"/>
  <c r="I31" i="27"/>
  <c r="J7" i="43"/>
  <c r="L29" i="1" l="1"/>
  <c r="U18" i="1"/>
  <c r="E16" i="27"/>
  <c r="F22" i="42"/>
  <c r="U12" i="1"/>
  <c r="U29" i="1" s="1"/>
  <c r="U30" i="1" s="1"/>
  <c r="H5" i="1" s="1"/>
  <c r="H4" i="1" s="1"/>
  <c r="F28" i="27"/>
  <c r="F33" i="27" s="1"/>
  <c r="E33" i="27"/>
  <c r="J8" i="42"/>
  <c r="J35" i="42"/>
  <c r="J12" i="43"/>
  <c r="J16" i="43"/>
  <c r="F22" i="43"/>
  <c r="F13" i="42"/>
  <c r="F17" i="42"/>
  <c r="F21" i="35"/>
  <c r="U26" i="1"/>
  <c r="U23" i="1"/>
  <c r="U16" i="1"/>
  <c r="X29" i="1"/>
  <c r="X30" i="1" s="1"/>
  <c r="O3" i="1" s="1"/>
  <c r="J30" i="42"/>
  <c r="F8" i="42"/>
  <c r="F35" i="42"/>
  <c r="F36" i="42" s="1"/>
  <c r="F13" i="35"/>
  <c r="F33" i="35" s="1"/>
  <c r="F34" i="35" s="1"/>
  <c r="C4" i="35" s="1"/>
  <c r="E18" i="37"/>
  <c r="J31" i="27"/>
  <c r="J42" i="27" s="1"/>
  <c r="J26" i="42"/>
  <c r="J36" i="42" s="1"/>
  <c r="J23" i="43" s="1"/>
  <c r="J24" i="43" s="1"/>
  <c r="F26" i="42"/>
  <c r="Y30" i="1"/>
  <c r="O5" i="1" s="1"/>
  <c r="F8" i="27"/>
  <c r="F18" i="27" s="1"/>
  <c r="G13" i="44"/>
  <c r="T3" i="1"/>
  <c r="J36" i="27" l="1"/>
  <c r="J44" i="27"/>
  <c r="T5" i="1"/>
  <c r="G25" i="44"/>
  <c r="I25" i="44"/>
  <c r="I13" i="44"/>
  <c r="K13" i="44" s="1"/>
  <c r="I41" i="27"/>
  <c r="I42" i="27" s="1"/>
  <c r="E31" i="27"/>
  <c r="C42" i="27" s="1"/>
  <c r="F31" i="27"/>
  <c r="C41" i="27"/>
  <c r="D44" i="27"/>
  <c r="F16" i="27"/>
  <c r="D42" i="27" s="1"/>
  <c r="D45" i="27" s="1"/>
  <c r="E20" i="37"/>
  <c r="E21" i="37" s="1"/>
  <c r="F1" i="37" s="1"/>
  <c r="I23" i="44" s="1"/>
  <c r="I11" i="44" s="1"/>
  <c r="E19" i="37"/>
  <c r="F23" i="43"/>
  <c r="F24" i="43" s="1"/>
  <c r="C1" i="42" s="1"/>
  <c r="H1" i="43"/>
  <c r="F1" i="43"/>
  <c r="O4" i="1"/>
  <c r="I15" i="44" s="1"/>
  <c r="G15" i="44"/>
  <c r="K15" i="44" s="1"/>
  <c r="C10" i="40" l="1"/>
  <c r="G10" i="40" s="1"/>
  <c r="G11" i="40" s="1"/>
  <c r="I29" i="44" s="1"/>
  <c r="F1" i="27"/>
  <c r="I27" i="44" s="1"/>
  <c r="I9" i="44" s="1"/>
  <c r="J45" i="27"/>
  <c r="C24" i="40" s="1"/>
  <c r="G24" i="40" s="1"/>
  <c r="G25" i="40" s="1"/>
  <c r="C23" i="49" s="1"/>
  <c r="G23" i="49" s="1"/>
  <c r="G24" i="49" s="1"/>
  <c r="I49" i="27"/>
  <c r="I50" i="27" s="1"/>
  <c r="G2" i="1"/>
  <c r="G1" i="1" s="1"/>
  <c r="C12" i="37"/>
  <c r="C1" i="37" s="1"/>
  <c r="E22" i="37"/>
  <c r="C5" i="40"/>
  <c r="G5" i="40" s="1"/>
  <c r="G6" i="40" s="1"/>
  <c r="B1" i="27"/>
  <c r="F2" i="27" s="1"/>
  <c r="J49" i="27"/>
  <c r="K25" i="44"/>
  <c r="G1" i="42"/>
  <c r="G17" i="44"/>
  <c r="K17" i="44" s="1"/>
  <c r="T4" i="1"/>
  <c r="J50" i="27" l="1"/>
  <c r="G27" i="44"/>
  <c r="K27" i="44"/>
  <c r="F2" i="37"/>
  <c r="G23" i="44"/>
  <c r="K23" i="44" s="1"/>
  <c r="K11" i="44" s="1"/>
  <c r="C19" i="40"/>
  <c r="M2" i="1"/>
  <c r="C1" i="40"/>
  <c r="G29" i="44" s="1"/>
  <c r="K29" i="44" s="1"/>
  <c r="G14" i="40"/>
  <c r="C2" i="1"/>
  <c r="C1" i="1" s="1"/>
  <c r="C33" i="49"/>
  <c r="G9" i="44" l="1"/>
  <c r="G19" i="40"/>
  <c r="G20" i="40" s="1"/>
  <c r="G29" i="40" s="1"/>
  <c r="M1" i="1"/>
  <c r="G11" i="44"/>
  <c r="K9" i="44"/>
  <c r="G33" i="49"/>
  <c r="G34" i="49" s="1"/>
  <c r="C18" i="49" l="1"/>
  <c r="G18" i="49" s="1"/>
  <c r="G19" i="49" s="1"/>
  <c r="G28" i="49" s="1"/>
  <c r="C38" i="49"/>
  <c r="G38" i="49" s="1"/>
  <c r="G5" i="49" l="1"/>
  <c r="C2" i="49" s="1"/>
  <c r="G31" i="44" s="1"/>
  <c r="G33" i="44" s="1"/>
  <c r="D24" i="47" s="1"/>
  <c r="G39" i="49"/>
  <c r="G43" i="49" s="1"/>
  <c r="G8" i="49"/>
  <c r="I31" i="44" l="1"/>
  <c r="G12" i="49"/>
  <c r="I33" i="44" l="1"/>
  <c r="K31" i="44"/>
  <c r="K33" i="44" s="1"/>
  <c r="K37" i="44" s="1"/>
  <c r="G35" i="44" l="1"/>
  <c r="G37" i="44" s="1"/>
  <c r="I37" i="44" l="1"/>
  <c r="E5" i="44"/>
  <c r="D23" i="47"/>
</calcChain>
</file>

<file path=xl/sharedStrings.xml><?xml version="1.0" encoding="utf-8"?>
<sst xmlns="http://schemas.openxmlformats.org/spreadsheetml/2006/main" count="892" uniqueCount="345">
  <si>
    <t>円</t>
    <rPh sb="0" eb="1">
      <t>エン</t>
    </rPh>
    <phoneticPr fontId="2"/>
  </si>
  <si>
    <t>区　分</t>
    <rPh sb="0" eb="3">
      <t>クブン</t>
    </rPh>
    <phoneticPr fontId="2"/>
  </si>
  <si>
    <t>品　　名</t>
    <rPh sb="0" eb="4">
      <t>ヒンメイ</t>
    </rPh>
    <phoneticPr fontId="2"/>
  </si>
  <si>
    <t>備　　　考</t>
    <rPh sb="0" eb="5">
      <t>ビコウ</t>
    </rPh>
    <phoneticPr fontId="2"/>
  </si>
  <si>
    <t>本邦購入</t>
    <rPh sb="0" eb="2">
      <t>ホンポウ</t>
    </rPh>
    <rPh sb="2" eb="4">
      <t>コウニュウ</t>
    </rPh>
    <phoneticPr fontId="2"/>
  </si>
  <si>
    <t>品　名</t>
  </si>
  <si>
    <t>仕　様</t>
  </si>
  <si>
    <t>単　価</t>
  </si>
  <si>
    <t>合　計</t>
  </si>
  <si>
    <t>数　量</t>
  </si>
  <si>
    <t>供用日数</t>
  </si>
  <si>
    <t>損料率</t>
  </si>
  <si>
    <t>合　　計</t>
    <rPh sb="0" eb="4">
      <t>ゴウケイ</t>
    </rPh>
    <phoneticPr fontId="2"/>
  </si>
  <si>
    <t>総括</t>
    <rPh sb="0" eb="2">
      <t>ソウカツ</t>
    </rPh>
    <phoneticPr fontId="2"/>
  </si>
  <si>
    <t>小　　計(1)</t>
    <rPh sb="0" eb="1">
      <t>ショウ</t>
    </rPh>
    <phoneticPr fontId="2"/>
  </si>
  <si>
    <t>小　　計(2)</t>
    <rPh sb="0" eb="1">
      <t>ショウ</t>
    </rPh>
    <phoneticPr fontId="2"/>
  </si>
  <si>
    <t>（３）直接人件費合計</t>
    <rPh sb="3" eb="8">
      <t>チョクセツジンケンヒ</t>
    </rPh>
    <rPh sb="8" eb="10">
      <t>ゴウケイ</t>
    </rPh>
    <phoneticPr fontId="2"/>
  </si>
  <si>
    <t>担当業務</t>
    <rPh sb="0" eb="4">
      <t>タントウギョウム</t>
    </rPh>
    <phoneticPr fontId="2"/>
  </si>
  <si>
    <t>現地購入</t>
    <rPh sb="0" eb="4">
      <t>ゲンチコウニュウ</t>
    </rPh>
    <phoneticPr fontId="2"/>
  </si>
  <si>
    <t>本邦購入　計　　　①</t>
    <rPh sb="0" eb="4">
      <t>ホンポウコウニュウ</t>
    </rPh>
    <rPh sb="5" eb="6">
      <t>ショウケイ</t>
    </rPh>
    <phoneticPr fontId="2"/>
  </si>
  <si>
    <t>担当業務</t>
  </si>
  <si>
    <t>合　　計</t>
  </si>
  <si>
    <t>備　考</t>
  </si>
  <si>
    <t>数量</t>
  </si>
  <si>
    <t>備考</t>
  </si>
  <si>
    <t>小　　計</t>
  </si>
  <si>
    <t>円</t>
    <phoneticPr fontId="2"/>
  </si>
  <si>
    <t>格付
(号)</t>
    <rPh sb="4" eb="5">
      <t>ゴウ</t>
    </rPh>
    <phoneticPr fontId="2"/>
  </si>
  <si>
    <t>滞在費（積算内訳も記入）</t>
    <phoneticPr fontId="2"/>
  </si>
  <si>
    <t>日　　当（円）</t>
    <rPh sb="5" eb="6">
      <t>エン</t>
    </rPh>
    <phoneticPr fontId="2"/>
  </si>
  <si>
    <t>内国旅費
（円）</t>
    <rPh sb="6" eb="7">
      <t>エン</t>
    </rPh>
    <phoneticPr fontId="2"/>
  </si>
  <si>
    <t>金　　額
（円）</t>
    <rPh sb="0" eb="4">
      <t>キンガク</t>
    </rPh>
    <rPh sb="6" eb="7">
      <t>エン</t>
    </rPh>
    <phoneticPr fontId="2"/>
  </si>
  <si>
    <t>　1　直接経費</t>
    <phoneticPr fontId="2"/>
  </si>
  <si>
    <t>費　　　目</t>
    <rPh sb="0" eb="1">
      <t>ヒ</t>
    </rPh>
    <rPh sb="4" eb="5">
      <t>メ</t>
    </rPh>
    <phoneticPr fontId="2"/>
  </si>
  <si>
    <t>単　　価
（円）</t>
    <rPh sb="6" eb="7">
      <t>エン</t>
    </rPh>
    <phoneticPr fontId="2"/>
  </si>
  <si>
    <t>費　　目</t>
    <rPh sb="0" eb="1">
      <t>ヒ</t>
    </rPh>
    <rPh sb="3" eb="4">
      <t>メ</t>
    </rPh>
    <phoneticPr fontId="2"/>
  </si>
  <si>
    <t>②機材損料</t>
    <rPh sb="1" eb="3">
      <t>キザイ</t>
    </rPh>
    <rPh sb="3" eb="5">
      <t>ソンリョウ</t>
    </rPh>
    <phoneticPr fontId="2"/>
  </si>
  <si>
    <t>小　　　計</t>
    <rPh sb="0" eb="1">
      <t>ショウ</t>
    </rPh>
    <rPh sb="4" eb="5">
      <t>ケイ</t>
    </rPh>
    <phoneticPr fontId="2"/>
  </si>
  <si>
    <t>内　　訳</t>
    <rPh sb="0" eb="1">
      <t>ウチ</t>
    </rPh>
    <rPh sb="3" eb="4">
      <t>ヤク</t>
    </rPh>
    <phoneticPr fontId="2"/>
  </si>
  <si>
    <t>月額
（円）</t>
    <rPh sb="0" eb="2">
      <t>ゲツガクタンカ</t>
    </rPh>
    <rPh sb="4" eb="5">
      <t>エン</t>
    </rPh>
    <phoneticPr fontId="2"/>
  </si>
  <si>
    <t>格付
（号）</t>
    <rPh sb="0" eb="2">
      <t>カクヅケ</t>
    </rPh>
    <rPh sb="4" eb="5">
      <t>ゴウ</t>
    </rPh>
    <phoneticPr fontId="2"/>
  </si>
  <si>
    <t>派遣期間
（月）</t>
    <rPh sb="2" eb="4">
      <t>キカン</t>
    </rPh>
    <rPh sb="6" eb="7">
      <t>ツキ</t>
    </rPh>
    <phoneticPr fontId="2"/>
  </si>
  <si>
    <t>金額
（円）</t>
    <rPh sb="0" eb="2">
      <t>キンガク</t>
    </rPh>
    <rPh sb="4" eb="5">
      <t>エン</t>
    </rPh>
    <phoneticPr fontId="2"/>
  </si>
  <si>
    <t>作業期間
（月）</t>
    <rPh sb="0" eb="2">
      <t>サギョウ</t>
    </rPh>
    <rPh sb="2" eb="4">
      <t>キカン</t>
    </rPh>
    <phoneticPr fontId="2"/>
  </si>
  <si>
    <t>２　直接人件費</t>
    <phoneticPr fontId="2"/>
  </si>
  <si>
    <t>数　量</t>
    <phoneticPr fontId="2"/>
  </si>
  <si>
    <t>（1,000円未満切捨）</t>
    <phoneticPr fontId="2"/>
  </si>
  <si>
    <t>別紙明細書1</t>
    <rPh sb="0" eb="2">
      <t>ベッシ</t>
    </rPh>
    <rPh sb="2" eb="5">
      <t>メイサイショ</t>
    </rPh>
    <phoneticPr fontId="2"/>
  </si>
  <si>
    <t>円</t>
  </si>
  <si>
    <t>　2　直接人件費</t>
    <rPh sb="5" eb="8">
      <t>ジンケンヒ</t>
    </rPh>
    <phoneticPr fontId="2"/>
  </si>
  <si>
    <t>合　　　　計</t>
    <phoneticPr fontId="2"/>
  </si>
  <si>
    <t>合　　計（①＋②）</t>
    <phoneticPr fontId="2"/>
  </si>
  <si>
    <t>項　目</t>
    <phoneticPr fontId="2"/>
  </si>
  <si>
    <t>備　考</t>
    <phoneticPr fontId="2"/>
  </si>
  <si>
    <t>小　　　　計</t>
    <phoneticPr fontId="2"/>
  </si>
  <si>
    <t>担当業務</t>
    <rPh sb="0" eb="2">
      <t>タントウ</t>
    </rPh>
    <rPh sb="2" eb="4">
      <t>ギョウム</t>
    </rPh>
    <phoneticPr fontId="2"/>
  </si>
  <si>
    <t>総括</t>
    <phoneticPr fontId="2"/>
  </si>
  <si>
    <t>）</t>
    <phoneticPr fontId="2"/>
  </si>
  <si>
    <t>＝</t>
    <phoneticPr fontId="2"/>
  </si>
  <si>
    <t>）</t>
    <phoneticPr fontId="2"/>
  </si>
  <si>
    <t>）</t>
    <phoneticPr fontId="2"/>
  </si>
  <si>
    <t>＝</t>
    <phoneticPr fontId="2"/>
  </si>
  <si>
    <t>（1,000円未満切捨）</t>
    <phoneticPr fontId="2"/>
  </si>
  <si>
    <t>機材購入費　合計　③（＝①＋②）</t>
    <rPh sb="0" eb="2">
      <t>キザイ</t>
    </rPh>
    <rPh sb="2" eb="5">
      <t>コウニュウヒ</t>
    </rPh>
    <rPh sb="6" eb="8">
      <t>ゴウケイ</t>
    </rPh>
    <phoneticPr fontId="2"/>
  </si>
  <si>
    <t>現地購入　計　　　②</t>
    <rPh sb="0" eb="2">
      <t>ゲンチ</t>
    </rPh>
    <rPh sb="2" eb="4">
      <t>コウニュウ</t>
    </rPh>
    <rPh sb="5" eb="6">
      <t>ケイ</t>
    </rPh>
    <phoneticPr fontId="2"/>
  </si>
  <si>
    <t>Ⅲ　小計</t>
    <rPh sb="2" eb="4">
      <t>ショウケイ</t>
    </rPh>
    <phoneticPr fontId="2"/>
  </si>
  <si>
    <t>Ⅳ　合計</t>
    <rPh sb="2" eb="4">
      <t>ゴウケイ</t>
    </rPh>
    <phoneticPr fontId="2"/>
  </si>
  <si>
    <t>*　航空経路、搭乗クラス</t>
    <rPh sb="2" eb="4">
      <t>コウクウ</t>
    </rPh>
    <rPh sb="4" eb="6">
      <t>ケイロ</t>
    </rPh>
    <rPh sb="7" eb="9">
      <t>トウジョウ</t>
    </rPh>
    <phoneticPr fontId="2"/>
  </si>
  <si>
    <t>＝</t>
    <phoneticPr fontId="2"/>
  </si>
  <si>
    <t>＝</t>
    <phoneticPr fontId="2"/>
  </si>
  <si>
    <t>総括</t>
  </si>
  <si>
    <t>単　　価（円）</t>
    <rPh sb="5" eb="6">
      <t>エン</t>
    </rPh>
    <phoneticPr fontId="2"/>
  </si>
  <si>
    <t>金額（円）</t>
    <rPh sb="3" eb="4">
      <t>エン</t>
    </rPh>
    <phoneticPr fontId="2"/>
  </si>
  <si>
    <t>単　価（円）</t>
    <rPh sb="4" eb="5">
      <t>エン</t>
    </rPh>
    <phoneticPr fontId="2"/>
  </si>
  <si>
    <t>金　額（円）</t>
    <rPh sb="4" eb="5">
      <t>エン</t>
    </rPh>
    <phoneticPr fontId="2"/>
  </si>
  <si>
    <t>単価（円）</t>
    <rPh sb="3" eb="4">
      <t>エン</t>
    </rPh>
    <phoneticPr fontId="2"/>
  </si>
  <si>
    <t>金　額（円）</t>
    <rPh sb="0" eb="1">
      <t>キン</t>
    </rPh>
    <rPh sb="2" eb="3">
      <t>ガク</t>
    </rPh>
    <rPh sb="4" eb="5">
      <t>エン</t>
    </rPh>
    <phoneticPr fontId="2"/>
  </si>
  <si>
    <t>単　価（円）</t>
    <rPh sb="0" eb="3">
      <t>タンカ</t>
    </rPh>
    <rPh sb="4" eb="5">
      <t>エン</t>
    </rPh>
    <phoneticPr fontId="2"/>
  </si>
  <si>
    <t>金　　　額（円）</t>
    <rPh sb="0" eb="5">
      <t>キンガク</t>
    </rPh>
    <rPh sb="6" eb="7">
      <t>エン</t>
    </rPh>
    <phoneticPr fontId="2"/>
  </si>
  <si>
    <t>損　料（円）</t>
    <rPh sb="4" eb="5">
      <t>エン</t>
    </rPh>
    <phoneticPr fontId="2"/>
  </si>
  <si>
    <t>単価（円）</t>
  </si>
  <si>
    <t>金額（円）</t>
  </si>
  <si>
    <t>講師謝金</t>
    <rPh sb="0" eb="2">
      <t>コウシ</t>
    </rPh>
    <rPh sb="2" eb="4">
      <t>シャキン</t>
    </rPh>
    <phoneticPr fontId="9"/>
  </si>
  <si>
    <t>検討会等参加謝金</t>
    <rPh sb="0" eb="3">
      <t>ケントウカイ</t>
    </rPh>
    <rPh sb="3" eb="4">
      <t>トウ</t>
    </rPh>
    <rPh sb="4" eb="6">
      <t>サンカ</t>
    </rPh>
    <rPh sb="6" eb="8">
      <t>シャキン</t>
    </rPh>
    <phoneticPr fontId="9"/>
  </si>
  <si>
    <t>原稿謝金</t>
    <rPh sb="0" eb="2">
      <t>ゲンコウ</t>
    </rPh>
    <rPh sb="2" eb="4">
      <t>シャキン</t>
    </rPh>
    <phoneticPr fontId="9"/>
  </si>
  <si>
    <t>見学謝金</t>
    <rPh sb="0" eb="2">
      <t>ケンガク</t>
    </rPh>
    <rPh sb="2" eb="4">
      <t>シャキン</t>
    </rPh>
    <phoneticPr fontId="9"/>
  </si>
  <si>
    <t>小計</t>
  </si>
  <si>
    <t>翻訳料</t>
    <rPh sb="0" eb="2">
      <t>ホンヤク</t>
    </rPh>
    <rPh sb="2" eb="3">
      <t>リョウ</t>
    </rPh>
    <phoneticPr fontId="9"/>
  </si>
  <si>
    <t>消耗品等購入費</t>
    <rPh sb="0" eb="2">
      <t>ショウモウ</t>
    </rPh>
    <rPh sb="2" eb="3">
      <t>ヒン</t>
    </rPh>
    <rPh sb="3" eb="4">
      <t>トウ</t>
    </rPh>
    <rPh sb="4" eb="7">
      <t>コウニュウヒ</t>
    </rPh>
    <phoneticPr fontId="9"/>
  </si>
  <si>
    <t>合計</t>
    <rPh sb="0" eb="2">
      <t>ゴウケイ</t>
    </rPh>
    <phoneticPr fontId="9"/>
  </si>
  <si>
    <t>小　　計</t>
    <rPh sb="0" eb="1">
      <t>ショウ</t>
    </rPh>
    <rPh sb="3" eb="4">
      <t>ケイ</t>
    </rPh>
    <phoneticPr fontId="2"/>
  </si>
  <si>
    <t>前項合計</t>
    <rPh sb="0" eb="2">
      <t>ゼンコウ</t>
    </rPh>
    <rPh sb="2" eb="4">
      <t>ゴウケイ</t>
    </rPh>
    <phoneticPr fontId="2"/>
  </si>
  <si>
    <t>小　　計　①～⑦</t>
    <rPh sb="0" eb="1">
      <t>ショウ</t>
    </rPh>
    <rPh sb="3" eb="4">
      <t>ケイ</t>
    </rPh>
    <phoneticPr fontId="2"/>
  </si>
  <si>
    <t>会場借上費</t>
    <rPh sb="0" eb="2">
      <t>カイジョウ</t>
    </rPh>
    <rPh sb="2" eb="4">
      <t>カリア</t>
    </rPh>
    <rPh sb="4" eb="5">
      <t>ヒ</t>
    </rPh>
    <phoneticPr fontId="9"/>
  </si>
  <si>
    <t>機材借料損料</t>
    <rPh sb="0" eb="2">
      <t>キザイ</t>
    </rPh>
    <rPh sb="2" eb="4">
      <t>シャクリョウ</t>
    </rPh>
    <rPh sb="4" eb="6">
      <t>ソンリョウ</t>
    </rPh>
    <phoneticPr fontId="9"/>
  </si>
  <si>
    <t>（1,000円未満切捨）</t>
    <phoneticPr fontId="2"/>
  </si>
  <si>
    <t>　(1)　旅費（航空賃）</t>
    <rPh sb="5" eb="7">
      <t>リョヒ</t>
    </rPh>
    <rPh sb="8" eb="10">
      <t>コウクウ</t>
    </rPh>
    <rPh sb="10" eb="11">
      <t>チン</t>
    </rPh>
    <phoneticPr fontId="2"/>
  </si>
  <si>
    <t>　　　(1)　旅費（航空賃）</t>
    <rPh sb="7" eb="9">
      <t>リョヒ</t>
    </rPh>
    <rPh sb="10" eb="12">
      <t>コウクウ</t>
    </rPh>
    <rPh sb="12" eb="13">
      <t>チン</t>
    </rPh>
    <phoneticPr fontId="2"/>
  </si>
  <si>
    <t>（1）旅費
(航空賃)(円)</t>
    <rPh sb="12" eb="13">
      <t>エン</t>
    </rPh>
    <phoneticPr fontId="2"/>
  </si>
  <si>
    <t>宿　泊　料（円）</t>
    <rPh sb="4" eb="5">
      <t>リョウ</t>
    </rPh>
    <rPh sb="6" eb="7">
      <t>エン</t>
    </rPh>
    <phoneticPr fontId="2"/>
  </si>
  <si>
    <t>（</t>
    <phoneticPr fontId="2"/>
  </si>
  <si>
    <t>×</t>
    <phoneticPr fontId="2"/>
  </si>
  <si>
    <t>(</t>
    <phoneticPr fontId="2"/>
  </si>
  <si>
    <t>×</t>
    <phoneticPr fontId="2"/>
  </si>
  <si>
    <t>（</t>
    <phoneticPr fontId="2"/>
  </si>
  <si>
    <t>①　一般傭人費</t>
    <rPh sb="2" eb="4">
      <t>イッパン</t>
    </rPh>
    <rPh sb="4" eb="5">
      <t>ヨウ</t>
    </rPh>
    <rPh sb="5" eb="6">
      <t>ジン</t>
    </rPh>
    <rPh sb="6" eb="7">
      <t>ヒ</t>
    </rPh>
    <phoneticPr fontId="2"/>
  </si>
  <si>
    <t>②　特殊傭人費</t>
    <rPh sb="2" eb="4">
      <t>トクシュ</t>
    </rPh>
    <rPh sb="4" eb="5">
      <t>ヨウ</t>
    </rPh>
    <rPh sb="5" eb="6">
      <t>ジン</t>
    </rPh>
    <rPh sb="6" eb="7">
      <t>ヒ</t>
    </rPh>
    <phoneticPr fontId="2"/>
  </si>
  <si>
    <t>③車両関連費</t>
    <rPh sb="3" eb="5">
      <t>カンレン</t>
    </rPh>
    <phoneticPr fontId="2"/>
  </si>
  <si>
    <t>⑤施設・機材
保守管理費</t>
    <rPh sb="1" eb="3">
      <t>シセツ</t>
    </rPh>
    <rPh sb="4" eb="6">
      <t>キザイ</t>
    </rPh>
    <rPh sb="7" eb="9">
      <t>ホシュ</t>
    </rPh>
    <rPh sb="9" eb="12">
      <t>カンリヒ</t>
    </rPh>
    <phoneticPr fontId="2"/>
  </si>
  <si>
    <t>⑦旅費・交通費</t>
    <rPh sb="1" eb="3">
      <t>リョヒ</t>
    </rPh>
    <rPh sb="4" eb="7">
      <t>コウツウヒ</t>
    </rPh>
    <phoneticPr fontId="2"/>
  </si>
  <si>
    <t>⑧通信・運搬費</t>
    <rPh sb="1" eb="3">
      <t>ツウシン</t>
    </rPh>
    <rPh sb="4" eb="6">
      <t>ウンパン</t>
    </rPh>
    <rPh sb="6" eb="7">
      <t>ヒ</t>
    </rPh>
    <phoneticPr fontId="2"/>
  </si>
  <si>
    <t>⑨資料等作成費</t>
    <rPh sb="1" eb="3">
      <t>シリョウ</t>
    </rPh>
    <rPh sb="3" eb="4">
      <t>トウ</t>
    </rPh>
    <rPh sb="4" eb="6">
      <t>サクセイ</t>
    </rPh>
    <rPh sb="6" eb="7">
      <t>ヒ</t>
    </rPh>
    <phoneticPr fontId="2"/>
  </si>
  <si>
    <t>⑩水道光熱費</t>
    <rPh sb="1" eb="3">
      <t>スイドウ</t>
    </rPh>
    <rPh sb="3" eb="6">
      <t>コウネツヒ</t>
    </rPh>
    <phoneticPr fontId="2"/>
  </si>
  <si>
    <t>⑪雑費</t>
    <rPh sb="1" eb="3">
      <t>ザッピ</t>
    </rPh>
    <phoneticPr fontId="2"/>
  </si>
  <si>
    <t>　3　その他原価</t>
    <rPh sb="5" eb="6">
      <t>タ</t>
    </rPh>
    <rPh sb="6" eb="8">
      <t>ゲンカ</t>
    </rPh>
    <phoneticPr fontId="2"/>
  </si>
  <si>
    <t>Ⅰ　業務原価</t>
    <rPh sb="2" eb="4">
      <t>ギョウム</t>
    </rPh>
    <rPh sb="4" eb="6">
      <t>ゲンカ</t>
    </rPh>
    <phoneticPr fontId="2"/>
  </si>
  <si>
    <t>Ⅱ　一般管理費等</t>
    <rPh sb="2" eb="4">
      <t>イッパン</t>
    </rPh>
    <rPh sb="4" eb="7">
      <t>カンリヒ</t>
    </rPh>
    <rPh sb="7" eb="8">
      <t>トウ</t>
    </rPh>
    <phoneticPr fontId="2"/>
  </si>
  <si>
    <t>（直接人件費＋その他原価）×</t>
    <rPh sb="9" eb="10">
      <t>タ</t>
    </rPh>
    <rPh sb="10" eb="12">
      <t>ゲンカ</t>
    </rPh>
    <phoneticPr fontId="2"/>
  </si>
  <si>
    <t>　３　その他原価</t>
    <rPh sb="5" eb="6">
      <t>タ</t>
    </rPh>
    <rPh sb="6" eb="8">
      <t>ゲンカ</t>
    </rPh>
    <phoneticPr fontId="2"/>
  </si>
  <si>
    <t>　Ⅱ　一般管理費等</t>
    <rPh sb="3" eb="5">
      <t>イッパン</t>
    </rPh>
    <rPh sb="5" eb="8">
      <t>カンリヒ</t>
    </rPh>
    <rPh sb="8" eb="9">
      <t>トウ</t>
    </rPh>
    <phoneticPr fontId="2"/>
  </si>
  <si>
    <t>　1)　機材購入費</t>
    <rPh sb="4" eb="6">
      <t>キザイ</t>
    </rPh>
    <rPh sb="6" eb="9">
      <t>コウニュウヒ</t>
    </rPh>
    <phoneticPr fontId="2"/>
  </si>
  <si>
    <t>　2)　機材送料</t>
    <rPh sb="4" eb="6">
      <t>キザイ</t>
    </rPh>
    <rPh sb="6" eb="8">
      <t>ソウリョウ</t>
    </rPh>
    <phoneticPr fontId="2"/>
  </si>
  <si>
    <t>　3)　小計（　1）+2））</t>
    <rPh sb="4" eb="6">
      <t>ショウケイ</t>
    </rPh>
    <phoneticPr fontId="2"/>
  </si>
  <si>
    <t>　1　直接経費</t>
    <rPh sb="3" eb="5">
      <t>チョクセツ</t>
    </rPh>
    <rPh sb="5" eb="7">
      <t>ケイヒ</t>
    </rPh>
    <phoneticPr fontId="2"/>
  </si>
  <si>
    <t>* 受託経費にて実施される事業の場合は、「一般業務費（受託事業）」とする。</t>
    <rPh sb="2" eb="4">
      <t>ジュタク</t>
    </rPh>
    <rPh sb="4" eb="6">
      <t>ケイヒ</t>
    </rPh>
    <rPh sb="8" eb="10">
      <t>ジッシ</t>
    </rPh>
    <rPh sb="13" eb="15">
      <t>ジギョウ</t>
    </rPh>
    <rPh sb="16" eb="18">
      <t>バアイ</t>
    </rPh>
    <rPh sb="21" eb="23">
      <t>イッパン</t>
    </rPh>
    <rPh sb="23" eb="25">
      <t>ギョウム</t>
    </rPh>
    <rPh sb="25" eb="26">
      <t>ヒ</t>
    </rPh>
    <rPh sb="27" eb="29">
      <t>ジュタク</t>
    </rPh>
    <rPh sb="29" eb="31">
      <t>ジギョウ</t>
    </rPh>
    <phoneticPr fontId="2"/>
  </si>
  <si>
    <t>契約金額</t>
    <rPh sb="0" eb="2">
      <t>ケイヤク</t>
    </rPh>
    <phoneticPr fontId="2"/>
  </si>
  <si>
    <t>（１）現地業務</t>
    <rPh sb="3" eb="5">
      <t>ゲンチチョウ</t>
    </rPh>
    <rPh sb="5" eb="7">
      <t>ギョウム</t>
    </rPh>
    <phoneticPr fontId="2"/>
  </si>
  <si>
    <t>（２）国内業務</t>
    <rPh sb="3" eb="5">
      <t>コクナイ</t>
    </rPh>
    <rPh sb="5" eb="7">
      <t>ギョウム</t>
    </rPh>
    <phoneticPr fontId="2"/>
  </si>
  <si>
    <t>国内業務</t>
    <rPh sb="0" eb="2">
      <t>コクナイサギョウ</t>
    </rPh>
    <rPh sb="2" eb="4">
      <t>ギョウム</t>
    </rPh>
    <phoneticPr fontId="2"/>
  </si>
  <si>
    <t>現地業務</t>
    <rPh sb="0" eb="2">
      <t>ゲンチ</t>
    </rPh>
    <rPh sb="2" eb="4">
      <t>ギョウム</t>
    </rPh>
    <phoneticPr fontId="2"/>
  </si>
  <si>
    <t>現地業務</t>
    <rPh sb="2" eb="4">
      <t>ギョウム</t>
    </rPh>
    <phoneticPr fontId="2"/>
  </si>
  <si>
    <t>国内業務</t>
    <rPh sb="0" eb="2">
      <t>コクナイ</t>
    </rPh>
    <rPh sb="2" eb="4">
      <t>ギョウム</t>
    </rPh>
    <phoneticPr fontId="2"/>
  </si>
  <si>
    <t>現地業務期間
(日間)</t>
    <rPh sb="2" eb="4">
      <t>ギョウム</t>
    </rPh>
    <rPh sb="8" eb="9">
      <t>ニチ</t>
    </rPh>
    <rPh sb="9" eb="10">
      <t>カン</t>
    </rPh>
    <phoneticPr fontId="2"/>
  </si>
  <si>
    <t>備考</t>
    <phoneticPr fontId="2"/>
  </si>
  <si>
    <t>○○</t>
  </si>
  <si>
    <t>（2）旅費（日当・宿泊料等、特別手当）</t>
    <rPh sb="6" eb="8">
      <t>ニットウ</t>
    </rPh>
    <rPh sb="9" eb="12">
      <t>シュクハクリョウ</t>
    </rPh>
    <rPh sb="12" eb="13">
      <t>トウ</t>
    </rPh>
    <rPh sb="14" eb="16">
      <t>トクベツ</t>
    </rPh>
    <rPh sb="16" eb="18">
      <t>テアテ</t>
    </rPh>
    <phoneticPr fontId="2"/>
  </si>
  <si>
    <t>従事人･月
合計（日）</t>
    <rPh sb="2" eb="3">
      <t>ヒト</t>
    </rPh>
    <rPh sb="4" eb="5">
      <t>ツキ</t>
    </rPh>
    <phoneticPr fontId="2"/>
  </si>
  <si>
    <t>○○</t>
    <phoneticPr fontId="2"/>
  </si>
  <si>
    <t>費　目</t>
    <phoneticPr fontId="2"/>
  </si>
  <si>
    <t>項　　目</t>
    <phoneticPr fontId="2"/>
  </si>
  <si>
    <t>内　訳</t>
    <rPh sb="0" eb="1">
      <t>ウチ</t>
    </rPh>
    <rPh sb="2" eb="3">
      <t>ヤク</t>
    </rPh>
    <phoneticPr fontId="2"/>
  </si>
  <si>
    <t>氏　名</t>
    <rPh sb="0" eb="1">
      <t>シ</t>
    </rPh>
    <rPh sb="2" eb="3">
      <t>メイ</t>
    </rPh>
    <phoneticPr fontId="2"/>
  </si>
  <si>
    <t>氏　名</t>
    <phoneticPr fontId="2"/>
  </si>
  <si>
    <t>⑥消耗品費</t>
    <phoneticPr fontId="2"/>
  </si>
  <si>
    <t>備　　考</t>
    <phoneticPr fontId="2"/>
  </si>
  <si>
    <t>数　量</t>
    <phoneticPr fontId="2"/>
  </si>
  <si>
    <t>　　　　（1,000円未満切捨）</t>
    <phoneticPr fontId="2"/>
  </si>
  <si>
    <t>消費税及び地方消費税の合計金額</t>
    <phoneticPr fontId="2"/>
  </si>
  <si>
    <t>（法令により定められた税率により算出）</t>
  </si>
  <si>
    <t>　(2)　旅費（その他）</t>
    <rPh sb="5" eb="7">
      <t>リョヒ</t>
    </rPh>
    <rPh sb="10" eb="11">
      <t>タ</t>
    </rPh>
    <phoneticPr fontId="2"/>
  </si>
  <si>
    <t>　(5)　機材費</t>
    <rPh sb="5" eb="7">
      <t>キザイ</t>
    </rPh>
    <rPh sb="7" eb="8">
      <t>ヒ</t>
    </rPh>
    <phoneticPr fontId="2"/>
  </si>
  <si>
    <t>　(6)　再委託費</t>
    <rPh sb="5" eb="8">
      <t>サイイタク</t>
    </rPh>
    <rPh sb="8" eb="9">
      <t>ヒ</t>
    </rPh>
    <phoneticPr fontId="2"/>
  </si>
  <si>
    <t>　(２)－２　旅費（その他）：戦争特約保険料</t>
    <rPh sb="7" eb="9">
      <t>リョヒ</t>
    </rPh>
    <rPh sb="12" eb="13">
      <t>タ</t>
    </rPh>
    <rPh sb="15" eb="17">
      <t>センソウ</t>
    </rPh>
    <rPh sb="17" eb="19">
      <t>トクヤク</t>
    </rPh>
    <rPh sb="19" eb="22">
      <t>ホケンリョウ</t>
    </rPh>
    <phoneticPr fontId="2"/>
  </si>
  <si>
    <t>　2）国内再委託費</t>
    <rPh sb="3" eb="5">
      <t>コクナイ</t>
    </rPh>
    <rPh sb="5" eb="8">
      <t>サイイタク</t>
    </rPh>
    <rPh sb="8" eb="9">
      <t>ヒ</t>
    </rPh>
    <phoneticPr fontId="2"/>
  </si>
  <si>
    <t xml:space="preserve"> 1）現地再委託費</t>
    <rPh sb="3" eb="5">
      <t>ゲンチ</t>
    </rPh>
    <rPh sb="5" eb="8">
      <t>サイイタク</t>
    </rPh>
    <rPh sb="8" eb="9">
      <t>ヒ</t>
    </rPh>
    <phoneticPr fontId="2"/>
  </si>
  <si>
    <t>　　　(2)　旅費（その他）( (2)-1+(2)-2)</t>
    <rPh sb="7" eb="9">
      <t>リョヒ</t>
    </rPh>
    <rPh sb="12" eb="13">
      <t>タ</t>
    </rPh>
    <phoneticPr fontId="2"/>
  </si>
  <si>
    <t>　　  　(2)－１　旅費（その他）：日当・宿泊料等、特別手当</t>
    <rPh sb="11" eb="13">
      <t>リョヒ</t>
    </rPh>
    <rPh sb="16" eb="17">
      <t>タ</t>
    </rPh>
    <rPh sb="19" eb="21">
      <t>ニットウ</t>
    </rPh>
    <rPh sb="22" eb="25">
      <t>シュクハクリョウ</t>
    </rPh>
    <rPh sb="25" eb="26">
      <t>トウ</t>
    </rPh>
    <rPh sb="27" eb="29">
      <t>トクベツ</t>
    </rPh>
    <rPh sb="29" eb="31">
      <t>テアテ</t>
    </rPh>
    <phoneticPr fontId="2"/>
  </si>
  <si>
    <t>④賃料借料</t>
    <rPh sb="1" eb="3">
      <t>チンリョウ</t>
    </rPh>
    <rPh sb="3" eb="5">
      <t>シャクリョウ</t>
    </rPh>
    <phoneticPr fontId="2"/>
  </si>
  <si>
    <t>参考資料等作成・購入費</t>
    <rPh sb="0" eb="2">
      <t>サンコウ</t>
    </rPh>
    <rPh sb="2" eb="4">
      <t>シリョウ</t>
    </rPh>
    <rPh sb="4" eb="5">
      <t>トウ</t>
    </rPh>
    <rPh sb="5" eb="7">
      <t>サクセイ</t>
    </rPh>
    <rPh sb="8" eb="10">
      <t>コウニュウ</t>
    </rPh>
    <rPh sb="10" eb="11">
      <t>ヒ</t>
    </rPh>
    <phoneticPr fontId="9"/>
  </si>
  <si>
    <t>②実施諸費</t>
    <rPh sb="1" eb="3">
      <t>ジッシ</t>
    </rPh>
    <rPh sb="3" eb="5">
      <t>ショヒ</t>
    </rPh>
    <phoneticPr fontId="2"/>
  </si>
  <si>
    <t>③同行者等旅費</t>
    <rPh sb="1" eb="4">
      <t>ドウコウシャ</t>
    </rPh>
    <rPh sb="4" eb="5">
      <t>ナド</t>
    </rPh>
    <rPh sb="5" eb="7">
      <t>リョヒ</t>
    </rPh>
    <phoneticPr fontId="2"/>
  </si>
  <si>
    <t>④再委託費</t>
    <rPh sb="1" eb="4">
      <t>サイイタク</t>
    </rPh>
    <rPh sb="4" eb="5">
      <t>ヒ</t>
    </rPh>
    <phoneticPr fontId="2"/>
  </si>
  <si>
    <t>　1)技術研修費／招へい費</t>
    <rPh sb="3" eb="5">
      <t>ギジュツ</t>
    </rPh>
    <rPh sb="5" eb="7">
      <t>ケンシュウ</t>
    </rPh>
    <rPh sb="7" eb="8">
      <t>ヒ</t>
    </rPh>
    <rPh sb="9" eb="10">
      <t>ショウ</t>
    </rPh>
    <rPh sb="12" eb="13">
      <t>ヒ</t>
    </rPh>
    <phoneticPr fontId="2"/>
  </si>
  <si>
    <t>①諸謝金</t>
    <rPh sb="1" eb="4">
      <t>ショシャキン</t>
    </rPh>
    <phoneticPr fontId="9"/>
  </si>
  <si>
    <t>不課税対象</t>
    <rPh sb="0" eb="1">
      <t>フ</t>
    </rPh>
    <rPh sb="1" eb="3">
      <t>カゼイ</t>
    </rPh>
    <rPh sb="3" eb="5">
      <t>タイショウ</t>
    </rPh>
    <phoneticPr fontId="2"/>
  </si>
  <si>
    <t>課税対象</t>
    <rPh sb="0" eb="2">
      <t>カゼイ</t>
    </rPh>
    <rPh sb="2" eb="4">
      <t>タイショウ</t>
    </rPh>
    <phoneticPr fontId="2"/>
  </si>
  <si>
    <t>合計</t>
    <rPh sb="0" eb="2">
      <t>ゴウケイ</t>
    </rPh>
    <phoneticPr fontId="2"/>
  </si>
  <si>
    <t>(1)旅費</t>
    <rPh sb="3" eb="5">
      <t>リョヒ</t>
    </rPh>
    <phoneticPr fontId="2"/>
  </si>
  <si>
    <t>(航空賃)(円)</t>
  </si>
  <si>
    <t>（2）旅費 （日当・</t>
    <phoneticPr fontId="2"/>
  </si>
  <si>
    <t>宿泊料等、特別手当）(円）</t>
    <rPh sb="11" eb="12">
      <t>エン</t>
    </rPh>
    <phoneticPr fontId="2"/>
  </si>
  <si>
    <t>不課税</t>
    <rPh sb="0" eb="1">
      <t>フ</t>
    </rPh>
    <rPh sb="1" eb="3">
      <t>カゼイ</t>
    </rPh>
    <phoneticPr fontId="2"/>
  </si>
  <si>
    <t>＝</t>
  </si>
  <si>
    <t>課税対象額</t>
    <rPh sb="0" eb="2">
      <t>カゼイ</t>
    </rPh>
    <rPh sb="2" eb="4">
      <t>タイショウ</t>
    </rPh>
    <rPh sb="4" eb="5">
      <t>ガク</t>
    </rPh>
    <phoneticPr fontId="2"/>
  </si>
  <si>
    <t>(3)　一般業務費　　　　　　　　合計</t>
    <rPh sb="4" eb="6">
      <t>イッパン</t>
    </rPh>
    <rPh sb="6" eb="8">
      <t>ギョウム</t>
    </rPh>
    <rPh sb="17" eb="19">
      <t>ゴウケイ</t>
    </rPh>
    <phoneticPr fontId="2"/>
  </si>
  <si>
    <t>不課税対象額</t>
    <rPh sb="0" eb="1">
      <t>フ</t>
    </rPh>
    <rPh sb="1" eb="3">
      <t>カゼイ</t>
    </rPh>
    <rPh sb="3" eb="5">
      <t>タイショウ</t>
    </rPh>
    <rPh sb="5" eb="6">
      <t>ガク</t>
    </rPh>
    <phoneticPr fontId="2"/>
  </si>
  <si>
    <t>(7)　国内研修/招へい費</t>
    <rPh sb="4" eb="6">
      <t>コクナイ</t>
    </rPh>
    <rPh sb="6" eb="8">
      <t>ケンシュウ</t>
    </rPh>
    <rPh sb="9" eb="10">
      <t>ショウ</t>
    </rPh>
    <rPh sb="12" eb="13">
      <t>ヒ</t>
    </rPh>
    <phoneticPr fontId="2"/>
  </si>
  <si>
    <t>不課税金額
（円）</t>
    <rPh sb="0" eb="1">
      <t>フ</t>
    </rPh>
    <rPh sb="1" eb="3">
      <t>カゼイ</t>
    </rPh>
    <rPh sb="3" eb="5">
      <t>キンガク</t>
    </rPh>
    <rPh sb="7" eb="8">
      <t>エン</t>
    </rPh>
    <phoneticPr fontId="2"/>
  </si>
  <si>
    <t>課税金額
（円）</t>
    <rPh sb="0" eb="2">
      <t>カゼイ</t>
    </rPh>
    <rPh sb="2" eb="4">
      <t>キンガク</t>
    </rPh>
    <rPh sb="6" eb="7">
      <t>エン</t>
    </rPh>
    <phoneticPr fontId="2"/>
  </si>
  <si>
    <t>1,000円未満切捨</t>
    <phoneticPr fontId="2"/>
  </si>
  <si>
    <t>内）課税対象額</t>
    <rPh sb="0" eb="1">
      <t>ウチ</t>
    </rPh>
    <rPh sb="2" eb="4">
      <t>カゼイ</t>
    </rPh>
    <rPh sb="4" eb="6">
      <t>タイショウ</t>
    </rPh>
    <rPh sb="6" eb="7">
      <t>ガク</t>
    </rPh>
    <phoneticPr fontId="2"/>
  </si>
  <si>
    <t>×</t>
  </si>
  <si>
    <t>%</t>
    <phoneticPr fontId="2"/>
  </si>
  <si>
    <t>直接人件費       ×</t>
    <phoneticPr fontId="2"/>
  </si>
  <si>
    <t>直接人件費      ×</t>
    <phoneticPr fontId="2"/>
  </si>
  <si>
    <t>）</t>
  </si>
  <si>
    <t>（</t>
  </si>
  <si>
    <t>(</t>
  </si>
  <si>
    <t>　</t>
  </si>
  <si>
    <t>＊</t>
    <phoneticPr fontId="2"/>
  </si>
  <si>
    <t>金   額
（円）</t>
    <rPh sb="0" eb="1">
      <t>キン</t>
    </rPh>
    <rPh sb="4" eb="5">
      <t>ガク</t>
    </rPh>
    <rPh sb="7" eb="8">
      <t>エン</t>
    </rPh>
    <phoneticPr fontId="2"/>
  </si>
  <si>
    <t>金     額
（円）</t>
    <rPh sb="0" eb="1">
      <t>キン</t>
    </rPh>
    <rPh sb="6" eb="7">
      <t>ガク</t>
    </rPh>
    <rPh sb="9" eb="10">
      <t>エン</t>
    </rPh>
    <phoneticPr fontId="2"/>
  </si>
  <si>
    <t>国内業務費</t>
    <rPh sb="0" eb="2">
      <t>コクナイ</t>
    </rPh>
    <rPh sb="2" eb="4">
      <t>ギョウム</t>
    </rPh>
    <rPh sb="4" eb="5">
      <t>ヒ</t>
    </rPh>
    <phoneticPr fontId="2"/>
  </si>
  <si>
    <t>備  考</t>
  </si>
  <si>
    <t>備  考</t>
    <phoneticPr fontId="2"/>
  </si>
  <si>
    <t>内)課税対象外</t>
    <rPh sb="0" eb="1">
      <t>ウチ</t>
    </rPh>
    <rPh sb="2" eb="4">
      <t>カゼイ</t>
    </rPh>
    <rPh sb="4" eb="6">
      <t>タイショウ</t>
    </rPh>
    <rPh sb="6" eb="7">
      <t>ガイ</t>
    </rPh>
    <phoneticPr fontId="2"/>
  </si>
  <si>
    <t>内)課税対象分</t>
    <rPh sb="0" eb="1">
      <t>ウチ</t>
    </rPh>
    <rPh sb="2" eb="4">
      <t>カゼイ</t>
    </rPh>
    <rPh sb="4" eb="6">
      <t>タイショウ</t>
    </rPh>
    <rPh sb="6" eb="7">
      <t>ブン</t>
    </rPh>
    <phoneticPr fontId="2"/>
  </si>
  <si>
    <t>課税金額</t>
    <rPh sb="0" eb="2">
      <t>カゼイ</t>
    </rPh>
    <rPh sb="2" eb="4">
      <t>キンガク</t>
    </rPh>
    <phoneticPr fontId="2"/>
  </si>
  <si>
    <t>（合計　- 課税対象）</t>
    <rPh sb="1" eb="3">
      <t>ゴウケイ</t>
    </rPh>
    <rPh sb="6" eb="8">
      <t>カゼイ</t>
    </rPh>
    <rPh sb="8" eb="10">
      <t>タイショウ</t>
    </rPh>
    <phoneticPr fontId="2"/>
  </si>
  <si>
    <t>(1,000円未満切捨）</t>
    <rPh sb="6" eb="7">
      <t>エン</t>
    </rPh>
    <rPh sb="7" eb="9">
      <t>ミマン</t>
    </rPh>
    <rPh sb="9" eb="11">
      <t>キリス</t>
    </rPh>
    <phoneticPr fontId="2"/>
  </si>
  <si>
    <t>小　　計（法人コンサル）</t>
    <rPh sb="0" eb="1">
      <t>ショウ</t>
    </rPh>
    <rPh sb="3" eb="4">
      <t>ケイ</t>
    </rPh>
    <rPh sb="5" eb="7">
      <t>ホウジン</t>
    </rPh>
    <phoneticPr fontId="2"/>
  </si>
  <si>
    <t>小　　計（個人コンサル）</t>
    <rPh sb="0" eb="1">
      <t>ショウ</t>
    </rPh>
    <rPh sb="3" eb="4">
      <t>ケイ</t>
    </rPh>
    <rPh sb="5" eb="7">
      <t>コジン</t>
    </rPh>
    <phoneticPr fontId="2"/>
  </si>
  <si>
    <t>小　　計（法人コンサル）</t>
    <phoneticPr fontId="2"/>
  </si>
  <si>
    <t>小　　計（個人コンサル）</t>
    <phoneticPr fontId="2"/>
  </si>
  <si>
    <t>(小計(1)＋小計(2))　　法　人</t>
    <rPh sb="15" eb="16">
      <t>ホウ</t>
    </rPh>
    <rPh sb="17" eb="18">
      <t>ヒト</t>
    </rPh>
    <phoneticPr fontId="2"/>
  </si>
  <si>
    <t>(小計(1)＋小計(2))　　合　計</t>
    <rPh sb="15" eb="16">
      <t>ア</t>
    </rPh>
    <rPh sb="17" eb="18">
      <t>ケイ</t>
    </rPh>
    <phoneticPr fontId="2"/>
  </si>
  <si>
    <t>(小計(1)＋小計(2))　　個　人</t>
    <rPh sb="15" eb="16">
      <t>コ</t>
    </rPh>
    <rPh sb="17" eb="18">
      <t>ヒト</t>
    </rPh>
    <phoneticPr fontId="2"/>
  </si>
  <si>
    <t>(1,000円未満切捨)　　　合　計</t>
    <rPh sb="15" eb="16">
      <t>ア</t>
    </rPh>
    <rPh sb="17" eb="18">
      <t>ケイ</t>
    </rPh>
    <phoneticPr fontId="2"/>
  </si>
  <si>
    <t>(1,000円未満切捨)　　　個　人</t>
    <rPh sb="15" eb="16">
      <t>コ</t>
    </rPh>
    <rPh sb="17" eb="18">
      <t>ヒト</t>
    </rPh>
    <phoneticPr fontId="2"/>
  </si>
  <si>
    <t>(1,000円未満切捨)　　　法　人</t>
    <rPh sb="15" eb="16">
      <t>ホウ</t>
    </rPh>
    <rPh sb="17" eb="18">
      <t>ヒト</t>
    </rPh>
    <phoneticPr fontId="2"/>
  </si>
  <si>
    <t>課税対象金額</t>
    <rPh sb="0" eb="2">
      <t>カゼイ</t>
    </rPh>
    <rPh sb="2" eb="4">
      <t>タイショウ</t>
    </rPh>
    <rPh sb="4" eb="6">
      <t>キンガク</t>
    </rPh>
    <phoneticPr fontId="2"/>
  </si>
  <si>
    <t>不課税対象金額</t>
    <rPh sb="0" eb="1">
      <t>フ</t>
    </rPh>
    <rPh sb="1" eb="3">
      <t>カゼイ</t>
    </rPh>
    <rPh sb="3" eb="5">
      <t>タイショウ</t>
    </rPh>
    <rPh sb="5" eb="7">
      <t>キンガク</t>
    </rPh>
    <phoneticPr fontId="2"/>
  </si>
  <si>
    <t>法人</t>
    <rPh sb="0" eb="2">
      <t>ホウジン</t>
    </rPh>
    <phoneticPr fontId="2"/>
  </si>
  <si>
    <t>%</t>
  </si>
  <si>
    <t>1,000円未満切捨</t>
  </si>
  <si>
    <t>個人</t>
    <rPh sb="0" eb="2">
      <t>コジン</t>
    </rPh>
    <phoneticPr fontId="2"/>
  </si>
  <si>
    <t>(法人＋個人）</t>
    <rPh sb="1" eb="3">
      <t>ホウジン</t>
    </rPh>
    <rPh sb="4" eb="6">
      <t>コジン</t>
    </rPh>
    <phoneticPr fontId="2"/>
  </si>
  <si>
    <t>　(4)　報告書作成費</t>
    <rPh sb="5" eb="8">
      <t>ホウコクショ</t>
    </rPh>
    <rPh sb="8" eb="10">
      <t>サクセイ</t>
    </rPh>
    <rPh sb="10" eb="11">
      <t>ヒ</t>
    </rPh>
    <phoneticPr fontId="2"/>
  </si>
  <si>
    <t>　2)諸雑費</t>
    <phoneticPr fontId="2"/>
  </si>
  <si>
    <t>　内)不課税対象額</t>
    <rPh sb="1" eb="2">
      <t>ウチ</t>
    </rPh>
    <rPh sb="3" eb="4">
      <t>フ</t>
    </rPh>
    <rPh sb="4" eb="6">
      <t>カゼイ</t>
    </rPh>
    <rPh sb="6" eb="8">
      <t>タイショウ</t>
    </rPh>
    <rPh sb="8" eb="9">
      <t>ガク</t>
    </rPh>
    <phoneticPr fontId="2"/>
  </si>
  <si>
    <t>（不課税）</t>
    <rPh sb="1" eb="2">
      <t>フ</t>
    </rPh>
    <rPh sb="2" eb="4">
      <t>カゼイ</t>
    </rPh>
    <phoneticPr fontId="2"/>
  </si>
  <si>
    <t>派遣期間</t>
    <rPh sb="0" eb="2">
      <t>ハケン</t>
    </rPh>
    <rPh sb="2" eb="4">
      <t>キカン</t>
    </rPh>
    <phoneticPr fontId="2"/>
  </si>
  <si>
    <t>法人・
個人
区分</t>
    <phoneticPr fontId="2"/>
  </si>
  <si>
    <t>課税対象分</t>
    <rPh sb="0" eb="2">
      <t>カゼイ</t>
    </rPh>
    <rPh sb="2" eb="4">
      <t>タイショウ</t>
    </rPh>
    <rPh sb="4" eb="5">
      <t>ブン</t>
    </rPh>
    <phoneticPr fontId="2"/>
  </si>
  <si>
    <t>派遣期間(月）</t>
    <rPh sb="0" eb="2">
      <t>ハケン</t>
    </rPh>
    <rPh sb="2" eb="4">
      <t>キカン</t>
    </rPh>
    <rPh sb="5" eb="6">
      <t>ツキ</t>
    </rPh>
    <phoneticPr fontId="2"/>
  </si>
  <si>
    <t>枚</t>
    <rPh sb="0" eb="1">
      <t>マイ</t>
    </rPh>
    <phoneticPr fontId="2"/>
  </si>
  <si>
    <t>時間</t>
    <rPh sb="0" eb="2">
      <t>ジカン</t>
    </rPh>
    <phoneticPr fontId="2"/>
  </si>
  <si>
    <t>期間
（人月）</t>
    <rPh sb="0" eb="2">
      <t>キカン</t>
    </rPh>
    <rPh sb="4" eb="5">
      <t>ニン</t>
    </rPh>
    <rPh sb="5" eb="6">
      <t>ツキ</t>
    </rPh>
    <phoneticPr fontId="2"/>
  </si>
  <si>
    <r>
      <t xml:space="preserve">期間
</t>
    </r>
    <r>
      <rPr>
        <sz val="9"/>
        <rFont val="ＭＳ 明朝"/>
        <family val="1"/>
        <charset val="128"/>
      </rPr>
      <t>（人月）</t>
    </r>
    <rPh sb="0" eb="2">
      <t>キカン</t>
    </rPh>
    <rPh sb="4" eb="5">
      <t>ニン</t>
    </rPh>
    <rPh sb="5" eb="6">
      <t>ツキ</t>
    </rPh>
    <phoneticPr fontId="2"/>
  </si>
  <si>
    <t>単位名</t>
    <rPh sb="0" eb="2">
      <t>タンイ</t>
    </rPh>
    <rPh sb="2" eb="3">
      <t>メイ</t>
    </rPh>
    <phoneticPr fontId="2"/>
  </si>
  <si>
    <r>
      <t>課税
区分</t>
    </r>
    <r>
      <rPr>
        <vertAlign val="subscript"/>
        <sz val="10"/>
        <color rgb="FFFF0000"/>
        <rFont val="ＭＳ 明朝"/>
        <family val="1"/>
        <charset val="128"/>
      </rPr>
      <t>　注１</t>
    </r>
    <rPh sb="0" eb="2">
      <t>カゼイ</t>
    </rPh>
    <rPh sb="3" eb="5">
      <t>クブン</t>
    </rPh>
    <rPh sb="6" eb="7">
      <t>チュウ</t>
    </rPh>
    <phoneticPr fontId="2"/>
  </si>
  <si>
    <r>
      <t xml:space="preserve"> </t>
    </r>
    <r>
      <rPr>
        <sz val="10"/>
        <color rgb="FFFF0000"/>
        <rFont val="ＭＳ 明朝"/>
        <family val="1"/>
        <charset val="128"/>
      </rPr>
      <t>法人・
個人
区分</t>
    </r>
    <r>
      <rPr>
        <vertAlign val="subscript"/>
        <sz val="10"/>
        <color rgb="FFFF0000"/>
        <rFont val="ＭＳ 明朝"/>
        <family val="1"/>
        <charset val="128"/>
      </rPr>
      <t>注２</t>
    </r>
    <rPh sb="1" eb="3">
      <t>ホウジン</t>
    </rPh>
    <rPh sb="5" eb="7">
      <t>コジン</t>
    </rPh>
    <rPh sb="8" eb="10">
      <t>クブン</t>
    </rPh>
    <rPh sb="10" eb="11">
      <t>チュウ</t>
    </rPh>
    <phoneticPr fontId="2"/>
  </si>
  <si>
    <r>
      <t>従事人･月
合計（日）</t>
    </r>
    <r>
      <rPr>
        <vertAlign val="subscript"/>
        <sz val="10"/>
        <color rgb="FFFF0000"/>
        <rFont val="ＭＳ 明朝"/>
        <family val="1"/>
        <charset val="128"/>
      </rPr>
      <t>注１</t>
    </r>
    <rPh sb="2" eb="3">
      <t>ヒト</t>
    </rPh>
    <rPh sb="4" eb="5">
      <t>ツキ</t>
    </rPh>
    <rPh sb="11" eb="12">
      <t>チュウ</t>
    </rPh>
    <phoneticPr fontId="2"/>
  </si>
  <si>
    <r>
      <t>従事人･月
合計（日）</t>
    </r>
    <r>
      <rPr>
        <vertAlign val="subscript"/>
        <sz val="10"/>
        <color rgb="FFFF0000"/>
        <rFont val="ＭＳ 明朝"/>
        <family val="1"/>
        <charset val="128"/>
      </rPr>
      <t>注3</t>
    </r>
    <rPh sb="2" eb="3">
      <t>ヒト</t>
    </rPh>
    <rPh sb="4" eb="5">
      <t>ツキ</t>
    </rPh>
    <rPh sb="11" eb="12">
      <t>チュウ</t>
    </rPh>
    <phoneticPr fontId="2"/>
  </si>
  <si>
    <t>注1）本邦外に居住する従事者が本邦に渡航する場合のみ課税区分欄で「課税」を選択ください。
注2）数字や日にちなどに関しては、黄色ハイライト部分のみに入力してください。それ以外の部分には計算式や他のシートなどからリンクした値が入っているので、ご注意ください。</t>
    <rPh sb="0" eb="1">
      <t>チュウ</t>
    </rPh>
    <rPh sb="26" eb="28">
      <t>カゼイ</t>
    </rPh>
    <rPh sb="28" eb="30">
      <t>クブン</t>
    </rPh>
    <rPh sb="30" eb="31">
      <t>ラン</t>
    </rPh>
    <rPh sb="45" eb="46">
      <t>チュウ</t>
    </rPh>
    <rPh sb="48" eb="50">
      <t>スウジ</t>
    </rPh>
    <rPh sb="51" eb="52">
      <t>ヒ</t>
    </rPh>
    <rPh sb="57" eb="58">
      <t>カン</t>
    </rPh>
    <rPh sb="62" eb="64">
      <t>キイロ</t>
    </rPh>
    <rPh sb="69" eb="71">
      <t>ブブン</t>
    </rPh>
    <rPh sb="74" eb="76">
      <t>ニュウリョク</t>
    </rPh>
    <rPh sb="85" eb="87">
      <t>イガイ</t>
    </rPh>
    <rPh sb="88" eb="90">
      <t>ブブン</t>
    </rPh>
    <rPh sb="92" eb="94">
      <t>ケイサン</t>
    </rPh>
    <rPh sb="94" eb="95">
      <t>シキ</t>
    </rPh>
    <rPh sb="96" eb="97">
      <t>タ</t>
    </rPh>
    <rPh sb="110" eb="111">
      <t>アタイ</t>
    </rPh>
    <rPh sb="112" eb="113">
      <t>ハイ</t>
    </rPh>
    <rPh sb="121" eb="123">
      <t>チュウイ</t>
    </rPh>
    <phoneticPr fontId="2"/>
  </si>
  <si>
    <t>課税区分</t>
    <rPh sb="0" eb="2">
      <t>カゼイ</t>
    </rPh>
    <rPh sb="2" eb="4">
      <t>クブン</t>
    </rPh>
    <phoneticPr fontId="2"/>
  </si>
  <si>
    <t>（原則課税対象）</t>
    <rPh sb="1" eb="3">
      <t>ゲンソク</t>
    </rPh>
    <rPh sb="3" eb="5">
      <t>カゼイ</t>
    </rPh>
    <rPh sb="5" eb="7">
      <t>タイショウ</t>
    </rPh>
    <phoneticPr fontId="2"/>
  </si>
  <si>
    <t>課税対象額</t>
    <rPh sb="0" eb="2">
      <t>カゼイ</t>
    </rPh>
    <rPh sb="2" eb="4">
      <t>タイショウ</t>
    </rPh>
    <rPh sb="4" eb="5">
      <t>ガク</t>
    </rPh>
    <phoneticPr fontId="2"/>
  </si>
  <si>
    <t>不課税対象額</t>
    <rPh sb="0" eb="1">
      <t>フ</t>
    </rPh>
    <rPh sb="1" eb="3">
      <t>カゼイ</t>
    </rPh>
    <rPh sb="3" eb="5">
      <t>タイショウ</t>
    </rPh>
    <rPh sb="5" eb="6">
      <t>ガク</t>
    </rPh>
    <phoneticPr fontId="2"/>
  </si>
  <si>
    <t>（単位：円）</t>
  </si>
  <si>
    <t>費　目</t>
    <phoneticPr fontId="9"/>
  </si>
  <si>
    <t>課税対象額</t>
    <rPh sb="0" eb="2">
      <t>カゼイ</t>
    </rPh>
    <rPh sb="2" eb="4">
      <t>タイショウ</t>
    </rPh>
    <rPh sb="4" eb="5">
      <t>ガク</t>
    </rPh>
    <phoneticPr fontId="9"/>
  </si>
  <si>
    <t>不課税対象額</t>
    <rPh sb="0" eb="1">
      <t>フ</t>
    </rPh>
    <rPh sb="1" eb="3">
      <t>カゼイ</t>
    </rPh>
    <rPh sb="3" eb="5">
      <t>タイショウ</t>
    </rPh>
    <rPh sb="5" eb="6">
      <t>ガク</t>
    </rPh>
    <phoneticPr fontId="9"/>
  </si>
  <si>
    <t>Ⅰ．業務原価</t>
    <rPh sb="2" eb="4">
      <t>ギョウム</t>
    </rPh>
    <rPh sb="4" eb="6">
      <t>ゲンカ</t>
    </rPh>
    <phoneticPr fontId="9"/>
  </si>
  <si>
    <t>１．直接経費</t>
    <rPh sb="2" eb="4">
      <t>チョクセツ</t>
    </rPh>
    <rPh sb="4" eb="6">
      <t>ケイヒ</t>
    </rPh>
    <phoneticPr fontId="9"/>
  </si>
  <si>
    <t>(1)旅費（航空賃）</t>
    <rPh sb="3" eb="5">
      <t>リョヒ</t>
    </rPh>
    <rPh sb="6" eb="8">
      <t>コウクウ</t>
    </rPh>
    <rPh sb="8" eb="9">
      <t>チン</t>
    </rPh>
    <phoneticPr fontId="9"/>
  </si>
  <si>
    <t>(2)旅費 （その他）</t>
    <rPh sb="3" eb="5">
      <t>リョヒ</t>
    </rPh>
    <rPh sb="9" eb="10">
      <t>タ</t>
    </rPh>
    <phoneticPr fontId="9"/>
  </si>
  <si>
    <t>(3)一般業務費</t>
    <rPh sb="3" eb="5">
      <t>イッパン</t>
    </rPh>
    <rPh sb="5" eb="7">
      <t>ギョウム</t>
    </rPh>
    <rPh sb="7" eb="8">
      <t>ヒ</t>
    </rPh>
    <phoneticPr fontId="9"/>
  </si>
  <si>
    <t>(4)報告書作成費</t>
    <rPh sb="3" eb="6">
      <t>ホウコクショ</t>
    </rPh>
    <rPh sb="6" eb="8">
      <t>サクセイ</t>
    </rPh>
    <rPh sb="8" eb="9">
      <t>ヒ</t>
    </rPh>
    <phoneticPr fontId="9"/>
  </si>
  <si>
    <t>(5)機材費</t>
    <rPh sb="3" eb="5">
      <t>キザイ</t>
    </rPh>
    <rPh sb="5" eb="6">
      <t>ヒ</t>
    </rPh>
    <phoneticPr fontId="9"/>
  </si>
  <si>
    <t>(6)再委託費</t>
    <rPh sb="3" eb="6">
      <t>サイイタク</t>
    </rPh>
    <rPh sb="6" eb="7">
      <t>ヒ</t>
    </rPh>
    <phoneticPr fontId="9"/>
  </si>
  <si>
    <t>(7)国内業務費</t>
    <rPh sb="3" eb="5">
      <t>コクナイ</t>
    </rPh>
    <rPh sb="5" eb="7">
      <t>ギョウム</t>
    </rPh>
    <rPh sb="7" eb="8">
      <t>ヒ</t>
    </rPh>
    <phoneticPr fontId="9"/>
  </si>
  <si>
    <t>２．直接人件費</t>
    <rPh sb="2" eb="4">
      <t>チョクセツ</t>
    </rPh>
    <rPh sb="4" eb="7">
      <t>ジンケンヒ</t>
    </rPh>
    <phoneticPr fontId="9"/>
  </si>
  <si>
    <t>契約金相当額（消費税抜き）(I.＋II.)</t>
    <rPh sb="0" eb="3">
      <t>ケイヤクキン</t>
    </rPh>
    <rPh sb="3" eb="5">
      <t>ソウトウ</t>
    </rPh>
    <rPh sb="5" eb="6">
      <t>ガク</t>
    </rPh>
    <rPh sb="7" eb="10">
      <t>ショウヒゼイ</t>
    </rPh>
    <rPh sb="10" eb="11">
      <t>ヌ</t>
    </rPh>
    <phoneticPr fontId="9"/>
  </si>
  <si>
    <t>消費税額</t>
    <rPh sb="0" eb="3">
      <t>ショウヒゼイ</t>
    </rPh>
    <rPh sb="3" eb="4">
      <t>ガク</t>
    </rPh>
    <phoneticPr fontId="9"/>
  </si>
  <si>
    <t>部分払い金額（消費税込）</t>
    <rPh sb="0" eb="2">
      <t>ブブン</t>
    </rPh>
    <rPh sb="2" eb="3">
      <t>バラ</t>
    </rPh>
    <rPh sb="4" eb="6">
      <t>キンガク</t>
    </rPh>
    <rPh sb="7" eb="10">
      <t>ショウヒゼイ</t>
    </rPh>
    <rPh sb="10" eb="11">
      <t>コミ</t>
    </rPh>
    <phoneticPr fontId="9"/>
  </si>
  <si>
    <t>（参考）</t>
  </si>
  <si>
    <t>契約金額（消費税込み）</t>
  </si>
  <si>
    <t>契約金額（消費税抜き）</t>
  </si>
  <si>
    <t>前払金額（予定）</t>
    <rPh sb="5" eb="7">
      <t>ヨテイ</t>
    </rPh>
    <phoneticPr fontId="9"/>
  </si>
  <si>
    <t>第1回（注１）</t>
    <rPh sb="0" eb="1">
      <t>ダイ</t>
    </rPh>
    <rPh sb="2" eb="3">
      <t>カイ</t>
    </rPh>
    <rPh sb="4" eb="5">
      <t>チュウ</t>
    </rPh>
    <phoneticPr fontId="9"/>
  </si>
  <si>
    <t>第2回（注2）</t>
    <rPh sb="0" eb="1">
      <t>ダイ</t>
    </rPh>
    <rPh sb="2" eb="3">
      <t>カイ</t>
    </rPh>
    <phoneticPr fontId="9"/>
  </si>
  <si>
    <t>第3回（注3）</t>
    <rPh sb="0" eb="1">
      <t>ダイ</t>
    </rPh>
    <rPh sb="2" eb="3">
      <t>カイ</t>
    </rPh>
    <phoneticPr fontId="9"/>
  </si>
  <si>
    <t>注1）契約書附属書Ⅱ特記仕様書「７．（●）～（●）」に該当（●部分は実態に応じて記載ください）</t>
    <rPh sb="0" eb="1">
      <t>チュウ</t>
    </rPh>
    <rPh sb="3" eb="6">
      <t>ケイヤクショ</t>
    </rPh>
    <rPh sb="6" eb="9">
      <t>フゾクショ</t>
    </rPh>
    <rPh sb="10" eb="12">
      <t>トッキ</t>
    </rPh>
    <rPh sb="12" eb="15">
      <t>シヨウショ</t>
    </rPh>
    <rPh sb="27" eb="29">
      <t>ガイトウ</t>
    </rPh>
    <rPh sb="31" eb="33">
      <t>ブブン</t>
    </rPh>
    <rPh sb="34" eb="36">
      <t>ジッタイ</t>
    </rPh>
    <rPh sb="37" eb="38">
      <t>オウ</t>
    </rPh>
    <rPh sb="40" eb="42">
      <t>キサイ</t>
    </rPh>
    <phoneticPr fontId="2"/>
  </si>
  <si>
    <t>注2）契約書附属書Ⅱ特記仕様書「７．（●）～（●）」に該当（●部分は実態に応じて記載ください）</t>
    <phoneticPr fontId="2"/>
  </si>
  <si>
    <t>注3）契約書附属書Ⅱ特記仕様書「７．（●）～（●）」に該当（●部分は実態に応じて記載ください）</t>
    <phoneticPr fontId="2"/>
  </si>
  <si>
    <t>中間における役務提供額の確定及び部分払の対象費用</t>
    <rPh sb="20" eb="22">
      <t>タイショウ</t>
    </rPh>
    <rPh sb="22" eb="24">
      <t>ヒヨウ</t>
    </rPh>
    <phoneticPr fontId="9"/>
  </si>
  <si>
    <t>項　目</t>
    <phoneticPr fontId="2"/>
  </si>
  <si>
    <t>内　訳</t>
    <phoneticPr fontId="2"/>
  </si>
  <si>
    <t>備　考</t>
    <phoneticPr fontId="2"/>
  </si>
  <si>
    <t>（1,000円未満切捨）</t>
    <phoneticPr fontId="2"/>
  </si>
  <si>
    <t>課税</t>
    <rPh sb="0" eb="2">
      <t>カゼイ</t>
    </rPh>
    <phoneticPr fontId="2"/>
  </si>
  <si>
    <t>費　　目</t>
    <phoneticPr fontId="2"/>
  </si>
  <si>
    <t>数　量</t>
    <phoneticPr fontId="2"/>
  </si>
  <si>
    <t>①機材購入費</t>
    <phoneticPr fontId="2"/>
  </si>
  <si>
    <t>合　　計</t>
    <phoneticPr fontId="2"/>
  </si>
  <si>
    <t>（1,000円未満切捨）</t>
    <phoneticPr fontId="2"/>
  </si>
  <si>
    <t>1,000円未満切捨</t>
    <phoneticPr fontId="2"/>
  </si>
  <si>
    <t>個人</t>
    <rPh sb="0" eb="1">
      <t>コ</t>
    </rPh>
    <phoneticPr fontId="2"/>
  </si>
  <si>
    <t>合計</t>
  </si>
  <si>
    <t>（直接人件費＋その他原価）×</t>
  </si>
  <si>
    <t>課税対象</t>
  </si>
  <si>
    <t>不課税対象</t>
  </si>
  <si>
    <t>（合計　- 課税対象）</t>
  </si>
  <si>
    <t>仕　様</t>
    <phoneticPr fontId="2"/>
  </si>
  <si>
    <t>数　量</t>
    <phoneticPr fontId="2"/>
  </si>
  <si>
    <t>　2)　機材損料</t>
    <phoneticPr fontId="2"/>
  </si>
  <si>
    <t>別紙明細書１(2)のとおり</t>
    <phoneticPr fontId="2"/>
  </si>
  <si>
    <t xml:space="preserve">別紙明細書１(1)のとおり
</t>
    <phoneticPr fontId="2"/>
  </si>
  <si>
    <t>注）本邦で使用する機材を購入する場合のみ、「課税」を選択ください。また、機材購入費別紙明細（両）に課税対象の機材と不課税対象の機材が混ざっている場合は課税分と不課税分の2行に分けて金額を記載ください。</t>
    <rPh sb="0" eb="1">
      <t>チュウ</t>
    </rPh>
    <rPh sb="2" eb="4">
      <t>ホンポウ</t>
    </rPh>
    <rPh sb="5" eb="7">
      <t>シヨウ</t>
    </rPh>
    <rPh sb="9" eb="11">
      <t>キザイ</t>
    </rPh>
    <rPh sb="12" eb="14">
      <t>コウニュウ</t>
    </rPh>
    <rPh sb="16" eb="18">
      <t>バアイ</t>
    </rPh>
    <rPh sb="22" eb="24">
      <t>カゼイ</t>
    </rPh>
    <rPh sb="26" eb="28">
      <t>センタク</t>
    </rPh>
    <rPh sb="36" eb="38">
      <t>キザイ</t>
    </rPh>
    <rPh sb="38" eb="41">
      <t>コウニュウヒ</t>
    </rPh>
    <rPh sb="41" eb="43">
      <t>ベッシ</t>
    </rPh>
    <rPh sb="43" eb="45">
      <t>メイサイ</t>
    </rPh>
    <rPh sb="46" eb="47">
      <t>リョウ</t>
    </rPh>
    <rPh sb="49" eb="51">
      <t>カゼイ</t>
    </rPh>
    <rPh sb="51" eb="53">
      <t>タイショウ</t>
    </rPh>
    <rPh sb="54" eb="56">
      <t>キザイ</t>
    </rPh>
    <rPh sb="57" eb="58">
      <t>フ</t>
    </rPh>
    <rPh sb="58" eb="60">
      <t>カゼイ</t>
    </rPh>
    <rPh sb="60" eb="62">
      <t>タイショウ</t>
    </rPh>
    <rPh sb="63" eb="65">
      <t>キザイ</t>
    </rPh>
    <rPh sb="66" eb="67">
      <t>マ</t>
    </rPh>
    <rPh sb="72" eb="74">
      <t>バアイ</t>
    </rPh>
    <rPh sb="75" eb="77">
      <t>カゼイ</t>
    </rPh>
    <rPh sb="77" eb="78">
      <t>ブン</t>
    </rPh>
    <rPh sb="79" eb="80">
      <t>フ</t>
    </rPh>
    <rPh sb="80" eb="82">
      <t>カゼイ</t>
    </rPh>
    <rPh sb="82" eb="83">
      <t>ブン</t>
    </rPh>
    <rPh sb="85" eb="86">
      <t>ギョウ</t>
    </rPh>
    <rPh sb="87" eb="88">
      <t>ワ</t>
    </rPh>
    <rPh sb="90" eb="92">
      <t>キンガク</t>
    </rPh>
    <rPh sb="93" eb="95">
      <t>キサイ</t>
    </rPh>
    <phoneticPr fontId="2"/>
  </si>
  <si>
    <t>注）本邦で使用する機材を購入する場合のみ、「課税」を選択ください。</t>
  </si>
  <si>
    <t>注１）</t>
    <rPh sb="0" eb="1">
      <t>チュウ</t>
    </rPh>
    <phoneticPr fontId="2"/>
  </si>
  <si>
    <t>不課税</t>
  </si>
  <si>
    <t>直接人件費       ×</t>
    <phoneticPr fontId="2"/>
  </si>
  <si>
    <t>円</t>
    <rPh sb="0" eb="1">
      <t>エン</t>
    </rPh>
    <phoneticPr fontId="2"/>
  </si>
  <si>
    <t>①</t>
    <phoneticPr fontId="2"/>
  </si>
  <si>
    <t xml:space="preserve">直接人件費（両）シート人月計算が個人だけの計算式(M24:M30)になっていたのをすべてに変更し、直接人件費（両）シートの（３）直接人件費合計、課税対象額、法人部分のセル(I32)の計算をするように変更
</t>
    <phoneticPr fontId="2"/>
  </si>
  <si>
    <t>②</t>
    <phoneticPr fontId="2"/>
  </si>
  <si>
    <t>③</t>
    <phoneticPr fontId="2"/>
  </si>
  <si>
    <t>④</t>
    <phoneticPr fontId="2"/>
  </si>
  <si>
    <t xml:space="preserve">旅費１(両）シートの1.直接経費の課税対象額セル（G2）に不課税対象費用が含まれる計算式となっていたが課税額のみが計算されるよう修正。
</t>
    <rPh sb="51" eb="53">
      <t>カゼイ</t>
    </rPh>
    <rPh sb="53" eb="54">
      <t>ガク</t>
    </rPh>
    <rPh sb="57" eb="59">
      <t>ケイサン</t>
    </rPh>
    <phoneticPr fontId="2"/>
  </si>
  <si>
    <t xml:space="preserve">その他原価（両）シートの個人の不課税対象額のセル（G44）に計算式を追加。
</t>
    <phoneticPr fontId="2"/>
  </si>
  <si>
    <t>一般管理費等（両）シートの法人課税対象の計算基礎となる直接人件費＋その他原価のセル（C23）を千円未満切捨に修正。法人の不課税対象額のセル（G28）に計算式を追加。</t>
    <phoneticPr fontId="2"/>
  </si>
  <si>
    <t>端数処理の関係で合計額は合いません。</t>
    <rPh sb="0" eb="2">
      <t>ハスウ</t>
    </rPh>
    <rPh sb="2" eb="4">
      <t>ショリ</t>
    </rPh>
    <rPh sb="5" eb="7">
      <t>カンケイ</t>
    </rPh>
    <rPh sb="8" eb="10">
      <t>ゴウケイ</t>
    </rPh>
    <rPh sb="10" eb="11">
      <t>ガク</t>
    </rPh>
    <rPh sb="12" eb="13">
      <t>ア</t>
    </rPh>
    <phoneticPr fontId="2"/>
  </si>
  <si>
    <t>①</t>
    <phoneticPr fontId="2"/>
  </si>
  <si>
    <t>一般管理費等率は、経理処理ガイドライン及び業務指示書をもとに適切な率を設定してください。</t>
    <phoneticPr fontId="2"/>
  </si>
  <si>
    <t>[附属書Ⅲ]</t>
    <rPh sb="1" eb="3">
      <t>フゾク</t>
    </rPh>
    <rPh sb="3" eb="4">
      <t>ショ</t>
    </rPh>
    <phoneticPr fontId="2"/>
  </si>
  <si>
    <t>契約金額内訳書(第○期)</t>
    <rPh sb="0" eb="2">
      <t>ケイヤク</t>
    </rPh>
    <rPh sb="2" eb="4">
      <t>キンガク</t>
    </rPh>
    <rPh sb="4" eb="7">
      <t>ウチワケショ</t>
    </rPh>
    <rPh sb="8" eb="9">
      <t>ダイ</t>
    </rPh>
    <rPh sb="10" eb="11">
      <t>キ</t>
    </rPh>
    <phoneticPr fontId="2"/>
  </si>
  <si>
    <t>課税区分
(注)</t>
    <rPh sb="0" eb="2">
      <t>カゼイ</t>
    </rPh>
    <rPh sb="2" eb="4">
      <t>クブン</t>
    </rPh>
    <rPh sb="6" eb="7">
      <t>チュウ</t>
    </rPh>
    <phoneticPr fontId="2"/>
  </si>
  <si>
    <t>注：本邦業者に業務の一部を委託する場合でかつ役務の提供場所が海外である場合は「不課税」を選択ください。</t>
    <rPh sb="39" eb="40">
      <t>フ</t>
    </rPh>
    <phoneticPr fontId="2"/>
  </si>
  <si>
    <t>課税区分
（注）</t>
    <rPh sb="0" eb="2">
      <t>カゼイ</t>
    </rPh>
    <rPh sb="2" eb="4">
      <t>クブン</t>
    </rPh>
    <rPh sb="6" eb="7">
      <t>チュウ</t>
    </rPh>
    <phoneticPr fontId="2"/>
  </si>
  <si>
    <t>課税区分
（注）</t>
    <rPh sb="0" eb="2">
      <t>カゼイ</t>
    </rPh>
    <rPh sb="2" eb="4">
      <t>クブン</t>
    </rPh>
    <phoneticPr fontId="2"/>
  </si>
  <si>
    <t>直接人件費シートのセル（D45）の数式をD44-D46からrounddown(D42,-3)に修正。
法人個人の人件費内訳については、双方を千円未満切り捨てとしたうえで、一般管理費等の精算に使用する形に修正。</t>
    <phoneticPr fontId="2"/>
  </si>
  <si>
    <t>一般管理費等のシートのセル(D32)のデフォルト値をゼロに修正。注）「一般管理費等率は、経理処理ガイドライン及び業務指示書をもとに適切な率を設定してください。」を追記。</t>
    <phoneticPr fontId="2"/>
  </si>
  <si>
    <t>その他原価（両）シートの注書を「その他原価率（現地、国内）は、経理処理ガイドライン及び業務指示書をもとに適切な率を設定してください。ただし、上限を超えることはできません。」に修正。　　　　　　　　　　　　　　　　　　　　　　　　　一般管理費等（両）シートの注書を「一般管理費等は、経理処理ガイドライン及び業務指示書をもとに適切な率を設定してください。ただし、上限を超えることはできません。」に修正。</t>
    <rPh sb="12" eb="13">
      <t>チュウ</t>
    </rPh>
    <rPh sb="13" eb="14">
      <t>ガ</t>
    </rPh>
    <rPh sb="87" eb="89">
      <t>シュウセイ</t>
    </rPh>
    <rPh sb="115" eb="117">
      <t>イッパン</t>
    </rPh>
    <rPh sb="117" eb="120">
      <t>カンリヒ</t>
    </rPh>
    <rPh sb="120" eb="121">
      <t>トウ</t>
    </rPh>
    <rPh sb="132" eb="134">
      <t>イッパン</t>
    </rPh>
    <rPh sb="134" eb="137">
      <t>カンリヒ</t>
    </rPh>
    <rPh sb="137" eb="138">
      <t>トウ</t>
    </rPh>
    <phoneticPr fontId="2"/>
  </si>
  <si>
    <t>④</t>
    <phoneticPr fontId="2"/>
  </si>
  <si>
    <t>役務提供月の確定シートの「注4）本シートは作業の区分により役務提供額を確定し、部分払を行う場合のみ契約金額内訳書に添付ください」を削除し表題の下に同内容の文言を挿入。それに伴い、注5）6）7）8）の番号を繰り上げ。</t>
    <rPh sb="0" eb="4">
      <t>エキムテイキョウ</t>
    </rPh>
    <rPh sb="4" eb="5">
      <t>ガツ</t>
    </rPh>
    <rPh sb="6" eb="8">
      <t>カクテイ</t>
    </rPh>
    <rPh sb="13" eb="14">
      <t>チュウ</t>
    </rPh>
    <rPh sb="65" eb="67">
      <t>サクジョ</t>
    </rPh>
    <rPh sb="68" eb="70">
      <t>ヒョウダイ</t>
    </rPh>
    <rPh sb="71" eb="72">
      <t>シタ</t>
    </rPh>
    <rPh sb="73" eb="74">
      <t>ドウ</t>
    </rPh>
    <rPh sb="74" eb="76">
      <t>ナイヨウ</t>
    </rPh>
    <rPh sb="77" eb="79">
      <t>モンゴン</t>
    </rPh>
    <rPh sb="80" eb="82">
      <t>ソウニュウ</t>
    </rPh>
    <rPh sb="86" eb="87">
      <t>トモナ</t>
    </rPh>
    <rPh sb="89" eb="90">
      <t>チュウ</t>
    </rPh>
    <rPh sb="99" eb="101">
      <t>バンゴウ</t>
    </rPh>
    <rPh sb="102" eb="103">
      <t>ク</t>
    </rPh>
    <rPh sb="104" eb="105">
      <t>ア</t>
    </rPh>
    <phoneticPr fontId="2"/>
  </si>
  <si>
    <t>国内業務費（課）シートの①諸謝金から「部」を削除。費目欄から「単位名」を削除。</t>
    <rPh sb="0" eb="2">
      <t>コクナイ</t>
    </rPh>
    <rPh sb="2" eb="4">
      <t>ギョウム</t>
    </rPh>
    <rPh sb="4" eb="5">
      <t>ヒ</t>
    </rPh>
    <rPh sb="6" eb="7">
      <t>カ</t>
    </rPh>
    <rPh sb="13" eb="16">
      <t>ショシャキン</t>
    </rPh>
    <rPh sb="19" eb="20">
      <t>ブ</t>
    </rPh>
    <rPh sb="22" eb="24">
      <t>サクジョ</t>
    </rPh>
    <rPh sb="25" eb="27">
      <t>ヒモク</t>
    </rPh>
    <rPh sb="27" eb="28">
      <t>ラン</t>
    </rPh>
    <rPh sb="31" eb="33">
      <t>タンイ</t>
    </rPh>
    <rPh sb="33" eb="34">
      <t>メイ</t>
    </rPh>
    <rPh sb="36" eb="38">
      <t>サクジョ</t>
    </rPh>
    <phoneticPr fontId="2"/>
  </si>
  <si>
    <t>③</t>
    <phoneticPr fontId="2"/>
  </si>
  <si>
    <t>⑤</t>
    <phoneticPr fontId="2"/>
  </si>
  <si>
    <t>注4) 金額については、消費税額を除き、全て千円未満を切捨ててください。（消費税額については、円単位で記載ください。）</t>
    <phoneticPr fontId="2"/>
  </si>
  <si>
    <t>注5) 部分払金額（税抜）＝「契約金相当額（消費税抜き）」×（９/１０－前払金額／契約金額（消費税抜き））</t>
    <rPh sb="4" eb="6">
      <t>ブブン</t>
    </rPh>
    <rPh sb="6" eb="7">
      <t>バライ</t>
    </rPh>
    <rPh sb="7" eb="9">
      <t>キンガク</t>
    </rPh>
    <rPh sb="10" eb="11">
      <t>ゼイ</t>
    </rPh>
    <rPh sb="11" eb="12">
      <t>ヌ</t>
    </rPh>
    <phoneticPr fontId="2"/>
  </si>
  <si>
    <t>注6）その他原価率は120％、一般管理費率は40％として計算式を作成しています。該当しない場合は適宜修正ください。</t>
    <rPh sb="0" eb="1">
      <t>チュウ</t>
    </rPh>
    <rPh sb="5" eb="6">
      <t>タ</t>
    </rPh>
    <rPh sb="6" eb="8">
      <t>ゲンカ</t>
    </rPh>
    <rPh sb="8" eb="9">
      <t>リツ</t>
    </rPh>
    <rPh sb="15" eb="17">
      <t>イッパン</t>
    </rPh>
    <rPh sb="17" eb="20">
      <t>カンリヒ</t>
    </rPh>
    <rPh sb="20" eb="21">
      <t>リツ</t>
    </rPh>
    <rPh sb="28" eb="30">
      <t>ケイサン</t>
    </rPh>
    <rPh sb="30" eb="31">
      <t>シキ</t>
    </rPh>
    <rPh sb="32" eb="34">
      <t>サクセイ</t>
    </rPh>
    <rPh sb="40" eb="42">
      <t>ガイトウ</t>
    </rPh>
    <rPh sb="45" eb="47">
      <t>バアイ</t>
    </rPh>
    <rPh sb="48" eb="50">
      <t>テキギ</t>
    </rPh>
    <rPh sb="50" eb="52">
      <t>シュウセイ</t>
    </rPh>
    <phoneticPr fontId="2"/>
  </si>
  <si>
    <t>３．その他原価　注6）</t>
    <rPh sb="4" eb="5">
      <t>タ</t>
    </rPh>
    <rPh sb="5" eb="7">
      <t>ゲンカ</t>
    </rPh>
    <rPh sb="8" eb="9">
      <t>チュウ</t>
    </rPh>
    <phoneticPr fontId="9"/>
  </si>
  <si>
    <t>Ⅱ.一般管理費等　注6）</t>
    <rPh sb="2" eb="4">
      <t>イッパン</t>
    </rPh>
    <rPh sb="4" eb="7">
      <t>カンリヒ</t>
    </rPh>
    <rPh sb="7" eb="8">
      <t>ラ</t>
    </rPh>
    <rPh sb="9" eb="10">
      <t>チュウ</t>
    </rPh>
    <phoneticPr fontId="9"/>
  </si>
  <si>
    <t>部分払金額（消費税抜き）注5）</t>
    <rPh sb="0" eb="2">
      <t>ブブン</t>
    </rPh>
    <rPh sb="2" eb="3">
      <t>バラ</t>
    </rPh>
    <rPh sb="3" eb="5">
      <t>キンガク</t>
    </rPh>
    <rPh sb="6" eb="9">
      <t>ショウヒゼイ</t>
    </rPh>
    <rPh sb="9" eb="10">
      <t>ヌ</t>
    </rPh>
    <rPh sb="12" eb="13">
      <t>チュウ</t>
    </rPh>
    <phoneticPr fontId="9"/>
  </si>
  <si>
    <t>ただし、上限を超えることはできません。</t>
  </si>
  <si>
    <t>その他原価率は、経理処理ガイドライン及び業務指示書をもとに適切な率を設定してください。</t>
    <rPh sb="2" eb="3">
      <t>タ</t>
    </rPh>
    <rPh sb="3" eb="5">
      <t>ゲンカ</t>
    </rPh>
    <phoneticPr fontId="2"/>
  </si>
  <si>
    <t>ただし、上限を超えることはできません。</t>
    <phoneticPr fontId="2"/>
  </si>
  <si>
    <t>　　　　　　　　　　　　（本シートは作業の区分により役務提供額を確定し、部分払を行う場合のみ契約金額内訳書に添付ください）</t>
    <phoneticPr fontId="2"/>
  </si>
  <si>
    <t>⑥</t>
    <phoneticPr fontId="2"/>
  </si>
  <si>
    <t>各シートのヘッダー部分に「（業務の完了を約し対価を支払う契約）」と記載。</t>
    <rPh sb="0" eb="1">
      <t>カク</t>
    </rPh>
    <rPh sb="9" eb="11">
      <t>ブブン</t>
    </rPh>
    <rPh sb="14" eb="16">
      <t>ギョウム</t>
    </rPh>
    <rPh sb="33" eb="35">
      <t>キサイ</t>
    </rPh>
    <phoneticPr fontId="2"/>
  </si>
  <si>
    <t>合　計　①～⑪</t>
    <rPh sb="0" eb="1">
      <t>ゴウ</t>
    </rPh>
    <rPh sb="2" eb="3">
      <t>ケイ</t>
    </rPh>
    <phoneticPr fontId="2"/>
  </si>
  <si>
    <t>　(3)　一般業務費</t>
    <rPh sb="5" eb="7">
      <t>イッパン</t>
    </rPh>
    <rPh sb="7" eb="9">
      <t>ギョウム</t>
    </rPh>
    <rPh sb="9" eb="10">
      <t>ヒ</t>
    </rPh>
    <phoneticPr fontId="2"/>
  </si>
  <si>
    <t>　(7)　国内業務費</t>
    <rPh sb="5" eb="7">
      <t>コクナイ</t>
    </rPh>
    <rPh sb="7" eb="9">
      <t>ギョウム</t>
    </rPh>
    <rPh sb="9" eb="10">
      <t>ヒ</t>
    </rPh>
    <phoneticPr fontId="2"/>
  </si>
  <si>
    <t>1,000円未満切捨</t>
    <phoneticPr fontId="2"/>
  </si>
  <si>
    <t>2018年12月</t>
    <rPh sb="4" eb="5">
      <t>ネン</t>
    </rPh>
    <rPh sb="7" eb="8">
      <t>ガツ</t>
    </rPh>
    <phoneticPr fontId="2"/>
  </si>
  <si>
    <t>　(5)　機材費（　1）+ 2））</t>
    <rPh sb="7" eb="8">
      <t>ヒ</t>
    </rPh>
    <phoneticPr fontId="2"/>
  </si>
  <si>
    <t>　１）機材購入費</t>
    <phoneticPr fontId="2"/>
  </si>
  <si>
    <t>シート「内訳書」「I35」より計算式「=ROUNDDOWN(I33*0.08,0)」を削除し手入力化。</t>
    <rPh sb="4" eb="7">
      <t>ウチワケショ</t>
    </rPh>
    <rPh sb="15" eb="18">
      <t>ケイサンシキ</t>
    </rPh>
    <rPh sb="43" eb="45">
      <t>サクジョ</t>
    </rPh>
    <rPh sb="46" eb="47">
      <t>テ</t>
    </rPh>
    <rPh sb="47" eb="49">
      <t>ニュウリョク</t>
    </rPh>
    <rPh sb="49" eb="50">
      <t>カ</t>
    </rPh>
    <phoneticPr fontId="2"/>
  </si>
  <si>
    <t>シート「役務提供額の確定」「E19」より計算式「=IF($D$25&gt;0,E17*0.9*0.08,E18*0.08)」を削除し、手入力化。</t>
    <rPh sb="4" eb="6">
      <t>エキム</t>
    </rPh>
    <rPh sb="6" eb="8">
      <t>テイキョウ</t>
    </rPh>
    <rPh sb="8" eb="9">
      <t>ガク</t>
    </rPh>
    <rPh sb="10" eb="12">
      <t>カクテイ</t>
    </rPh>
    <rPh sb="60" eb="62">
      <t>サクジョ</t>
    </rPh>
    <rPh sb="64" eb="67">
      <t>テニュウリョク</t>
    </rPh>
    <rPh sb="67" eb="68">
      <t>カ</t>
    </rPh>
    <phoneticPr fontId="2"/>
  </si>
  <si>
    <t>シート「役務提供額の確定」「H19」より計算式「=IF($D$25&gt;0,H17*0.9*0.08,H18*0.08)」を削除し、手入力化。</t>
    <rPh sb="4" eb="6">
      <t>エキム</t>
    </rPh>
    <rPh sb="6" eb="8">
      <t>テイキョウ</t>
    </rPh>
    <rPh sb="8" eb="9">
      <t>ガク</t>
    </rPh>
    <rPh sb="10" eb="12">
      <t>カクテイ</t>
    </rPh>
    <rPh sb="60" eb="62">
      <t>サクジョ</t>
    </rPh>
    <phoneticPr fontId="2"/>
  </si>
  <si>
    <t>シート「役務提供額の確定」「H19」より計算式「=IF($D$25&gt;0,K17*0.9*0.08,K18*0.08)」を削除し、手入力化。</t>
    <rPh sb="4" eb="6">
      <t>エキム</t>
    </rPh>
    <rPh sb="6" eb="8">
      <t>テイキョウ</t>
    </rPh>
    <rPh sb="8" eb="9">
      <t>ガク</t>
    </rPh>
    <rPh sb="10" eb="12">
      <t>カクテイ</t>
    </rPh>
    <rPh sb="60" eb="62">
      <t>サクジョ</t>
    </rPh>
    <phoneticPr fontId="2"/>
  </si>
  <si>
    <t>2019年10月
消費税率引き上げ</t>
    <rPh sb="4" eb="5">
      <t>ネン</t>
    </rPh>
    <rPh sb="7" eb="8">
      <t>ガツ</t>
    </rPh>
    <rPh sb="9" eb="12">
      <t>ショウヒゼイ</t>
    </rPh>
    <rPh sb="12" eb="13">
      <t>リツ</t>
    </rPh>
    <rPh sb="13" eb="14">
      <t>ヒ</t>
    </rPh>
    <rPh sb="15" eb="16">
      <t>ア</t>
    </rPh>
    <phoneticPr fontId="2"/>
  </si>
  <si>
    <t xml:space="preserve">注1　本邦外に居住する従事者の現地業務に本邦における業務が含まれる場合、「現地業務」の列の従事人・月合計（日）部分には現地業務の合計を記載し、本邦での業務従事人・月（日）は「内）課税対象分」の「従事人・月合計（日）」に記載してください。
注2　法人・個人区分欄には個人コンサルの場合のみ、「個人」を選択してください。
注3　本邦外に居住する従事者が本邦外で国内業務を行う場合、従事人・月の合計を「内）課税対象外」の「従事人・月合計（日）」に記載してください。
</t>
    <rPh sb="0" eb="1">
      <t>チュウ</t>
    </rPh>
    <rPh sb="83" eb="84">
      <t>ヒ</t>
    </rPh>
    <rPh sb="87" eb="88">
      <t>ウチ</t>
    </rPh>
    <rPh sb="89" eb="91">
      <t>カゼイ</t>
    </rPh>
    <rPh sb="91" eb="93">
      <t>タイショウ</t>
    </rPh>
    <rPh sb="93" eb="94">
      <t>ブン</t>
    </rPh>
    <rPh sb="109" eb="111">
      <t>キサイ</t>
    </rPh>
    <rPh sb="119" eb="120">
      <t>チュウ</t>
    </rPh>
    <rPh sb="122" eb="124">
      <t>ホウジン</t>
    </rPh>
    <rPh sb="125" eb="127">
      <t>コジン</t>
    </rPh>
    <rPh sb="127" eb="129">
      <t>クブン</t>
    </rPh>
    <rPh sb="129" eb="130">
      <t>ラン</t>
    </rPh>
    <rPh sb="132" eb="134">
      <t>コジン</t>
    </rPh>
    <rPh sb="139" eb="141">
      <t>バアイ</t>
    </rPh>
    <rPh sb="145" eb="147">
      <t>コジン</t>
    </rPh>
    <rPh sb="149" eb="151">
      <t>センタク</t>
    </rPh>
    <rPh sb="159" eb="160">
      <t>チュウ</t>
    </rPh>
    <rPh sb="204" eb="205">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</si>
</sst>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24" formatCode="\$#,##0_);[Red]\(\$#,##0\)"/>
    <numFmt numFmtId="176" formatCode="#,##0_ "/>
    <numFmt numFmtId="177" formatCode="0_ "/>
    <numFmt numFmtId="178" formatCode="#,##0&quot;円&quot;"/>
    <numFmt numFmtId="179" formatCode="0&quot;回&quot;"/>
    <numFmt numFmtId="180" formatCode="0&quot;往復&quot;"/>
    <numFmt numFmtId="181" formatCode="#,##0;[Red]#,##0"/>
    <numFmt numFmtId="182" formatCode="0&quot;人日&quot;"/>
    <numFmt numFmtId="183" formatCode="#,##0.0;[Red]\-#,##0.0"/>
    <numFmt numFmtId="184" formatCode="0.00_ "/>
    <numFmt numFmtId="185" formatCode="0.00_);[Red]\(0.00\)"/>
    <numFmt numFmtId="186" formatCode="0.0000000000000"/>
  </numFmts>
  <fonts count="30">
    <font>
      <sz val="12"/>
      <name val="Osaka"/>
      <family val="3"/>
      <charset val="128"/>
    </font>
    <font>
      <sz val="12"/>
      <name val="Osaka"/>
      <family val="3"/>
      <charset val="128"/>
    </font>
    <font>
      <sz val="6"/>
      <name val="Osaka"/>
      <family val="3"/>
      <charset val="128"/>
    </font>
    <font>
      <sz val="12"/>
      <name val="ＭＳ 明朝"/>
      <family val="1"/>
      <charset val="128"/>
    </font>
    <font>
      <sz val="16"/>
      <name val="ＭＳ 明朝"/>
      <family val="1"/>
      <charset val="128"/>
    </font>
    <font>
      <sz val="8"/>
      <name val="ＭＳ 明朝"/>
      <family val="1"/>
      <charset val="128"/>
    </font>
    <font>
      <sz val="10"/>
      <name val="ＭＳ 明朝"/>
      <family val="1"/>
      <charset val="128"/>
    </font>
    <font>
      <u/>
      <sz val="10"/>
      <name val="ＭＳ 明朝"/>
      <family val="1"/>
      <charset val="128"/>
    </font>
    <font>
      <sz val="9"/>
      <name val="ＭＳ 明朝"/>
      <family val="1"/>
      <charset val="128"/>
    </font>
    <font>
      <sz val="6"/>
      <name val="ＭＳ ゴシック"/>
      <family val="3"/>
      <charset val="128"/>
    </font>
    <font>
      <sz val="9"/>
      <name val="ＭＳ Ｐ明朝"/>
      <family val="1"/>
      <charset val="128"/>
    </font>
    <font>
      <sz val="10"/>
      <color rgb="FF000000"/>
      <name val="ＭＳ 明朝"/>
      <family val="1"/>
      <charset val="128"/>
    </font>
    <font>
      <sz val="12"/>
      <color rgb="FFFF0000"/>
      <name val="ＭＳ 明朝"/>
      <family val="1"/>
      <charset val="128"/>
    </font>
    <font>
      <sz val="16"/>
      <color rgb="FFFF0000"/>
      <name val="ＭＳ 明朝"/>
      <family val="1"/>
      <charset val="128"/>
    </font>
    <font>
      <sz val="10"/>
      <color rgb="FFFF0000"/>
      <name val="ＭＳ 明朝"/>
      <family val="1"/>
      <charset val="128"/>
    </font>
    <font>
      <sz val="10"/>
      <name val="HGPｺﾞｼｯｸE"/>
      <family val="3"/>
      <charset val="128"/>
    </font>
    <font>
      <sz val="12"/>
      <name val="HGPｺﾞｼｯｸE"/>
      <family val="3"/>
      <charset val="128"/>
    </font>
    <font>
      <vertAlign val="subscript"/>
      <sz val="10"/>
      <color rgb="FFFF0000"/>
      <name val="ＭＳ 明朝"/>
      <family val="1"/>
      <charset val="128"/>
    </font>
    <font>
      <sz val="12"/>
      <color theme="1"/>
      <name val="ＭＳ ゴシック"/>
      <family val="3"/>
      <charset val="128"/>
    </font>
    <font>
      <sz val="22"/>
      <color theme="1"/>
      <name val="ＭＳ ゴシック"/>
      <family val="3"/>
      <charset val="128"/>
    </font>
    <font>
      <sz val="10.5"/>
      <color theme="1"/>
      <name val="ＭＳ ゴシック"/>
      <family val="3"/>
      <charset val="128"/>
    </font>
    <font>
      <sz val="10.5"/>
      <color rgb="FFFF0000"/>
      <name val="ＭＳ ゴシック"/>
      <family val="3"/>
      <charset val="128"/>
    </font>
    <font>
      <sz val="9"/>
      <color theme="1"/>
      <name val="ＭＳ ゴシック"/>
      <family val="3"/>
      <charset val="128"/>
    </font>
    <font>
      <sz val="10.5"/>
      <name val="ＭＳ ゴシック"/>
      <family val="3"/>
      <charset val="128"/>
    </font>
    <font>
      <b/>
      <sz val="10.5"/>
      <color theme="1"/>
      <name val="ＭＳ ゴシック"/>
      <family val="3"/>
      <charset val="128"/>
    </font>
    <font>
      <sz val="10"/>
      <color theme="1"/>
      <name val="ＭＳ ゴシック"/>
      <family val="3"/>
      <charset val="128"/>
    </font>
    <font>
      <sz val="10"/>
      <color rgb="FF000000"/>
      <name val="ＭＳ ゴシック"/>
      <family val="3"/>
      <charset val="128"/>
    </font>
    <font>
      <sz val="11"/>
      <name val="ＭＳ 明朝"/>
      <family val="1"/>
      <charset val="128"/>
    </font>
    <font>
      <sz val="10"/>
      <color theme="0"/>
      <name val="ＭＳ 明朝"/>
      <family val="1"/>
      <charset val="128"/>
    </font>
    <font>
      <u/>
      <sz val="12"/>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12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bottom style="dashed">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medium">
        <color indexed="64"/>
      </right>
      <top style="thin">
        <color indexed="64"/>
      </top>
      <bottom style="medium">
        <color indexed="64"/>
      </bottom>
      <diagonal style="medium">
        <color indexed="64"/>
      </diagonal>
    </border>
  </borders>
  <cellStyleXfs count="5">
    <xf numFmtId="0" fontId="0" fillId="0" borderId="0"/>
    <xf numFmtId="38" fontId="1" fillId="0" borderId="0" applyFont="0" applyFill="0" applyBorder="0" applyAlignment="0" applyProtection="0"/>
    <xf numFmtId="0" fontId="1" fillId="0" borderId="0"/>
    <xf numFmtId="0" fontId="18" fillId="0" borderId="0">
      <alignment vertical="center"/>
    </xf>
    <xf numFmtId="38" fontId="18" fillId="0" borderId="0" applyFont="0" applyFill="0" applyBorder="0" applyAlignment="0" applyProtection="0">
      <alignment vertical="center"/>
    </xf>
  </cellStyleXfs>
  <cellXfs count="788">
    <xf numFmtId="0" fontId="0" fillId="0" borderId="0" xfId="0"/>
    <xf numFmtId="0" fontId="3" fillId="0" borderId="0" xfId="0" applyFont="1"/>
    <xf numFmtId="0" fontId="4" fillId="0" borderId="0" xfId="0" applyFont="1"/>
    <xf numFmtId="0" fontId="4" fillId="0" borderId="0" xfId="0" applyFont="1" applyBorder="1" applyAlignment="1"/>
    <xf numFmtId="0" fontId="4" fillId="0" borderId="1" xfId="0" applyFont="1" applyBorder="1" applyAlignment="1"/>
    <xf numFmtId="0" fontId="3" fillId="0" borderId="0" xfId="0" applyFont="1" applyAlignment="1">
      <alignment vertical="center"/>
    </xf>
    <xf numFmtId="0" fontId="6" fillId="0" borderId="0" xfId="0" applyFont="1" applyAlignment="1">
      <alignment vertical="center"/>
    </xf>
    <xf numFmtId="176" fontId="7" fillId="0" borderId="0" xfId="0" applyNumberFormat="1" applyFont="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horizontal="right" vertical="center"/>
    </xf>
    <xf numFmtId="0" fontId="7"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8" xfId="0" applyFont="1" applyBorder="1" applyAlignment="1">
      <alignment vertical="center"/>
    </xf>
    <xf numFmtId="0" fontId="6" fillId="0" borderId="19" xfId="0" applyFont="1" applyBorder="1" applyAlignment="1">
      <alignment horizontal="centerContinuous" vertical="center"/>
    </xf>
    <xf numFmtId="0" fontId="6" fillId="0" borderId="15"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0" xfId="0" applyFont="1"/>
    <xf numFmtId="0" fontId="6" fillId="0" borderId="23" xfId="0" applyFont="1" applyBorder="1" applyAlignment="1">
      <alignment vertical="center"/>
    </xf>
    <xf numFmtId="0" fontId="6" fillId="0" borderId="18" xfId="0"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0" xfId="0" applyFont="1" applyBorder="1" applyAlignment="1">
      <alignment horizontal="center" vertical="center"/>
    </xf>
    <xf numFmtId="0" fontId="6" fillId="0" borderId="28" xfId="0" applyFont="1" applyBorder="1" applyAlignment="1">
      <alignment horizontal="centerContinuous" vertical="center"/>
    </xf>
    <xf numFmtId="0" fontId="6" fillId="0" borderId="8" xfId="0" applyFont="1" applyBorder="1" applyAlignment="1">
      <alignment horizontal="centerContinuous" vertical="center"/>
    </xf>
    <xf numFmtId="0" fontId="6" fillId="0" borderId="29" xfId="0" applyFont="1" applyBorder="1" applyAlignment="1">
      <alignment horizontal="centerContinuous" vertical="center"/>
    </xf>
    <xf numFmtId="0" fontId="6" fillId="0" borderId="6" xfId="0" applyFont="1" applyBorder="1" applyAlignment="1">
      <alignment vertical="center" wrapText="1"/>
    </xf>
    <xf numFmtId="0" fontId="6" fillId="0" borderId="31" xfId="0" applyFont="1" applyBorder="1" applyAlignment="1">
      <alignment vertical="center"/>
    </xf>
    <xf numFmtId="0" fontId="6" fillId="0" borderId="32" xfId="0" applyFont="1" applyBorder="1" applyAlignment="1">
      <alignment vertical="center"/>
    </xf>
    <xf numFmtId="0" fontId="6" fillId="0" borderId="0" xfId="0" applyFont="1" applyBorder="1" applyAlignment="1">
      <alignment horizontal="centerContinuous" vertical="center"/>
    </xf>
    <xf numFmtId="0" fontId="6" fillId="0" borderId="9" xfId="0" applyFont="1" applyBorder="1" applyAlignment="1">
      <alignment vertical="center"/>
    </xf>
    <xf numFmtId="0" fontId="6" fillId="0" borderId="9" xfId="0" applyFont="1" applyBorder="1" applyAlignment="1">
      <alignment horizontal="center" vertical="center" wrapText="1"/>
    </xf>
    <xf numFmtId="0" fontId="6" fillId="0" borderId="28" xfId="0" applyFont="1" applyBorder="1" applyAlignment="1">
      <alignment vertical="center"/>
    </xf>
    <xf numFmtId="0" fontId="6" fillId="0" borderId="10" xfId="0" applyFont="1" applyBorder="1" applyAlignment="1">
      <alignment vertical="center" wrapText="1"/>
    </xf>
    <xf numFmtId="0" fontId="6" fillId="0" borderId="14"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0" xfId="0" applyFont="1" applyBorder="1" applyAlignment="1">
      <alignment horizontal="center"/>
    </xf>
    <xf numFmtId="0" fontId="6" fillId="0" borderId="0" xfId="0" applyFont="1" applyBorder="1"/>
    <xf numFmtId="0" fontId="6" fillId="0" borderId="40" xfId="0" applyFont="1" applyBorder="1" applyAlignment="1">
      <alignment horizontal="center" vertical="center"/>
    </xf>
    <xf numFmtId="0" fontId="6" fillId="0" borderId="1" xfId="0" applyFont="1" applyBorder="1" applyAlignment="1">
      <alignment horizontal="center" vertical="center"/>
    </xf>
    <xf numFmtId="0" fontId="5" fillId="0" borderId="0" xfId="0" applyFont="1"/>
    <xf numFmtId="0" fontId="6" fillId="0" borderId="41" xfId="0" applyFont="1" applyBorder="1" applyAlignment="1">
      <alignment horizontal="center" vertical="center"/>
    </xf>
    <xf numFmtId="178" fontId="3" fillId="0" borderId="0" xfId="0" applyNumberFormat="1" applyFont="1" applyAlignment="1">
      <alignment vertical="center"/>
    </xf>
    <xf numFmtId="0" fontId="3" fillId="0" borderId="0" xfId="0" applyFont="1" applyFill="1"/>
    <xf numFmtId="0" fontId="3" fillId="0" borderId="0" xfId="0" applyFont="1" applyFill="1" applyAlignment="1">
      <alignment vertical="center"/>
    </xf>
    <xf numFmtId="0" fontId="8" fillId="0" borderId="0" xfId="0" applyFont="1" applyFill="1" applyAlignment="1">
      <alignment vertical="center"/>
    </xf>
    <xf numFmtId="0" fontId="6" fillId="0" borderId="1" xfId="0" applyFont="1" applyBorder="1" applyAlignment="1">
      <alignment horizontal="centerContinuous" vertical="center"/>
    </xf>
    <xf numFmtId="0" fontId="6" fillId="0" borderId="43" xfId="0" applyFont="1" applyBorder="1" applyAlignment="1">
      <alignment horizontal="centerContinuous" vertical="center"/>
    </xf>
    <xf numFmtId="0" fontId="6" fillId="0" borderId="35" xfId="0" applyFont="1" applyBorder="1" applyAlignment="1">
      <alignment vertical="center"/>
    </xf>
    <xf numFmtId="0" fontId="6" fillId="0" borderId="11" xfId="0" applyFont="1" applyBorder="1" applyAlignment="1">
      <alignment vertical="center"/>
    </xf>
    <xf numFmtId="0" fontId="6" fillId="0" borderId="44" xfId="0" applyFont="1" applyBorder="1" applyAlignment="1">
      <alignment vertical="center"/>
    </xf>
    <xf numFmtId="0" fontId="6" fillId="0" borderId="46" xfId="0" applyFont="1" applyBorder="1" applyAlignment="1">
      <alignment horizontal="center" vertical="center"/>
    </xf>
    <xf numFmtId="0" fontId="6" fillId="0" borderId="10" xfId="0" applyFont="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49" fontId="6" fillId="0" borderId="0" xfId="0" applyNumberFormat="1" applyFont="1" applyBorder="1" applyAlignment="1">
      <alignment horizontal="center" vertical="center"/>
    </xf>
    <xf numFmtId="0" fontId="6" fillId="0" borderId="51" xfId="0" applyFont="1" applyBorder="1" applyAlignment="1">
      <alignment vertical="center"/>
    </xf>
    <xf numFmtId="0" fontId="6" fillId="0" borderId="46" xfId="0" applyFont="1" applyBorder="1" applyAlignment="1">
      <alignment horizontal="right" vertical="center"/>
    </xf>
    <xf numFmtId="178" fontId="6" fillId="0" borderId="52" xfId="2" applyNumberFormat="1" applyFont="1" applyBorder="1" applyAlignment="1">
      <alignment horizontal="center" vertical="center"/>
    </xf>
    <xf numFmtId="3" fontId="6" fillId="0" borderId="52" xfId="2" applyNumberFormat="1" applyFont="1" applyBorder="1" applyAlignment="1">
      <alignment horizontal="center" vertical="center"/>
    </xf>
    <xf numFmtId="0" fontId="6" fillId="0" borderId="30" xfId="2" applyFont="1" applyBorder="1" applyAlignment="1">
      <alignment horizontal="center" vertical="center"/>
    </xf>
    <xf numFmtId="0" fontId="6" fillId="0" borderId="26" xfId="2" applyFont="1" applyBorder="1" applyAlignment="1">
      <alignment horizontal="left" vertical="center"/>
    </xf>
    <xf numFmtId="3" fontId="6" fillId="0" borderId="26" xfId="2" applyNumberFormat="1" applyFont="1" applyBorder="1" applyAlignment="1">
      <alignment vertical="center"/>
    </xf>
    <xf numFmtId="24" fontId="6" fillId="0" borderId="53" xfId="2" applyNumberFormat="1" applyFont="1" applyBorder="1" applyAlignment="1">
      <alignment horizontal="left" vertical="center"/>
    </xf>
    <xf numFmtId="0" fontId="6" fillId="0" borderId="53" xfId="2" applyFont="1" applyBorder="1" applyAlignment="1">
      <alignment horizontal="left" vertical="center"/>
    </xf>
    <xf numFmtId="3" fontId="6" fillId="0" borderId="54" xfId="2" applyNumberFormat="1" applyFont="1" applyBorder="1" applyAlignment="1">
      <alignment vertical="center"/>
    </xf>
    <xf numFmtId="0" fontId="6" fillId="0" borderId="55" xfId="2" applyFont="1" applyBorder="1" applyAlignment="1">
      <alignment horizontal="left" vertical="center"/>
    </xf>
    <xf numFmtId="0" fontId="6" fillId="0" borderId="56" xfId="2" applyFont="1" applyBorder="1" applyAlignment="1">
      <alignment horizontal="center" vertical="center"/>
    </xf>
    <xf numFmtId="178" fontId="6" fillId="0" borderId="57" xfId="2" applyNumberFormat="1" applyFont="1" applyBorder="1" applyAlignment="1">
      <alignment vertical="center"/>
    </xf>
    <xf numFmtId="3" fontId="6" fillId="0" borderId="57" xfId="2" applyNumberFormat="1" applyFont="1" applyBorder="1" applyAlignment="1">
      <alignment vertical="center"/>
    </xf>
    <xf numFmtId="0" fontId="6" fillId="0" borderId="58" xfId="2" applyFont="1" applyBorder="1" applyAlignment="1">
      <alignment horizontal="left" vertical="center"/>
    </xf>
    <xf numFmtId="0" fontId="6" fillId="0" borderId="59" xfId="2" applyFont="1" applyBorder="1" applyAlignment="1">
      <alignment horizontal="left" vertical="center"/>
    </xf>
    <xf numFmtId="3" fontId="6" fillId="0" borderId="59" xfId="2" applyNumberFormat="1" applyFont="1" applyBorder="1" applyAlignment="1">
      <alignment vertical="center"/>
    </xf>
    <xf numFmtId="0" fontId="6" fillId="0" borderId="23" xfId="2" applyFont="1" applyBorder="1" applyAlignment="1">
      <alignment horizontal="left" vertical="center"/>
    </xf>
    <xf numFmtId="0" fontId="6" fillId="0" borderId="54" xfId="2" applyFont="1" applyBorder="1" applyAlignment="1">
      <alignment horizontal="left" vertical="center"/>
    </xf>
    <xf numFmtId="0" fontId="6" fillId="0" borderId="57" xfId="2" applyFont="1" applyBorder="1" applyAlignment="1">
      <alignment horizontal="center" vertical="center"/>
    </xf>
    <xf numFmtId="0" fontId="6" fillId="0" borderId="26" xfId="2" applyFont="1" applyBorder="1" applyAlignment="1">
      <alignment horizontal="left" vertical="center" wrapText="1"/>
    </xf>
    <xf numFmtId="0" fontId="6" fillId="0" borderId="19" xfId="2" applyFont="1" applyBorder="1" applyAlignment="1">
      <alignment horizontal="left" vertical="center"/>
    </xf>
    <xf numFmtId="3" fontId="6" fillId="0" borderId="19" xfId="2" applyNumberFormat="1" applyFont="1" applyBorder="1" applyAlignment="1">
      <alignment vertical="center"/>
    </xf>
    <xf numFmtId="0" fontId="6" fillId="0" borderId="22" xfId="2" applyFont="1" applyBorder="1" applyAlignment="1">
      <alignment horizontal="left" vertical="center"/>
    </xf>
    <xf numFmtId="0" fontId="6" fillId="0" borderId="60" xfId="2" applyFont="1" applyBorder="1" applyAlignment="1">
      <alignment horizontal="center" vertical="center"/>
    </xf>
    <xf numFmtId="3" fontId="6" fillId="0" borderId="60" xfId="2" applyNumberFormat="1" applyFont="1" applyBorder="1" applyAlignment="1">
      <alignment vertical="center"/>
    </xf>
    <xf numFmtId="0" fontId="6" fillId="0" borderId="61" xfId="2" applyFont="1" applyBorder="1" applyAlignment="1">
      <alignment horizontal="left" vertical="center"/>
    </xf>
    <xf numFmtId="0" fontId="6" fillId="0" borderId="62" xfId="2" applyFont="1" applyBorder="1" applyAlignment="1">
      <alignment horizontal="center" vertical="center"/>
    </xf>
    <xf numFmtId="178" fontId="6" fillId="0" borderId="62" xfId="2" applyNumberFormat="1" applyFont="1" applyBorder="1" applyAlignment="1">
      <alignment vertical="center"/>
    </xf>
    <xf numFmtId="0" fontId="6" fillId="0" borderId="62" xfId="2" applyFont="1" applyBorder="1" applyAlignment="1">
      <alignment vertical="center"/>
    </xf>
    <xf numFmtId="0" fontId="6" fillId="0" borderId="63" xfId="2" applyFont="1" applyBorder="1" applyAlignment="1">
      <alignment vertical="center"/>
    </xf>
    <xf numFmtId="3" fontId="6" fillId="0" borderId="62" xfId="2" applyNumberFormat="1" applyFont="1" applyBorder="1" applyAlignment="1">
      <alignment vertical="center"/>
    </xf>
    <xf numFmtId="0" fontId="6" fillId="0" borderId="64" xfId="2" applyFont="1" applyBorder="1" applyAlignment="1">
      <alignment horizontal="left" vertical="center"/>
    </xf>
    <xf numFmtId="0" fontId="6" fillId="0" borderId="65" xfId="0" applyFont="1" applyBorder="1" applyAlignment="1">
      <alignment vertical="center"/>
    </xf>
    <xf numFmtId="0" fontId="6" fillId="0" borderId="63" xfId="0" applyFont="1" applyBorder="1" applyAlignment="1">
      <alignment vertical="center"/>
    </xf>
    <xf numFmtId="0" fontId="6" fillId="0" borderId="66" xfId="0" applyFont="1" applyBorder="1" applyAlignment="1">
      <alignment vertical="center"/>
    </xf>
    <xf numFmtId="176" fontId="6" fillId="0" borderId="65" xfId="0" applyNumberFormat="1" applyFont="1" applyBorder="1" applyAlignment="1">
      <alignment horizontal="right" vertical="center"/>
    </xf>
    <xf numFmtId="0" fontId="6" fillId="0" borderId="68" xfId="0" applyFont="1" applyBorder="1" applyAlignment="1">
      <alignment horizontal="centerContinuous" vertical="center"/>
    </xf>
    <xf numFmtId="0" fontId="6" fillId="0" borderId="69" xfId="0" applyFont="1" applyBorder="1" applyAlignment="1">
      <alignment vertical="center"/>
    </xf>
    <xf numFmtId="0" fontId="0" fillId="0" borderId="7" xfId="0" applyBorder="1" applyAlignment="1">
      <alignment horizontal="center" vertical="center"/>
    </xf>
    <xf numFmtId="0" fontId="0" fillId="0" borderId="67" xfId="0" applyBorder="1" applyAlignment="1">
      <alignment horizontal="center" vertical="center"/>
    </xf>
    <xf numFmtId="0" fontId="6" fillId="0" borderId="28" xfId="0" applyFont="1" applyBorder="1" applyAlignment="1">
      <alignment vertical="center" textRotation="255"/>
    </xf>
    <xf numFmtId="0" fontId="6" fillId="0" borderId="30" xfId="2" applyFont="1" applyBorder="1" applyAlignment="1">
      <alignment horizontal="center" vertical="center" textRotation="255" wrapText="1"/>
    </xf>
    <xf numFmtId="0" fontId="6" fillId="0" borderId="72" xfId="2" applyFont="1" applyBorder="1" applyAlignment="1">
      <alignment vertical="center" textRotation="255" wrapText="1"/>
    </xf>
    <xf numFmtId="0" fontId="6" fillId="0" borderId="30" xfId="2" applyFont="1" applyBorder="1" applyAlignment="1">
      <alignment vertical="center" textRotation="255" wrapText="1"/>
    </xf>
    <xf numFmtId="0" fontId="6" fillId="0" borderId="0" xfId="0" applyFont="1" applyAlignment="1">
      <alignment horizontal="right"/>
    </xf>
    <xf numFmtId="24" fontId="6" fillId="0" borderId="23" xfId="2" applyNumberFormat="1" applyFont="1" applyBorder="1" applyAlignment="1">
      <alignment horizontal="left" vertical="center"/>
    </xf>
    <xf numFmtId="3" fontId="6" fillId="0" borderId="73" xfId="0" applyNumberFormat="1" applyFont="1" applyBorder="1" applyAlignment="1">
      <alignment vertical="center"/>
    </xf>
    <xf numFmtId="0" fontId="6" fillId="0" borderId="38" xfId="0" applyFont="1" applyBorder="1" applyAlignment="1">
      <alignment horizontal="center" vertical="center"/>
    </xf>
    <xf numFmtId="0" fontId="6" fillId="0" borderId="0" xfId="0" applyFont="1" applyAlignment="1">
      <alignment horizontal="left" vertical="center"/>
    </xf>
    <xf numFmtId="176" fontId="6" fillId="0" borderId="0" xfId="0" applyNumberFormat="1" applyFont="1" applyBorder="1" applyAlignment="1">
      <alignment vertical="center"/>
    </xf>
    <xf numFmtId="176" fontId="6" fillId="0" borderId="0" xfId="0" applyNumberFormat="1" applyFont="1" applyBorder="1" applyAlignment="1">
      <alignment horizontal="right" vertical="center"/>
    </xf>
    <xf numFmtId="176" fontId="6" fillId="0" borderId="0" xfId="0" applyNumberFormat="1" applyFont="1" applyAlignment="1">
      <alignment vertical="center"/>
    </xf>
    <xf numFmtId="0" fontId="6" fillId="0" borderId="0" xfId="2" applyFont="1" applyAlignment="1">
      <alignment vertical="center"/>
    </xf>
    <xf numFmtId="176" fontId="7" fillId="0" borderId="0" xfId="2" applyNumberFormat="1" applyFont="1" applyAlignment="1">
      <alignment vertical="center"/>
    </xf>
    <xf numFmtId="0" fontId="6" fillId="0" borderId="0" xfId="2" applyFont="1" applyAlignment="1">
      <alignment horizontal="right" vertical="center"/>
    </xf>
    <xf numFmtId="0" fontId="6" fillId="0" borderId="74" xfId="2" applyFont="1" applyBorder="1" applyAlignment="1">
      <alignment horizontal="center" vertical="center"/>
    </xf>
    <xf numFmtId="0" fontId="6" fillId="0" borderId="33" xfId="0" applyFont="1" applyBorder="1" applyAlignment="1">
      <alignment horizontal="right" vertical="center"/>
    </xf>
    <xf numFmtId="0" fontId="10" fillId="0" borderId="0" xfId="0" applyFont="1" applyAlignment="1">
      <alignment horizontal="left" vertical="top"/>
    </xf>
    <xf numFmtId="0" fontId="6" fillId="0" borderId="0" xfId="0" applyFont="1" applyFill="1" applyAlignment="1">
      <alignment vertical="center"/>
    </xf>
    <xf numFmtId="0" fontId="6" fillId="0" borderId="75" xfId="0" applyFont="1" applyBorder="1" applyAlignment="1">
      <alignment horizontal="center" vertical="center"/>
    </xf>
    <xf numFmtId="0" fontId="6" fillId="0" borderId="76" xfId="2" applyFont="1" applyBorder="1" applyAlignment="1">
      <alignment vertical="center"/>
    </xf>
    <xf numFmtId="0" fontId="6" fillId="0" borderId="77" xfId="2" applyFont="1" applyBorder="1" applyAlignment="1">
      <alignment vertical="center"/>
    </xf>
    <xf numFmtId="38" fontId="6" fillId="0" borderId="66" xfId="1" applyFont="1" applyBorder="1" applyAlignment="1">
      <alignment vertical="center"/>
    </xf>
    <xf numFmtId="38" fontId="6" fillId="0" borderId="4" xfId="1" applyFont="1" applyBorder="1" applyAlignment="1">
      <alignment vertical="center"/>
    </xf>
    <xf numFmtId="38" fontId="6" fillId="0" borderId="63" xfId="1" applyFont="1" applyBorder="1" applyAlignment="1">
      <alignment vertical="center"/>
    </xf>
    <xf numFmtId="38" fontId="6" fillId="0" borderId="78" xfId="1" applyFont="1" applyBorder="1" applyAlignment="1">
      <alignment vertical="center"/>
    </xf>
    <xf numFmtId="38" fontId="3" fillId="0" borderId="0" xfId="1" applyFont="1" applyAlignment="1">
      <alignment horizontal="right"/>
    </xf>
    <xf numFmtId="38" fontId="3" fillId="0" borderId="0" xfId="1" applyFont="1"/>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6" fillId="0" borderId="29" xfId="1" applyFont="1" applyBorder="1" applyAlignment="1">
      <alignment vertical="center"/>
    </xf>
    <xf numFmtId="0" fontId="6" fillId="0" borderId="79" xfId="0" applyFont="1" applyBorder="1" applyAlignment="1">
      <alignment vertical="center"/>
    </xf>
    <xf numFmtId="0" fontId="6" fillId="0" borderId="1" xfId="0" applyFont="1" applyBorder="1" applyAlignment="1">
      <alignment horizontal="right" vertical="center"/>
    </xf>
    <xf numFmtId="38" fontId="6" fillId="0" borderId="16" xfId="1" applyFont="1" applyBorder="1" applyAlignment="1">
      <alignment vertical="center"/>
    </xf>
    <xf numFmtId="38" fontId="6" fillId="0" borderId="44" xfId="1" applyFont="1" applyBorder="1" applyAlignment="1">
      <alignment vertical="center"/>
    </xf>
    <xf numFmtId="0" fontId="6" fillId="0" borderId="80" xfId="0" applyFont="1" applyBorder="1" applyAlignment="1">
      <alignment horizontal="center" vertical="center"/>
    </xf>
    <xf numFmtId="3" fontId="6" fillId="0" borderId="0" xfId="0" applyNumberFormat="1" applyFont="1" applyBorder="1"/>
    <xf numFmtId="38" fontId="6" fillId="2" borderId="1" xfId="1" applyFont="1" applyFill="1" applyBorder="1" applyAlignment="1">
      <alignment vertical="center"/>
    </xf>
    <xf numFmtId="176" fontId="6" fillId="0" borderId="0" xfId="0" applyNumberFormat="1" applyFont="1" applyFill="1" applyBorder="1" applyAlignment="1">
      <alignment vertical="center"/>
    </xf>
    <xf numFmtId="176" fontId="6" fillId="0" borderId="0" xfId="0" applyNumberFormat="1" applyFont="1" applyFill="1" applyAlignment="1">
      <alignment vertical="center"/>
    </xf>
    <xf numFmtId="38" fontId="6" fillId="3" borderId="20" xfId="1" applyFont="1" applyFill="1" applyBorder="1" applyAlignment="1">
      <alignment vertical="center"/>
    </xf>
    <xf numFmtId="0" fontId="6" fillId="0" borderId="0" xfId="2" applyFont="1" applyBorder="1" applyAlignment="1">
      <alignment vertical="center"/>
    </xf>
    <xf numFmtId="178" fontId="6" fillId="0" borderId="0" xfId="0" applyNumberFormat="1" applyFont="1" applyBorder="1"/>
    <xf numFmtId="3" fontId="6" fillId="4" borderId="1" xfId="0" applyNumberFormat="1" applyFont="1" applyFill="1" applyBorder="1" applyAlignment="1">
      <alignment horizontal="right"/>
    </xf>
    <xf numFmtId="176" fontId="6" fillId="4" borderId="1" xfId="0" applyNumberFormat="1" applyFont="1" applyFill="1" applyBorder="1" applyAlignment="1">
      <alignment vertical="center"/>
    </xf>
    <xf numFmtId="176" fontId="6" fillId="0" borderId="0" xfId="0" applyNumberFormat="1" applyFont="1" applyAlignment="1">
      <alignment horizontal="right" vertical="center"/>
    </xf>
    <xf numFmtId="176" fontId="6" fillId="3" borderId="0" xfId="0" applyNumberFormat="1" applyFont="1" applyFill="1" applyAlignment="1">
      <alignment vertical="center"/>
    </xf>
    <xf numFmtId="38" fontId="6" fillId="4" borderId="1" xfId="1" applyFont="1" applyFill="1" applyBorder="1" applyAlignment="1">
      <alignment vertical="center"/>
    </xf>
    <xf numFmtId="38" fontId="6" fillId="0" borderId="1" xfId="1" applyFont="1" applyBorder="1" applyAlignment="1">
      <alignment vertical="center"/>
    </xf>
    <xf numFmtId="38" fontId="6" fillId="2" borderId="82" xfId="1" applyFont="1" applyFill="1" applyBorder="1" applyAlignment="1">
      <alignment vertical="center"/>
    </xf>
    <xf numFmtId="38" fontId="6" fillId="0" borderId="15" xfId="1" applyFont="1" applyBorder="1" applyAlignment="1">
      <alignment horizontal="right" vertical="top"/>
    </xf>
    <xf numFmtId="38" fontId="6" fillId="4" borderId="82" xfId="1" applyFont="1" applyFill="1" applyBorder="1" applyAlignment="1">
      <alignment vertical="center"/>
    </xf>
    <xf numFmtId="38" fontId="6" fillId="0" borderId="20" xfId="1" applyFont="1" applyBorder="1" applyAlignment="1">
      <alignment horizontal="right" vertical="center"/>
    </xf>
    <xf numFmtId="38" fontId="6" fillId="0" borderId="19" xfId="1" applyFont="1" applyBorder="1" applyAlignment="1">
      <alignment vertical="center"/>
    </xf>
    <xf numFmtId="38" fontId="6" fillId="0" borderId="59" xfId="1" applyFont="1" applyBorder="1" applyAlignment="1">
      <alignment vertical="center"/>
    </xf>
    <xf numFmtId="38" fontId="6" fillId="0" borderId="68" xfId="1" applyFont="1" applyBorder="1" applyAlignment="1">
      <alignment horizontal="right" vertical="center"/>
    </xf>
    <xf numFmtId="38" fontId="6" fillId="4" borderId="82" xfId="1" applyFont="1" applyFill="1" applyBorder="1" applyAlignment="1">
      <alignment horizontal="right" vertical="center"/>
    </xf>
    <xf numFmtId="38" fontId="6" fillId="3" borderId="4" xfId="1" applyFont="1" applyFill="1" applyBorder="1" applyAlignment="1">
      <alignment vertical="center"/>
    </xf>
    <xf numFmtId="38" fontId="6" fillId="2" borderId="4" xfId="1" applyFont="1" applyFill="1" applyBorder="1" applyAlignment="1">
      <alignment vertical="center"/>
    </xf>
    <xf numFmtId="3" fontId="6" fillId="4" borderId="82" xfId="0" applyNumberFormat="1" applyFont="1" applyFill="1" applyBorder="1"/>
    <xf numFmtId="181" fontId="6" fillId="2" borderId="1" xfId="2" applyNumberFormat="1" applyFont="1" applyFill="1" applyBorder="1" applyAlignment="1">
      <alignment vertical="center"/>
    </xf>
    <xf numFmtId="0" fontId="3" fillId="0" borderId="15" xfId="0" applyFont="1" applyBorder="1" applyAlignment="1">
      <alignment horizontal="center" vertical="center"/>
    </xf>
    <xf numFmtId="49" fontId="6" fillId="0" borderId="0" xfId="0" applyNumberFormat="1" applyFont="1" applyFill="1" applyBorder="1" applyAlignment="1">
      <alignment vertical="center"/>
    </xf>
    <xf numFmtId="0" fontId="6" fillId="0" borderId="83" xfId="0" applyFont="1" applyBorder="1" applyAlignment="1">
      <alignment vertical="center"/>
    </xf>
    <xf numFmtId="49" fontId="6" fillId="0" borderId="0" xfId="0" applyNumberFormat="1" applyFont="1" applyBorder="1" applyAlignment="1">
      <alignment vertical="center"/>
    </xf>
    <xf numFmtId="38" fontId="6" fillId="4" borderId="4" xfId="1" applyFont="1" applyFill="1" applyBorder="1" applyAlignment="1">
      <alignment vertical="center"/>
    </xf>
    <xf numFmtId="38" fontId="6" fillId="0" borderId="65" xfId="1" applyFont="1" applyBorder="1" applyAlignment="1">
      <alignment horizontal="right" vertical="center"/>
    </xf>
    <xf numFmtId="38" fontId="6" fillId="0" borderId="11" xfId="1" applyFont="1" applyBorder="1" applyAlignment="1">
      <alignment horizontal="right" vertical="center"/>
    </xf>
    <xf numFmtId="38" fontId="6" fillId="0" borderId="14" xfId="1" applyFont="1" applyBorder="1" applyAlignment="1">
      <alignment vertical="center"/>
    </xf>
    <xf numFmtId="38" fontId="6" fillId="0" borderId="33" xfId="1" applyFont="1" applyBorder="1" applyAlignment="1">
      <alignment vertical="center"/>
    </xf>
    <xf numFmtId="38" fontId="6" fillId="0" borderId="1" xfId="1" applyFont="1" applyBorder="1" applyAlignment="1">
      <alignment horizontal="right" vertical="center"/>
    </xf>
    <xf numFmtId="38" fontId="6" fillId="0" borderId="12" xfId="1" applyFont="1" applyBorder="1" applyAlignment="1">
      <alignment vertical="center"/>
    </xf>
    <xf numFmtId="38" fontId="6" fillId="0" borderId="18" xfId="1" applyFont="1" applyBorder="1" applyAlignment="1">
      <alignment horizontal="right" vertical="center"/>
    </xf>
    <xf numFmtId="38" fontId="6" fillId="0" borderId="37" xfId="1" applyFont="1" applyBorder="1" applyAlignment="1">
      <alignment horizontal="right" vertical="center"/>
    </xf>
    <xf numFmtId="0" fontId="3" fillId="0" borderId="84" xfId="0" applyFont="1" applyBorder="1" applyAlignment="1">
      <alignment horizontal="center" vertical="center"/>
    </xf>
    <xf numFmtId="38" fontId="6" fillId="0" borderId="0" xfId="1" applyFont="1" applyAlignment="1">
      <alignment vertical="center"/>
    </xf>
    <xf numFmtId="0" fontId="6" fillId="0" borderId="6" xfId="0" applyFont="1" applyBorder="1" applyAlignment="1">
      <alignment horizontal="center" vertical="center"/>
    </xf>
    <xf numFmtId="38" fontId="6" fillId="0" borderId="13" xfId="1" applyFont="1" applyBorder="1" applyAlignment="1">
      <alignment vertical="center"/>
    </xf>
    <xf numFmtId="40" fontId="6" fillId="0" borderId="14" xfId="1" applyNumberFormat="1" applyFont="1" applyBorder="1" applyAlignment="1">
      <alignment vertical="center"/>
    </xf>
    <xf numFmtId="40" fontId="6" fillId="0" borderId="33" xfId="0" applyNumberFormat="1" applyFont="1" applyBorder="1" applyAlignment="1">
      <alignment vertical="center"/>
    </xf>
    <xf numFmtId="40" fontId="6" fillId="0" borderId="14" xfId="1" applyNumberFormat="1" applyFont="1" applyBorder="1" applyAlignment="1">
      <alignment horizontal="right" vertical="center"/>
    </xf>
    <xf numFmtId="38" fontId="6" fillId="0" borderId="16" xfId="1" applyFont="1" applyBorder="1" applyAlignment="1">
      <alignment horizontal="right" vertical="center"/>
    </xf>
    <xf numFmtId="2" fontId="6" fillId="0" borderId="14" xfId="0" applyNumberFormat="1" applyFont="1" applyBorder="1" applyAlignment="1">
      <alignment horizontal="right" vertical="center"/>
    </xf>
    <xf numFmtId="2" fontId="6" fillId="0" borderId="33" xfId="0" applyNumberFormat="1" applyFont="1" applyBorder="1" applyAlignment="1">
      <alignment horizontal="right" vertical="center"/>
    </xf>
    <xf numFmtId="2" fontId="6" fillId="0" borderId="13" xfId="0" applyNumberFormat="1" applyFont="1" applyBorder="1" applyAlignment="1">
      <alignment horizontal="right" vertical="center"/>
    </xf>
    <xf numFmtId="2" fontId="6" fillId="0" borderId="13" xfId="0" applyNumberFormat="1" applyFont="1" applyBorder="1" applyAlignment="1">
      <alignment vertical="center"/>
    </xf>
    <xf numFmtId="2" fontId="6" fillId="0" borderId="79" xfId="0" applyNumberFormat="1" applyFont="1" applyBorder="1" applyAlignment="1">
      <alignment vertical="center"/>
    </xf>
    <xf numFmtId="2" fontId="6" fillId="0" borderId="85" xfId="0" applyNumberFormat="1" applyFont="1" applyBorder="1" applyAlignment="1">
      <alignment vertical="center"/>
    </xf>
    <xf numFmtId="38" fontId="6" fillId="0" borderId="46" xfId="1" applyFont="1" applyBorder="1" applyAlignment="1">
      <alignment vertical="center"/>
    </xf>
    <xf numFmtId="38" fontId="6" fillId="0" borderId="17" xfId="1" applyFont="1" applyBorder="1" applyAlignment="1">
      <alignment horizontal="right" vertical="center"/>
    </xf>
    <xf numFmtId="38" fontId="6" fillId="0" borderId="25" xfId="1" applyFont="1" applyBorder="1" applyAlignment="1">
      <alignment vertical="center"/>
    </xf>
    <xf numFmtId="38" fontId="6" fillId="0" borderId="0" xfId="0" applyNumberFormat="1" applyFont="1" applyAlignment="1">
      <alignment vertical="center"/>
    </xf>
    <xf numFmtId="38" fontId="6" fillId="4" borderId="1" xfId="0" applyNumberFormat="1" applyFont="1" applyFill="1" applyBorder="1" applyAlignment="1">
      <alignment vertical="center"/>
    </xf>
    <xf numFmtId="38" fontId="6" fillId="3" borderId="82" xfId="1" applyFont="1" applyFill="1" applyBorder="1" applyAlignment="1">
      <alignment vertical="center"/>
    </xf>
    <xf numFmtId="38" fontId="6" fillId="0" borderId="35" xfId="1" applyFont="1" applyBorder="1" applyAlignment="1">
      <alignment vertical="center"/>
    </xf>
    <xf numFmtId="38" fontId="6" fillId="0" borderId="47" xfId="1" applyFont="1" applyBorder="1" applyAlignment="1">
      <alignment vertical="center"/>
    </xf>
    <xf numFmtId="38" fontId="6" fillId="0" borderId="31" xfId="1" applyFont="1" applyBorder="1" applyAlignment="1">
      <alignment vertical="center"/>
    </xf>
    <xf numFmtId="38" fontId="6" fillId="0" borderId="0" xfId="1" applyFont="1" applyBorder="1" applyAlignment="1">
      <alignment vertical="center"/>
    </xf>
    <xf numFmtId="0" fontId="6" fillId="0" borderId="86" xfId="0" applyFont="1" applyBorder="1" applyAlignment="1">
      <alignment horizontal="center" vertical="center"/>
    </xf>
    <xf numFmtId="0" fontId="6" fillId="0" borderId="87" xfId="0" applyFont="1" applyBorder="1" applyAlignment="1">
      <alignment vertical="center"/>
    </xf>
    <xf numFmtId="176" fontId="6" fillId="0" borderId="1" xfId="0" applyNumberFormat="1" applyFont="1" applyBorder="1" applyAlignment="1">
      <alignment horizontal="center" vertical="center"/>
    </xf>
    <xf numFmtId="176" fontId="6" fillId="0" borderId="46" xfId="0" applyNumberFormat="1" applyFont="1" applyBorder="1" applyAlignment="1">
      <alignment horizontal="center" vertical="center"/>
    </xf>
    <xf numFmtId="38" fontId="6" fillId="0" borderId="13" xfId="1" applyFont="1" applyBorder="1" applyAlignment="1">
      <alignment horizontal="right" vertical="center"/>
    </xf>
    <xf numFmtId="38" fontId="6" fillId="0" borderId="28" xfId="0" applyNumberFormat="1" applyFont="1" applyBorder="1" applyAlignment="1">
      <alignment vertical="center"/>
    </xf>
    <xf numFmtId="2" fontId="6" fillId="0" borderId="28" xfId="0" applyNumberFormat="1" applyFont="1" applyBorder="1" applyAlignment="1">
      <alignment vertical="center"/>
    </xf>
    <xf numFmtId="0" fontId="6" fillId="0" borderId="87" xfId="0" applyFont="1" applyBorder="1" applyAlignment="1">
      <alignment horizontal="center" vertical="center"/>
    </xf>
    <xf numFmtId="38" fontId="6" fillId="0" borderId="0" xfId="1" applyFont="1" applyFill="1" applyBorder="1" applyAlignment="1">
      <alignment horizontal="right" vertical="center"/>
    </xf>
    <xf numFmtId="0" fontId="6" fillId="0" borderId="42" xfId="0" applyFont="1" applyBorder="1" applyAlignment="1">
      <alignment horizontal="center" vertical="center"/>
    </xf>
    <xf numFmtId="0" fontId="6" fillId="0" borderId="82" xfId="0" applyFont="1" applyBorder="1" applyAlignment="1">
      <alignment vertical="center"/>
    </xf>
    <xf numFmtId="38" fontId="6" fillId="0" borderId="16" xfId="1" applyFont="1" applyBorder="1" applyAlignment="1">
      <alignment horizontal="right" vertical="top"/>
    </xf>
    <xf numFmtId="38" fontId="6" fillId="4" borderId="82" xfId="0" applyNumberFormat="1" applyFont="1" applyFill="1" applyBorder="1" applyAlignment="1">
      <alignment vertical="center"/>
    </xf>
    <xf numFmtId="38" fontId="6" fillId="0" borderId="0" xfId="0" applyNumberFormat="1" applyFont="1" applyFill="1" applyBorder="1" applyAlignment="1">
      <alignment vertical="center"/>
    </xf>
    <xf numFmtId="176" fontId="6" fillId="0" borderId="0" xfId="0" applyNumberFormat="1" applyFont="1" applyFill="1" applyBorder="1"/>
    <xf numFmtId="3" fontId="6" fillId="0" borderId="0" xfId="0" applyNumberFormat="1" applyFont="1" applyFill="1" applyBorder="1" applyAlignment="1">
      <alignment horizontal="right"/>
    </xf>
    <xf numFmtId="0" fontId="6" fillId="0" borderId="12" xfId="2" applyFont="1" applyBorder="1" applyAlignment="1">
      <alignment horizontal="left" vertical="center" wrapText="1"/>
    </xf>
    <xf numFmtId="2" fontId="6" fillId="0" borderId="3" xfId="0" applyNumberFormat="1" applyFont="1" applyBorder="1" applyAlignment="1">
      <alignment horizontal="right" vertical="center"/>
    </xf>
    <xf numFmtId="38" fontId="6" fillId="2" borderId="1" xfId="0" applyNumberFormat="1" applyFont="1" applyFill="1" applyBorder="1" applyAlignment="1">
      <alignment vertical="center"/>
    </xf>
    <xf numFmtId="38" fontId="6" fillId="4" borderId="71" xfId="1" applyFont="1" applyFill="1" applyBorder="1" applyAlignment="1">
      <alignment vertical="center"/>
    </xf>
    <xf numFmtId="0" fontId="6" fillId="0" borderId="40" xfId="2" applyFont="1" applyBorder="1" applyAlignment="1">
      <alignment horizontal="left" vertical="center"/>
    </xf>
    <xf numFmtId="178" fontId="6" fillId="0" borderId="40" xfId="2" applyNumberFormat="1" applyFont="1" applyBorder="1" applyAlignment="1">
      <alignment vertical="center"/>
    </xf>
    <xf numFmtId="179" fontId="6" fillId="0" borderId="40" xfId="2" applyNumberFormat="1" applyFont="1" applyBorder="1" applyAlignment="1">
      <alignment vertical="center"/>
    </xf>
    <xf numFmtId="3" fontId="6" fillId="0" borderId="40" xfId="2" applyNumberFormat="1" applyFont="1" applyBorder="1" applyAlignment="1">
      <alignment vertical="center"/>
    </xf>
    <xf numFmtId="24" fontId="6" fillId="0" borderId="12" xfId="2" applyNumberFormat="1" applyFont="1" applyBorder="1" applyAlignment="1">
      <alignment horizontal="left" vertical="center"/>
    </xf>
    <xf numFmtId="180" fontId="6" fillId="0" borderId="40" xfId="2" applyNumberFormat="1" applyFont="1" applyBorder="1" applyAlignment="1">
      <alignment vertical="center"/>
    </xf>
    <xf numFmtId="0" fontId="6" fillId="0" borderId="29" xfId="2" applyFont="1" applyBorder="1" applyAlignment="1">
      <alignment vertical="center"/>
    </xf>
    <xf numFmtId="0" fontId="3" fillId="0" borderId="92" xfId="0" applyFont="1" applyBorder="1" applyAlignment="1">
      <alignment horizontal="center" vertical="center"/>
    </xf>
    <xf numFmtId="0" fontId="6" fillId="0" borderId="0" xfId="0" applyFont="1" applyBorder="1" applyAlignment="1">
      <alignment horizontal="center" vertical="center" wrapText="1"/>
    </xf>
    <xf numFmtId="0" fontId="6" fillId="0" borderId="77" xfId="0" applyFont="1" applyBorder="1" applyAlignment="1">
      <alignment vertical="center"/>
    </xf>
    <xf numFmtId="40" fontId="6" fillId="0" borderId="3" xfId="0" applyNumberFormat="1" applyFont="1" applyBorder="1" applyAlignment="1">
      <alignment vertical="center"/>
    </xf>
    <xf numFmtId="38" fontId="6" fillId="0" borderId="4" xfId="0" applyNumberFormat="1" applyFont="1" applyBorder="1" applyAlignment="1">
      <alignment vertical="center"/>
    </xf>
    <xf numFmtId="0" fontId="6" fillId="0" borderId="85" xfId="0" applyFont="1" applyBorder="1" applyAlignment="1">
      <alignment vertical="center"/>
    </xf>
    <xf numFmtId="2" fontId="6" fillId="0" borderId="97" xfId="0" applyNumberFormat="1" applyFont="1" applyBorder="1" applyAlignment="1">
      <alignment vertical="center"/>
    </xf>
    <xf numFmtId="2" fontId="6" fillId="0" borderId="3" xfId="0" applyNumberFormat="1" applyFont="1" applyBorder="1" applyAlignment="1">
      <alignment vertical="center"/>
    </xf>
    <xf numFmtId="1" fontId="6" fillId="0" borderId="28" xfId="0" applyNumberFormat="1" applyFont="1" applyBorder="1" applyAlignment="1">
      <alignment vertical="center"/>
    </xf>
    <xf numFmtId="2" fontId="6" fillId="0" borderId="37" xfId="0" applyNumberFormat="1" applyFont="1" applyBorder="1" applyAlignment="1">
      <alignment horizontal="right" vertical="center"/>
    </xf>
    <xf numFmtId="0" fontId="6" fillId="0" borderId="8" xfId="0" applyFont="1" applyBorder="1" applyAlignment="1">
      <alignment horizontal="right" vertical="center"/>
    </xf>
    <xf numFmtId="0" fontId="6" fillId="0" borderId="98" xfId="0" applyFont="1" applyBorder="1" applyAlignment="1">
      <alignment vertical="center"/>
    </xf>
    <xf numFmtId="0" fontId="6" fillId="0" borderId="99" xfId="0" applyFont="1" applyBorder="1" applyAlignment="1">
      <alignment horizontal="right" vertical="center"/>
    </xf>
    <xf numFmtId="38" fontId="6" fillId="0" borderId="39" xfId="1" applyFont="1" applyBorder="1" applyAlignment="1">
      <alignment horizontal="right" vertical="center"/>
    </xf>
    <xf numFmtId="0" fontId="6" fillId="0" borderId="7" xfId="0" applyFont="1" applyBorder="1" applyAlignment="1">
      <alignment horizontal="right" vertical="center"/>
    </xf>
    <xf numFmtId="184"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xf>
    <xf numFmtId="0" fontId="6" fillId="0" borderId="99" xfId="0" applyFont="1" applyBorder="1" applyAlignment="1">
      <alignment vertical="center"/>
    </xf>
    <xf numFmtId="0" fontId="6" fillId="0" borderId="100" xfId="0" applyFont="1" applyBorder="1" applyAlignment="1">
      <alignment vertical="center"/>
    </xf>
    <xf numFmtId="0" fontId="6" fillId="0" borderId="101" xfId="0" applyFont="1" applyBorder="1" applyAlignment="1">
      <alignment vertical="center"/>
    </xf>
    <xf numFmtId="185" fontId="6" fillId="0" borderId="37" xfId="0" applyNumberFormat="1" applyFont="1" applyBorder="1" applyAlignment="1">
      <alignment horizontal="right" vertical="center"/>
    </xf>
    <xf numFmtId="185" fontId="6" fillId="0" borderId="3" xfId="0" applyNumberFormat="1" applyFont="1" applyBorder="1" applyAlignment="1">
      <alignment horizontal="right" vertical="center"/>
    </xf>
    <xf numFmtId="185" fontId="6" fillId="0" borderId="14" xfId="0" applyNumberFormat="1" applyFont="1" applyBorder="1" applyAlignment="1">
      <alignment horizontal="right" vertical="center"/>
    </xf>
    <xf numFmtId="0" fontId="6" fillId="0" borderId="102" xfId="0" applyFont="1" applyBorder="1" applyAlignment="1">
      <alignment vertical="center"/>
    </xf>
    <xf numFmtId="49" fontId="6" fillId="0" borderId="102" xfId="0" applyNumberFormat="1" applyFont="1" applyBorder="1" applyAlignment="1">
      <alignment horizontal="center" vertical="center"/>
    </xf>
    <xf numFmtId="0" fontId="6" fillId="0" borderId="30" xfId="0" applyFont="1" applyBorder="1" applyAlignment="1">
      <alignment vertical="center"/>
    </xf>
    <xf numFmtId="0" fontId="6" fillId="0" borderId="72" xfId="0" applyFont="1" applyBorder="1" applyAlignment="1">
      <alignment vertical="center"/>
    </xf>
    <xf numFmtId="0" fontId="6" fillId="0" borderId="67" xfId="0" applyFont="1" applyBorder="1" applyAlignment="1">
      <alignment horizontal="center" vertical="center"/>
    </xf>
    <xf numFmtId="0" fontId="6" fillId="0" borderId="2" xfId="0" applyFont="1" applyBorder="1" applyAlignment="1">
      <alignment vertical="center"/>
    </xf>
    <xf numFmtId="0" fontId="6" fillId="0" borderId="0" xfId="0" applyFont="1" applyBorder="1" applyAlignment="1">
      <alignment horizontal="center" vertical="center" wrapText="1"/>
    </xf>
    <xf numFmtId="0" fontId="0" fillId="0" borderId="20" xfId="0" applyBorder="1" applyAlignment="1">
      <alignment horizontal="center" vertical="center"/>
    </xf>
    <xf numFmtId="0" fontId="6" fillId="0" borderId="41" xfId="0" applyFont="1" applyBorder="1" applyAlignment="1">
      <alignment horizontal="center" vertical="center"/>
    </xf>
    <xf numFmtId="38" fontId="6" fillId="0" borderId="19" xfId="1" applyFont="1" applyBorder="1" applyAlignment="1">
      <alignment horizontal="right" vertical="center"/>
    </xf>
    <xf numFmtId="38" fontId="6" fillId="0" borderId="26" xfId="1" applyFont="1" applyBorder="1" applyAlignment="1">
      <alignment horizontal="right"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38" fontId="6" fillId="0" borderId="0" xfId="1" applyFont="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horizontal="right" vertical="center"/>
    </xf>
    <xf numFmtId="38" fontId="6" fillId="0" borderId="0" xfId="1" applyFont="1" applyFill="1" applyBorder="1" applyAlignment="1">
      <alignment vertical="center"/>
    </xf>
    <xf numFmtId="0" fontId="6" fillId="0" borderId="41" xfId="0" applyFont="1" applyBorder="1" applyAlignment="1">
      <alignment horizontal="center" vertical="center" wrapText="1"/>
    </xf>
    <xf numFmtId="38" fontId="6" fillId="0" borderId="68" xfId="1" applyFont="1" applyFill="1" applyBorder="1" applyAlignment="1">
      <alignment horizontal="right" vertical="center"/>
    </xf>
    <xf numFmtId="38" fontId="6" fillId="0" borderId="93" xfId="1" applyFont="1" applyBorder="1" applyAlignment="1">
      <alignment vertical="center"/>
    </xf>
    <xf numFmtId="38" fontId="6" fillId="4" borderId="28" xfId="1" applyFont="1" applyFill="1" applyBorder="1" applyAlignment="1">
      <alignment horizontal="right" vertical="center"/>
    </xf>
    <xf numFmtId="0" fontId="6" fillId="0" borderId="94" xfId="0" applyFont="1" applyBorder="1" applyAlignment="1">
      <alignment vertical="center"/>
    </xf>
    <xf numFmtId="0" fontId="6" fillId="0" borderId="88" xfId="0" applyFont="1" applyBorder="1" applyAlignment="1">
      <alignment vertical="center"/>
    </xf>
    <xf numFmtId="0" fontId="6" fillId="0" borderId="87" xfId="0" applyFont="1" applyFill="1" applyBorder="1" applyAlignment="1">
      <alignment vertical="center"/>
    </xf>
    <xf numFmtId="0" fontId="6" fillId="0" borderId="88" xfId="0" applyFont="1" applyFill="1" applyBorder="1" applyAlignment="1">
      <alignment vertical="center"/>
    </xf>
    <xf numFmtId="0" fontId="6" fillId="0" borderId="89" xfId="0" applyFont="1" applyBorder="1" applyAlignment="1">
      <alignment vertical="center"/>
    </xf>
    <xf numFmtId="38" fontId="6" fillId="0" borderId="0" xfId="1" applyFont="1" applyBorder="1" applyAlignment="1">
      <alignment horizontal="center" vertical="center"/>
    </xf>
    <xf numFmtId="38" fontId="6" fillId="0" borderId="0" xfId="1" applyFont="1" applyBorder="1" applyAlignment="1">
      <alignment horizontal="right" vertical="top"/>
    </xf>
    <xf numFmtId="38" fontId="6" fillId="0" borderId="8" xfId="1" applyFont="1" applyBorder="1" applyAlignment="1">
      <alignment vertical="center"/>
    </xf>
    <xf numFmtId="0" fontId="6" fillId="5" borderId="0" xfId="0" applyFont="1" applyFill="1" applyAlignment="1">
      <alignment vertical="center"/>
    </xf>
    <xf numFmtId="38" fontId="6" fillId="3" borderId="1" xfId="1" applyFont="1" applyFill="1" applyBorder="1" applyAlignment="1">
      <alignment vertical="center"/>
    </xf>
    <xf numFmtId="38" fontId="6" fillId="5" borderId="68" xfId="1" applyFont="1" applyFill="1" applyBorder="1"/>
    <xf numFmtId="38" fontId="6" fillId="0" borderId="18" xfId="1" applyFont="1" applyBorder="1" applyAlignment="1">
      <alignment horizontal="right"/>
    </xf>
    <xf numFmtId="38" fontId="6" fillId="0" borderId="73" xfId="1" applyFont="1" applyBorder="1" applyAlignment="1">
      <alignment horizontal="right" vertical="center"/>
    </xf>
    <xf numFmtId="38" fontId="6" fillId="4" borderId="1" xfId="1" applyFont="1" applyFill="1" applyBorder="1" applyAlignment="1">
      <alignment horizontal="right"/>
    </xf>
    <xf numFmtId="38" fontId="6" fillId="4" borderId="82" xfId="1" applyFont="1" applyFill="1" applyBorder="1" applyAlignment="1">
      <alignment horizontal="right"/>
    </xf>
    <xf numFmtId="0" fontId="6" fillId="0" borderId="22" xfId="0" applyFont="1" applyBorder="1"/>
    <xf numFmtId="38" fontId="6" fillId="0" borderId="14" xfId="1" applyFont="1" applyBorder="1" applyAlignment="1">
      <alignment horizontal="right"/>
    </xf>
    <xf numFmtId="0" fontId="6" fillId="0" borderId="53" xfId="0" applyFont="1" applyBorder="1"/>
    <xf numFmtId="178" fontId="6" fillId="0" borderId="73" xfId="2" applyNumberFormat="1" applyFont="1" applyBorder="1" applyAlignment="1">
      <alignment horizontal="center" vertical="center"/>
    </xf>
    <xf numFmtId="0" fontId="6" fillId="0" borderId="73" xfId="2" applyFont="1" applyBorder="1" applyAlignment="1">
      <alignment horizontal="center" vertical="center"/>
    </xf>
    <xf numFmtId="3" fontId="6" fillId="0" borderId="73" xfId="2" applyNumberFormat="1" applyFont="1" applyBorder="1" applyAlignment="1">
      <alignment horizontal="center" vertical="center"/>
    </xf>
    <xf numFmtId="0" fontId="6" fillId="0" borderId="71" xfId="2" applyFont="1" applyBorder="1" applyAlignment="1">
      <alignment horizontal="center" vertical="center"/>
    </xf>
    <xf numFmtId="0" fontId="12" fillId="0" borderId="0" xfId="0" applyFont="1"/>
    <xf numFmtId="0" fontId="13" fillId="0" borderId="0" xfId="0" applyFont="1"/>
    <xf numFmtId="0" fontId="12" fillId="0" borderId="0" xfId="0" applyFont="1" applyBorder="1" applyAlignment="1"/>
    <xf numFmtId="0" fontId="14" fillId="0" borderId="0" xfId="0" applyFont="1" applyAlignment="1">
      <alignment horizontal="right" vertical="center"/>
    </xf>
    <xf numFmtId="38" fontId="14" fillId="0" borderId="0" xfId="1" applyFont="1" applyFill="1" applyBorder="1" applyAlignment="1">
      <alignment horizontal="right" vertical="center"/>
    </xf>
    <xf numFmtId="0" fontId="14" fillId="0" borderId="47" xfId="0" applyFont="1" applyBorder="1" applyAlignment="1">
      <alignment vertical="center" wrapText="1"/>
    </xf>
    <xf numFmtId="0" fontId="14" fillId="0" borderId="25" xfId="0" applyFont="1" applyBorder="1" applyAlignment="1">
      <alignment vertical="center"/>
    </xf>
    <xf numFmtId="0" fontId="14" fillId="0" borderId="72" xfId="0" applyFont="1" applyBorder="1" applyAlignment="1">
      <alignment vertical="center"/>
    </xf>
    <xf numFmtId="0" fontId="14" fillId="0" borderId="17" xfId="0" applyFont="1" applyBorder="1" applyAlignment="1">
      <alignment vertical="center"/>
    </xf>
    <xf numFmtId="0" fontId="14" fillId="0" borderId="0" xfId="0" applyFont="1" applyAlignment="1">
      <alignment vertical="center"/>
    </xf>
    <xf numFmtId="176" fontId="14" fillId="0" borderId="0" xfId="0" applyNumberFormat="1" applyFont="1" applyAlignment="1">
      <alignment horizontal="right" vertical="center"/>
    </xf>
    <xf numFmtId="0" fontId="14" fillId="0" borderId="0" xfId="0" applyFont="1" applyBorder="1" applyAlignment="1">
      <alignment horizontal="right"/>
    </xf>
    <xf numFmtId="0" fontId="14" fillId="0" borderId="80" xfId="0" applyFont="1" applyBorder="1" applyAlignment="1">
      <alignment horizontal="center" vertical="center"/>
    </xf>
    <xf numFmtId="0" fontId="14" fillId="0" borderId="90" xfId="0" applyFont="1" applyBorder="1" applyAlignment="1">
      <alignment vertical="center"/>
    </xf>
    <xf numFmtId="0" fontId="14" fillId="0" borderId="0" xfId="0" applyFont="1" applyBorder="1" applyAlignment="1">
      <alignment vertical="center"/>
    </xf>
    <xf numFmtId="38" fontId="6" fillId="6" borderId="80" xfId="1" applyFont="1" applyFill="1" applyBorder="1" applyAlignment="1">
      <alignment horizontal="right" vertical="center" wrapText="1"/>
    </xf>
    <xf numFmtId="176" fontId="6" fillId="6" borderId="42" xfId="0" applyNumberFormat="1" applyFont="1" applyFill="1" applyBorder="1" applyAlignment="1">
      <alignment horizontal="right" vertical="center"/>
    </xf>
    <xf numFmtId="176" fontId="6" fillId="6" borderId="42" xfId="0" applyNumberFormat="1" applyFont="1" applyFill="1" applyBorder="1" applyAlignment="1">
      <alignment vertical="center"/>
    </xf>
    <xf numFmtId="176" fontId="6" fillId="6" borderId="45" xfId="0" applyNumberFormat="1" applyFont="1" applyFill="1" applyBorder="1" applyAlignment="1">
      <alignment vertical="center"/>
    </xf>
    <xf numFmtId="38" fontId="6" fillId="6" borderId="40" xfId="1" applyFont="1" applyFill="1" applyBorder="1" applyAlignment="1">
      <alignment horizontal="right" vertical="center"/>
    </xf>
    <xf numFmtId="38" fontId="6" fillId="6" borderId="1" xfId="1" applyFont="1" applyFill="1" applyBorder="1" applyAlignment="1">
      <alignment horizontal="right" vertical="center"/>
    </xf>
    <xf numFmtId="38" fontId="6" fillId="6" borderId="46" xfId="1" applyFont="1" applyFill="1" applyBorder="1" applyAlignment="1">
      <alignment horizontal="right" vertical="center"/>
    </xf>
    <xf numFmtId="0" fontId="6" fillId="6" borderId="40" xfId="0" applyFont="1" applyFill="1" applyBorder="1" applyAlignment="1">
      <alignment horizontal="right" vertical="center"/>
    </xf>
    <xf numFmtId="0" fontId="6" fillId="6" borderId="1" xfId="0" applyFont="1" applyFill="1" applyBorder="1" applyAlignment="1">
      <alignment horizontal="right" vertical="center"/>
    </xf>
    <xf numFmtId="0" fontId="6" fillId="6" borderId="46" xfId="0" applyFont="1" applyFill="1" applyBorder="1" applyAlignment="1">
      <alignment horizontal="right" vertical="center"/>
    </xf>
    <xf numFmtId="38" fontId="6" fillId="6" borderId="41" xfId="1" applyFont="1" applyFill="1" applyBorder="1" applyAlignment="1">
      <alignment horizontal="right" vertical="center"/>
    </xf>
    <xf numFmtId="38" fontId="6" fillId="6" borderId="26" xfId="1" applyFont="1" applyFill="1" applyBorder="1" applyAlignment="1">
      <alignment horizontal="right" vertical="center"/>
    </xf>
    <xf numFmtId="38" fontId="6" fillId="6" borderId="54" xfId="1" applyFont="1" applyFill="1" applyBorder="1" applyAlignment="1">
      <alignment horizontal="right" vertical="center"/>
    </xf>
    <xf numFmtId="40" fontId="6" fillId="6" borderId="40" xfId="1" applyNumberFormat="1" applyFont="1" applyFill="1" applyBorder="1" applyAlignment="1">
      <alignment horizontal="right" vertical="center"/>
    </xf>
    <xf numFmtId="40" fontId="6" fillId="6" borderId="1" xfId="1" applyNumberFormat="1" applyFont="1" applyFill="1" applyBorder="1" applyAlignment="1">
      <alignment horizontal="right" vertical="center"/>
    </xf>
    <xf numFmtId="183" fontId="6" fillId="6" borderId="1" xfId="1" applyNumberFormat="1" applyFont="1" applyFill="1" applyBorder="1" applyAlignment="1">
      <alignment horizontal="right" vertical="center"/>
    </xf>
    <xf numFmtId="0" fontId="6" fillId="6" borderId="12" xfId="0" applyFont="1" applyFill="1" applyBorder="1" applyAlignment="1">
      <alignment vertical="center" wrapText="1"/>
    </xf>
    <xf numFmtId="0" fontId="6" fillId="6" borderId="16" xfId="0" applyFont="1" applyFill="1" applyBorder="1" applyAlignment="1">
      <alignment vertical="center"/>
    </xf>
    <xf numFmtId="0" fontId="6" fillId="6" borderId="44" xfId="0" applyFont="1" applyFill="1" applyBorder="1" applyAlignment="1">
      <alignment vertical="center"/>
    </xf>
    <xf numFmtId="0" fontId="6" fillId="6" borderId="6" xfId="0" applyFont="1" applyFill="1" applyBorder="1" applyAlignment="1">
      <alignment vertical="top"/>
    </xf>
    <xf numFmtId="0" fontId="6" fillId="6" borderId="6" xfId="0" applyFont="1" applyFill="1" applyBorder="1" applyAlignment="1">
      <alignment vertical="center"/>
    </xf>
    <xf numFmtId="0" fontId="6" fillId="6" borderId="18" xfId="0" applyFont="1" applyFill="1" applyBorder="1" applyAlignment="1">
      <alignment vertical="center"/>
    </xf>
    <xf numFmtId="38" fontId="6" fillId="6" borderId="18" xfId="1" applyFont="1" applyFill="1" applyBorder="1" applyAlignment="1">
      <alignment vertical="center"/>
    </xf>
    <xf numFmtId="38" fontId="6" fillId="6" borderId="2" xfId="1" applyFont="1" applyFill="1" applyBorder="1" applyAlignment="1">
      <alignment vertical="center"/>
    </xf>
    <xf numFmtId="0" fontId="6" fillId="6" borderId="15" xfId="0" applyFont="1" applyFill="1" applyBorder="1" applyAlignment="1">
      <alignment horizontal="center" vertical="center"/>
    </xf>
    <xf numFmtId="182" fontId="6" fillId="6" borderId="15" xfId="0" applyNumberFormat="1" applyFont="1" applyFill="1" applyBorder="1" applyAlignment="1">
      <alignment horizontal="center" vertical="center"/>
    </xf>
    <xf numFmtId="0" fontId="6" fillId="6" borderId="43" xfId="0" applyFont="1" applyFill="1" applyBorder="1" applyAlignment="1">
      <alignment horizontal="center" vertical="center"/>
    </xf>
    <xf numFmtId="0" fontId="6" fillId="6" borderId="84" xfId="0" applyFont="1" applyFill="1" applyBorder="1" applyAlignment="1">
      <alignment horizontal="center" vertical="center"/>
    </xf>
    <xf numFmtId="38" fontId="6" fillId="6" borderId="19" xfId="1" applyFont="1" applyFill="1" applyBorder="1" applyAlignment="1">
      <alignment vertical="center"/>
    </xf>
    <xf numFmtId="0" fontId="6" fillId="6" borderId="15" xfId="0" applyFont="1" applyFill="1" applyBorder="1" applyAlignment="1">
      <alignment vertical="center"/>
    </xf>
    <xf numFmtId="0" fontId="6" fillId="6" borderId="2" xfId="0" applyFont="1" applyFill="1" applyBorder="1" applyAlignment="1">
      <alignment vertical="center"/>
    </xf>
    <xf numFmtId="0" fontId="6" fillId="6" borderId="43" xfId="0" applyFont="1" applyFill="1" applyBorder="1" applyAlignment="1">
      <alignment vertical="center"/>
    </xf>
    <xf numFmtId="179" fontId="6" fillId="6" borderId="15" xfId="2" applyNumberFormat="1" applyFont="1" applyFill="1" applyBorder="1" applyAlignment="1">
      <alignment vertical="center"/>
    </xf>
    <xf numFmtId="179" fontId="6" fillId="6" borderId="6" xfId="2" applyNumberFormat="1" applyFont="1" applyFill="1" applyBorder="1" applyAlignment="1">
      <alignment vertical="center"/>
    </xf>
    <xf numFmtId="179" fontId="6" fillId="6" borderId="43" xfId="2" applyNumberFormat="1" applyFont="1" applyFill="1" applyBorder="1" applyAlignment="1">
      <alignment vertical="center"/>
    </xf>
    <xf numFmtId="179" fontId="6" fillId="6" borderId="32" xfId="2" applyNumberFormat="1" applyFont="1" applyFill="1" applyBorder="1" applyAlignment="1">
      <alignment vertical="center"/>
    </xf>
    <xf numFmtId="180" fontId="6" fillId="6" borderId="6" xfId="2" applyNumberFormat="1" applyFont="1" applyFill="1" applyBorder="1" applyAlignment="1">
      <alignment vertical="center"/>
    </xf>
    <xf numFmtId="180" fontId="6" fillId="6" borderId="15" xfId="2" applyNumberFormat="1" applyFont="1" applyFill="1" applyBorder="1" applyAlignment="1">
      <alignment vertical="center"/>
    </xf>
    <xf numFmtId="180" fontId="6" fillId="6" borderId="95" xfId="2" applyNumberFormat="1" applyFont="1" applyFill="1" applyBorder="1" applyAlignment="1">
      <alignment vertical="center"/>
    </xf>
    <xf numFmtId="0" fontId="6" fillId="6" borderId="14" xfId="0" applyFont="1" applyFill="1" applyBorder="1"/>
    <xf numFmtId="0" fontId="6" fillId="6" borderId="18" xfId="0" applyFont="1" applyFill="1" applyBorder="1"/>
    <xf numFmtId="0" fontId="6" fillId="6" borderId="6" xfId="0" applyFont="1" applyFill="1" applyBorder="1" applyAlignment="1">
      <alignment horizontal="center" vertical="center"/>
    </xf>
    <xf numFmtId="38" fontId="6" fillId="6" borderId="6" xfId="1" applyFont="1" applyFill="1" applyBorder="1" applyAlignment="1">
      <alignment horizontal="right" vertical="center"/>
    </xf>
    <xf numFmtId="38" fontId="6" fillId="6" borderId="6" xfId="1" applyFont="1" applyFill="1" applyBorder="1" applyAlignment="1">
      <alignment vertical="center"/>
    </xf>
    <xf numFmtId="0" fontId="6" fillId="6" borderId="32" xfId="0" applyFont="1" applyFill="1" applyBorder="1" applyAlignment="1">
      <alignment horizontal="center" vertical="center"/>
    </xf>
    <xf numFmtId="0" fontId="6" fillId="6" borderId="32" xfId="0" applyFont="1" applyFill="1" applyBorder="1" applyAlignment="1">
      <alignment vertical="center"/>
    </xf>
    <xf numFmtId="38" fontId="6" fillId="6" borderId="42" xfId="1" applyFont="1" applyFill="1" applyBorder="1" applyAlignment="1">
      <alignment horizontal="right" vertical="center"/>
    </xf>
    <xf numFmtId="38" fontId="6" fillId="6" borderId="42" xfId="1" applyFont="1" applyFill="1" applyBorder="1" applyAlignment="1">
      <alignment vertical="center"/>
    </xf>
    <xf numFmtId="0" fontId="6" fillId="6" borderId="45" xfId="0" applyFont="1" applyFill="1" applyBorder="1" applyAlignment="1">
      <alignment vertical="center"/>
    </xf>
    <xf numFmtId="1" fontId="6" fillId="6" borderId="13" xfId="0" applyNumberFormat="1" applyFont="1" applyFill="1" applyBorder="1" applyAlignment="1">
      <alignment horizontal="right" vertical="center"/>
    </xf>
    <xf numFmtId="1" fontId="6" fillId="6" borderId="13" xfId="0" applyNumberFormat="1" applyFont="1" applyFill="1" applyBorder="1" applyAlignment="1">
      <alignment vertical="center"/>
    </xf>
    <xf numFmtId="1" fontId="6" fillId="6" borderId="79" xfId="0" applyNumberFormat="1" applyFont="1" applyFill="1" applyBorder="1" applyAlignment="1">
      <alignment vertical="center"/>
    </xf>
    <xf numFmtId="38" fontId="6" fillId="6" borderId="32" xfId="1" applyFont="1" applyFill="1" applyBorder="1" applyAlignment="1">
      <alignment vertical="center"/>
    </xf>
    <xf numFmtId="0" fontId="6" fillId="6" borderId="0" xfId="0" applyFont="1" applyFill="1" applyAlignment="1">
      <alignment vertical="center"/>
    </xf>
    <xf numFmtId="0" fontId="6" fillId="6" borderId="14" xfId="0" applyFont="1" applyFill="1" applyBorder="1" applyAlignment="1">
      <alignment horizontal="right" vertical="center"/>
    </xf>
    <xf numFmtId="0" fontId="6" fillId="6" borderId="2" xfId="0" applyFont="1" applyFill="1" applyBorder="1" applyAlignment="1">
      <alignment horizontal="right" vertical="center"/>
    </xf>
    <xf numFmtId="0" fontId="6" fillId="6" borderId="18" xfId="0" applyFont="1" applyFill="1" applyBorder="1" applyAlignment="1">
      <alignment horizontal="right" vertical="center"/>
    </xf>
    <xf numFmtId="38" fontId="6" fillId="6" borderId="87" xfId="1" applyFont="1" applyFill="1" applyBorder="1" applyAlignment="1">
      <alignment vertical="center"/>
    </xf>
    <xf numFmtId="0" fontId="6" fillId="6" borderId="42" xfId="0" applyFont="1" applyFill="1" applyBorder="1" applyAlignment="1">
      <alignment vertical="center"/>
    </xf>
    <xf numFmtId="0" fontId="6" fillId="6" borderId="87" xfId="0" applyFont="1" applyFill="1" applyBorder="1" applyAlignment="1">
      <alignment vertical="center"/>
    </xf>
    <xf numFmtId="0" fontId="6" fillId="0" borderId="80" xfId="0" applyFont="1" applyBorder="1" applyAlignment="1">
      <alignment vertical="center"/>
    </xf>
    <xf numFmtId="38" fontId="6" fillId="0" borderId="83" xfId="0" applyNumberFormat="1" applyFont="1" applyBorder="1" applyAlignment="1">
      <alignment vertical="center"/>
    </xf>
    <xf numFmtId="185" fontId="6" fillId="0" borderId="57" xfId="0" applyNumberFormat="1" applyFont="1" applyBorder="1" applyAlignment="1">
      <alignment horizontal="right" vertical="center"/>
    </xf>
    <xf numFmtId="2" fontId="6" fillId="0" borderId="57" xfId="0" applyNumberFormat="1" applyFont="1" applyBorder="1" applyAlignment="1">
      <alignment horizontal="right" vertical="center"/>
    </xf>
    <xf numFmtId="0" fontId="6" fillId="0" borderId="111" xfId="0" applyFont="1" applyBorder="1" applyAlignment="1">
      <alignment vertical="center"/>
    </xf>
    <xf numFmtId="2" fontId="6" fillId="0" borderId="113" xfId="0" applyNumberFormat="1" applyFont="1" applyBorder="1" applyAlignment="1">
      <alignment horizontal="right" vertical="center"/>
    </xf>
    <xf numFmtId="0" fontId="14" fillId="0" borderId="9" xfId="0" applyFont="1" applyBorder="1" applyAlignment="1">
      <alignment horizontal="center" vertical="center" wrapText="1"/>
    </xf>
    <xf numFmtId="185" fontId="6" fillId="0" borderId="117" xfId="0" applyNumberFormat="1" applyFont="1" applyBorder="1" applyAlignment="1">
      <alignment vertical="center"/>
    </xf>
    <xf numFmtId="185" fontId="6" fillId="0" borderId="116" xfId="0" applyNumberFormat="1" applyFont="1" applyBorder="1" applyAlignment="1">
      <alignment vertical="center"/>
    </xf>
    <xf numFmtId="38" fontId="6" fillId="0" borderId="68" xfId="1" applyFont="1" applyFill="1" applyBorder="1" applyAlignment="1">
      <alignment vertical="center"/>
    </xf>
    <xf numFmtId="1" fontId="6" fillId="0" borderId="97" xfId="0" applyNumberFormat="1" applyFont="1" applyFill="1" applyBorder="1" applyAlignment="1">
      <alignment vertical="center"/>
    </xf>
    <xf numFmtId="38" fontId="6" fillId="0" borderId="7" xfId="1" applyFont="1" applyFill="1" applyBorder="1" applyAlignment="1">
      <alignment vertical="center"/>
    </xf>
    <xf numFmtId="1" fontId="6" fillId="0" borderId="85" xfId="0" applyNumberFormat="1" applyFont="1" applyFill="1" applyBorder="1" applyAlignment="1">
      <alignment vertical="center"/>
    </xf>
    <xf numFmtId="38" fontId="6" fillId="0" borderId="8" xfId="1" applyFont="1" applyFill="1" applyBorder="1" applyAlignment="1">
      <alignment vertical="center"/>
    </xf>
    <xf numFmtId="0" fontId="6" fillId="0" borderId="94" xfId="0" applyFont="1" applyFill="1" applyBorder="1" applyAlignment="1">
      <alignment vertical="center"/>
    </xf>
    <xf numFmtId="0" fontId="6" fillId="0" borderId="89" xfId="0" applyFont="1" applyFill="1" applyBorder="1" applyAlignment="1">
      <alignment vertical="center"/>
    </xf>
    <xf numFmtId="0" fontId="6" fillId="0" borderId="4" xfId="0" applyFont="1" applyFill="1" applyBorder="1" applyAlignment="1">
      <alignment vertical="center"/>
    </xf>
    <xf numFmtId="40" fontId="6" fillId="0" borderId="70" xfId="0" applyNumberFormat="1" applyFont="1" applyFill="1" applyBorder="1" applyAlignment="1">
      <alignment vertical="center"/>
    </xf>
    <xf numFmtId="38" fontId="6" fillId="0" borderId="96" xfId="0" applyNumberFormat="1" applyFont="1" applyFill="1" applyBorder="1" applyAlignment="1">
      <alignment vertical="center"/>
    </xf>
    <xf numFmtId="40" fontId="6" fillId="0" borderId="37" xfId="0" applyNumberFormat="1" applyFont="1" applyFill="1" applyBorder="1" applyAlignment="1">
      <alignment vertical="center"/>
    </xf>
    <xf numFmtId="38" fontId="6" fillId="0" borderId="17" xfId="1" applyFont="1" applyFill="1" applyBorder="1" applyAlignment="1">
      <alignment vertical="center"/>
    </xf>
    <xf numFmtId="38" fontId="6" fillId="0" borderId="17" xfId="0" applyNumberFormat="1" applyFont="1" applyFill="1" applyBorder="1" applyAlignment="1">
      <alignment vertical="center"/>
    </xf>
    <xf numFmtId="38" fontId="6" fillId="0" borderId="83" xfId="1" applyFont="1" applyFill="1" applyBorder="1" applyAlignment="1">
      <alignment vertical="center"/>
    </xf>
    <xf numFmtId="38" fontId="6" fillId="0" borderId="39" xfId="1" applyFont="1" applyFill="1" applyBorder="1" applyAlignment="1">
      <alignment vertical="center"/>
    </xf>
    <xf numFmtId="38" fontId="6" fillId="0" borderId="89" xfId="1" applyFont="1" applyFill="1" applyBorder="1" applyAlignment="1">
      <alignment vertical="center"/>
    </xf>
    <xf numFmtId="38" fontId="6" fillId="0" borderId="118" xfId="0" applyNumberFormat="1" applyFont="1" applyFill="1" applyBorder="1" applyAlignment="1">
      <alignment vertical="center"/>
    </xf>
    <xf numFmtId="2" fontId="6" fillId="0" borderId="119" xfId="0" applyNumberFormat="1" applyFont="1" applyFill="1" applyBorder="1" applyAlignment="1">
      <alignment horizontal="right" vertical="center"/>
    </xf>
    <xf numFmtId="38" fontId="6" fillId="0" borderId="39" xfId="1" applyFont="1" applyBorder="1" applyAlignment="1">
      <alignment vertical="center"/>
    </xf>
    <xf numFmtId="185" fontId="6" fillId="0" borderId="121" xfId="0" applyNumberFormat="1" applyFont="1" applyBorder="1" applyAlignment="1">
      <alignment horizontal="right" vertical="center"/>
    </xf>
    <xf numFmtId="38" fontId="6" fillId="0" borderId="102" xfId="1" applyFont="1" applyBorder="1" applyAlignment="1">
      <alignment vertical="center"/>
    </xf>
    <xf numFmtId="0" fontId="16" fillId="0" borderId="0" xfId="0" applyFont="1" applyBorder="1" applyAlignment="1">
      <alignment horizontal="center"/>
    </xf>
    <xf numFmtId="176" fontId="16" fillId="0" borderId="0" xfId="0" applyNumberFormat="1" applyFont="1" applyBorder="1" applyAlignment="1">
      <alignment horizontal="right"/>
    </xf>
    <xf numFmtId="0" fontId="15" fillId="0" borderId="0" xfId="0" applyFont="1" applyBorder="1"/>
    <xf numFmtId="0" fontId="15" fillId="0" borderId="0" xfId="0" applyFont="1" applyBorder="1" applyAlignment="1">
      <alignment horizontal="center"/>
    </xf>
    <xf numFmtId="0" fontId="15" fillId="0" borderId="0" xfId="0" applyFont="1" applyFill="1" applyBorder="1" applyAlignment="1">
      <alignment horizontal="center"/>
    </xf>
    <xf numFmtId="38" fontId="6" fillId="6" borderId="10" xfId="1" applyFont="1" applyFill="1" applyBorder="1" applyAlignment="1">
      <alignment vertical="center"/>
    </xf>
    <xf numFmtId="38" fontId="6" fillId="6" borderId="14" xfId="1" applyFont="1" applyFill="1" applyBorder="1" applyAlignment="1">
      <alignment vertical="center"/>
    </xf>
    <xf numFmtId="38" fontId="6" fillId="6" borderId="33" xfId="1" applyFont="1" applyFill="1" applyBorder="1" applyAlignment="1">
      <alignment vertical="center"/>
    </xf>
    <xf numFmtId="38" fontId="6" fillId="4" borderId="0" xfId="1" applyFont="1" applyFill="1" applyAlignment="1">
      <alignment vertical="center"/>
    </xf>
    <xf numFmtId="177" fontId="6" fillId="6" borderId="26" xfId="2" applyNumberFormat="1" applyFont="1" applyFill="1" applyBorder="1" applyAlignment="1">
      <alignment vertical="center"/>
    </xf>
    <xf numFmtId="177" fontId="6" fillId="6" borderId="59" xfId="2" applyNumberFormat="1" applyFont="1" applyFill="1" applyBorder="1" applyAlignment="1">
      <alignment vertical="center"/>
    </xf>
    <xf numFmtId="177" fontId="6" fillId="0" borderId="62" xfId="2" applyNumberFormat="1" applyFont="1" applyBorder="1" applyAlignment="1">
      <alignment vertical="center"/>
    </xf>
    <xf numFmtId="177" fontId="6" fillId="0" borderId="40" xfId="2" applyNumberFormat="1" applyFont="1" applyBorder="1" applyAlignment="1">
      <alignment vertical="center"/>
    </xf>
    <xf numFmtId="177" fontId="6" fillId="6" borderId="54" xfId="2" applyNumberFormat="1" applyFont="1" applyFill="1" applyBorder="1" applyAlignment="1">
      <alignment vertical="center"/>
    </xf>
    <xf numFmtId="177" fontId="6" fillId="0" borderId="57" xfId="2" applyNumberFormat="1" applyFont="1" applyBorder="1" applyAlignment="1">
      <alignment vertical="center"/>
    </xf>
    <xf numFmtId="177" fontId="6" fillId="6" borderId="19" xfId="2" applyNumberFormat="1" applyFont="1" applyFill="1" applyBorder="1" applyAlignment="1">
      <alignment vertical="center"/>
    </xf>
    <xf numFmtId="177" fontId="6" fillId="6" borderId="60" xfId="2" applyNumberFormat="1" applyFont="1" applyFill="1" applyBorder="1" applyAlignment="1">
      <alignment vertical="center"/>
    </xf>
    <xf numFmtId="38" fontId="6" fillId="6" borderId="14" xfId="1" applyFont="1" applyFill="1" applyBorder="1" applyAlignment="1">
      <alignment horizontal="right" vertical="center"/>
    </xf>
    <xf numFmtId="38" fontId="6" fillId="6" borderId="14" xfId="1" applyFont="1" applyFill="1" applyBorder="1"/>
    <xf numFmtId="38" fontId="6" fillId="6" borderId="18" xfId="1" applyFont="1" applyFill="1" applyBorder="1"/>
    <xf numFmtId="38" fontId="6" fillId="6" borderId="15" xfId="1" applyFont="1" applyFill="1" applyBorder="1" applyAlignment="1">
      <alignment horizontal="right" vertical="top"/>
    </xf>
    <xf numFmtId="38" fontId="6" fillId="6" borderId="59" xfId="1" applyFont="1" applyFill="1" applyBorder="1" applyAlignment="1">
      <alignment vertical="center"/>
    </xf>
    <xf numFmtId="38" fontId="6" fillId="0" borderId="20" xfId="1" applyFont="1" applyBorder="1" applyAlignment="1">
      <alignment horizontal="centerContinuous" vertical="center"/>
    </xf>
    <xf numFmtId="38" fontId="6" fillId="0" borderId="6" xfId="1" applyFont="1" applyBorder="1" applyAlignment="1">
      <alignment vertical="center"/>
    </xf>
    <xf numFmtId="38" fontId="6" fillId="6" borderId="68" xfId="1" applyFont="1" applyFill="1" applyBorder="1" applyAlignment="1">
      <alignment horizontal="right" vertical="center"/>
    </xf>
    <xf numFmtId="38" fontId="6" fillId="6" borderId="70" xfId="1" applyFont="1" applyFill="1" applyBorder="1" applyAlignment="1">
      <alignment horizontal="right" vertical="center"/>
    </xf>
    <xf numFmtId="38" fontId="6" fillId="6" borderId="18" xfId="1" applyFont="1" applyFill="1" applyBorder="1" applyAlignment="1">
      <alignment horizontal="right" vertical="center"/>
    </xf>
    <xf numFmtId="38" fontId="6" fillId="0" borderId="18" xfId="1" applyFont="1" applyBorder="1" applyAlignment="1">
      <alignment vertical="center"/>
    </xf>
    <xf numFmtId="38" fontId="6" fillId="0" borderId="37" xfId="1" applyFont="1" applyBorder="1" applyAlignment="1">
      <alignment vertical="center"/>
    </xf>
    <xf numFmtId="176" fontId="6" fillId="6" borderId="18" xfId="2" applyNumberFormat="1" applyFont="1" applyFill="1" applyBorder="1" applyAlignment="1">
      <alignment vertical="center"/>
    </xf>
    <xf numFmtId="176" fontId="6" fillId="6" borderId="26" xfId="2" applyNumberFormat="1" applyFont="1" applyFill="1" applyBorder="1" applyAlignment="1">
      <alignment vertical="center"/>
    </xf>
    <xf numFmtId="176" fontId="6" fillId="6" borderId="59" xfId="2" applyNumberFormat="1" applyFont="1" applyFill="1" applyBorder="1" applyAlignment="1">
      <alignment vertical="center"/>
    </xf>
    <xf numFmtId="176" fontId="6" fillId="6" borderId="54" xfId="2" applyNumberFormat="1" applyFont="1" applyFill="1" applyBorder="1" applyAlignment="1">
      <alignment vertical="center"/>
    </xf>
    <xf numFmtId="176" fontId="6" fillId="6" borderId="19" xfId="2" applyNumberFormat="1" applyFont="1" applyFill="1" applyBorder="1" applyAlignment="1">
      <alignment vertical="center"/>
    </xf>
    <xf numFmtId="176" fontId="6" fillId="6" borderId="60" xfId="2" applyNumberFormat="1" applyFont="1" applyFill="1" applyBorder="1" applyAlignment="1">
      <alignment vertical="center"/>
    </xf>
    <xf numFmtId="3" fontId="6" fillId="6" borderId="14" xfId="1" applyNumberFormat="1" applyFont="1" applyFill="1" applyBorder="1"/>
    <xf numFmtId="3" fontId="6" fillId="6" borderId="18" xfId="1" applyNumberFormat="1" applyFont="1" applyFill="1" applyBorder="1"/>
    <xf numFmtId="38" fontId="6" fillId="3" borderId="1" xfId="0" applyNumberFormat="1" applyFont="1" applyFill="1" applyBorder="1" applyAlignment="1">
      <alignment vertical="center"/>
    </xf>
    <xf numFmtId="38" fontId="6" fillId="3" borderId="82" xfId="0" applyNumberFormat="1" applyFont="1" applyFill="1" applyBorder="1" applyAlignment="1">
      <alignment vertical="center"/>
    </xf>
    <xf numFmtId="0" fontId="18" fillId="0" borderId="0" xfId="3">
      <alignment vertical="center"/>
    </xf>
    <xf numFmtId="0" fontId="20" fillId="0" borderId="0" xfId="3" applyFont="1" applyBorder="1" applyAlignment="1">
      <alignment vertical="center"/>
    </xf>
    <xf numFmtId="0" fontId="20" fillId="0" borderId="0" xfId="3" applyFont="1">
      <alignment vertical="center"/>
    </xf>
    <xf numFmtId="0" fontId="20" fillId="0" borderId="0" xfId="3" applyFont="1" applyBorder="1" applyAlignment="1">
      <alignment horizontal="right" vertical="center"/>
    </xf>
    <xf numFmtId="0" fontId="20" fillId="0" borderId="14" xfId="3" applyFont="1" applyBorder="1" applyAlignment="1">
      <alignment horizontal="center" vertical="center" wrapText="1"/>
    </xf>
    <xf numFmtId="0" fontId="21" fillId="0" borderId="14" xfId="3" applyFont="1" applyBorder="1" applyAlignment="1">
      <alignment horizontal="center" vertical="center" wrapText="1"/>
    </xf>
    <xf numFmtId="0" fontId="22" fillId="0" borderId="0" xfId="3" applyFont="1" applyBorder="1" applyAlignment="1">
      <alignment horizontal="center" vertical="center"/>
    </xf>
    <xf numFmtId="0" fontId="21" fillId="0" borderId="53" xfId="3" applyFont="1" applyBorder="1" applyAlignment="1">
      <alignment horizontal="center" vertical="center" wrapText="1"/>
    </xf>
    <xf numFmtId="0" fontId="20" fillId="0" borderId="35" xfId="3" applyFont="1" applyBorder="1" applyAlignment="1">
      <alignment horizontal="left" vertical="center"/>
    </xf>
    <xf numFmtId="0" fontId="20" fillId="0" borderId="10" xfId="3" applyFont="1" applyBorder="1" applyAlignment="1">
      <alignment horizontal="left" vertical="center"/>
    </xf>
    <xf numFmtId="176" fontId="20" fillId="0" borderId="10" xfId="3" applyNumberFormat="1" applyFont="1" applyBorder="1" applyAlignment="1">
      <alignment horizontal="right" vertical="center" wrapText="1"/>
    </xf>
    <xf numFmtId="0" fontId="20" fillId="0" borderId="27" xfId="3" applyFont="1" applyBorder="1">
      <alignment vertical="center"/>
    </xf>
    <xf numFmtId="0" fontId="20" fillId="0" borderId="20" xfId="3" applyFont="1" applyBorder="1" applyAlignment="1">
      <alignment vertical="center"/>
    </xf>
    <xf numFmtId="0" fontId="20" fillId="0" borderId="15" xfId="3" applyFont="1" applyBorder="1" applyAlignment="1">
      <alignment vertical="center"/>
    </xf>
    <xf numFmtId="176" fontId="20" fillId="0" borderId="18" xfId="3" applyNumberFormat="1" applyFont="1" applyFill="1" applyBorder="1" applyAlignment="1">
      <alignment horizontal="right" vertical="center" wrapText="1"/>
    </xf>
    <xf numFmtId="38" fontId="20" fillId="6" borderId="18" xfId="4" applyFont="1" applyFill="1" applyBorder="1" applyAlignment="1">
      <alignment horizontal="right" vertical="center" wrapText="1"/>
    </xf>
    <xf numFmtId="38" fontId="20" fillId="0" borderId="18" xfId="4" applyFont="1" applyFill="1" applyBorder="1" applyAlignment="1">
      <alignment horizontal="right" vertical="center" wrapText="1"/>
    </xf>
    <xf numFmtId="0" fontId="20" fillId="0" borderId="20" xfId="3" applyFont="1" applyBorder="1">
      <alignment vertical="center"/>
    </xf>
    <xf numFmtId="0" fontId="20" fillId="0" borderId="15" xfId="3" applyFont="1" applyBorder="1" applyAlignment="1">
      <alignment horizontal="left" vertical="center"/>
    </xf>
    <xf numFmtId="0" fontId="20" fillId="0" borderId="20" xfId="3" applyFont="1" applyBorder="1" applyAlignment="1">
      <alignment horizontal="left" vertical="center"/>
    </xf>
    <xf numFmtId="0" fontId="20" fillId="0" borderId="15" xfId="3" applyFont="1" applyBorder="1" applyAlignment="1">
      <alignment horizontal="left" vertical="center" wrapText="1"/>
    </xf>
    <xf numFmtId="0" fontId="20" fillId="0" borderId="97" xfId="3" applyFont="1" applyBorder="1">
      <alignment vertical="center"/>
    </xf>
    <xf numFmtId="0" fontId="20" fillId="0" borderId="68" xfId="3" applyFont="1" applyBorder="1" applyAlignment="1">
      <alignment horizontal="left" vertical="center"/>
    </xf>
    <xf numFmtId="0" fontId="20" fillId="0" borderId="84" xfId="3" applyFont="1" applyBorder="1" applyAlignment="1">
      <alignment horizontal="left" vertical="center" wrapText="1"/>
    </xf>
    <xf numFmtId="0" fontId="23" fillId="0" borderId="84" xfId="3" applyFont="1" applyBorder="1" applyAlignment="1">
      <alignment horizontal="left" vertical="center" wrapText="1"/>
    </xf>
    <xf numFmtId="38" fontId="20" fillId="6" borderId="70" xfId="4" applyFont="1" applyFill="1" applyBorder="1" applyAlignment="1">
      <alignment horizontal="right" vertical="center" wrapText="1"/>
    </xf>
    <xf numFmtId="38" fontId="20" fillId="0" borderId="70" xfId="4" applyFont="1" applyFill="1" applyBorder="1" applyAlignment="1">
      <alignment horizontal="right" vertical="center" wrapText="1"/>
    </xf>
    <xf numFmtId="38" fontId="20" fillId="5" borderId="18" xfId="4" applyFont="1" applyFill="1" applyBorder="1" applyAlignment="1">
      <alignment horizontal="right" vertical="center" wrapText="1"/>
    </xf>
    <xf numFmtId="38" fontId="20" fillId="5" borderId="70" xfId="4" applyFont="1" applyFill="1" applyBorder="1" applyAlignment="1">
      <alignment horizontal="right" vertical="center" wrapText="1"/>
    </xf>
    <xf numFmtId="176" fontId="20" fillId="5" borderId="70" xfId="3" applyNumberFormat="1" applyFont="1" applyFill="1" applyBorder="1" applyAlignment="1">
      <alignment horizontal="right" vertical="center" wrapText="1"/>
    </xf>
    <xf numFmtId="0" fontId="20" fillId="0" borderId="98" xfId="3" applyFont="1" applyBorder="1" applyAlignment="1">
      <alignment horizontal="left" vertical="center"/>
    </xf>
    <xf numFmtId="0" fontId="20" fillId="0" borderId="99" xfId="3" applyFont="1" applyBorder="1" applyAlignment="1">
      <alignment horizontal="left" vertical="center"/>
    </xf>
    <xf numFmtId="0" fontId="20" fillId="0" borderId="92" xfId="3" applyFont="1" applyBorder="1" applyAlignment="1">
      <alignment horizontal="left" vertical="center" wrapText="1"/>
    </xf>
    <xf numFmtId="176" fontId="20" fillId="0" borderId="73" xfId="3" applyNumberFormat="1" applyFont="1" applyFill="1" applyBorder="1" applyAlignment="1">
      <alignment horizontal="right" vertical="center" wrapText="1"/>
    </xf>
    <xf numFmtId="0" fontId="20" fillId="0" borderId="98" xfId="3" applyFont="1" applyBorder="1" applyAlignment="1">
      <alignment vertical="center"/>
    </xf>
    <xf numFmtId="0" fontId="20" fillId="0" borderId="99" xfId="3" applyFont="1" applyBorder="1" applyAlignment="1">
      <alignment horizontal="left" vertical="center" wrapText="1"/>
    </xf>
    <xf numFmtId="38" fontId="20" fillId="0" borderId="73" xfId="4" applyFont="1" applyFill="1" applyBorder="1" applyAlignment="1">
      <alignment vertical="center" wrapText="1"/>
    </xf>
    <xf numFmtId="38" fontId="20" fillId="0" borderId="123" xfId="4" applyFont="1" applyFill="1" applyBorder="1" applyAlignment="1">
      <alignment vertical="center" wrapText="1"/>
    </xf>
    <xf numFmtId="0" fontId="24" fillId="0" borderId="98" xfId="3" applyFont="1" applyBorder="1" applyAlignment="1">
      <alignment vertical="center"/>
    </xf>
    <xf numFmtId="0" fontId="24" fillId="0" borderId="99" xfId="3" applyFont="1" applyBorder="1" applyAlignment="1">
      <alignment vertical="center"/>
    </xf>
    <xf numFmtId="0" fontId="24" fillId="0" borderId="92" xfId="3" applyFont="1" applyBorder="1" applyAlignment="1">
      <alignment vertical="center"/>
    </xf>
    <xf numFmtId="0" fontId="25" fillId="0" borderId="0" xfId="3" applyFont="1">
      <alignment vertical="center"/>
    </xf>
    <xf numFmtId="0" fontId="26" fillId="0" borderId="0" xfId="3" applyFont="1" applyAlignment="1">
      <alignment horizontal="justify" vertical="center"/>
    </xf>
    <xf numFmtId="0" fontId="26" fillId="0" borderId="82" xfId="3" applyFont="1" applyBorder="1" applyAlignment="1">
      <alignment horizontal="justify" vertical="center" wrapText="1"/>
    </xf>
    <xf numFmtId="38" fontId="26" fillId="0" borderId="98" xfId="4" applyFont="1" applyBorder="1" applyAlignment="1">
      <alignment horizontal="right" vertical="center" wrapText="1"/>
    </xf>
    <xf numFmtId="178" fontId="26" fillId="0" borderId="34" xfId="4" applyNumberFormat="1" applyFont="1" applyBorder="1" applyAlignment="1">
      <alignment horizontal="left" wrapText="1"/>
    </xf>
    <xf numFmtId="0" fontId="26" fillId="0" borderId="4" xfId="3" applyFont="1" applyBorder="1" applyAlignment="1">
      <alignment horizontal="justify" vertical="center" wrapText="1"/>
    </xf>
    <xf numFmtId="38" fontId="26" fillId="6" borderId="98" xfId="4" applyFont="1" applyFill="1" applyBorder="1" applyAlignment="1">
      <alignment horizontal="right" vertical="center" wrapText="1"/>
    </xf>
    <xf numFmtId="186" fontId="25" fillId="0" borderId="0" xfId="3" applyNumberFormat="1" applyFont="1">
      <alignment vertical="center"/>
    </xf>
    <xf numFmtId="38" fontId="26" fillId="0" borderId="98" xfId="4" applyFont="1" applyFill="1" applyBorder="1" applyAlignment="1">
      <alignment horizontal="right" vertical="center" wrapText="1"/>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 xfId="0" applyFont="1" applyBorder="1" applyAlignment="1">
      <alignment vertical="center"/>
    </xf>
    <xf numFmtId="0" fontId="6" fillId="0" borderId="11" xfId="0" applyFont="1" applyBorder="1" applyAlignment="1">
      <alignment horizontal="center" vertical="center"/>
    </xf>
    <xf numFmtId="0" fontId="6" fillId="0" borderId="21" xfId="0" applyFont="1" applyBorder="1" applyAlignment="1">
      <alignment vertical="center"/>
    </xf>
    <xf numFmtId="38" fontId="6" fillId="0" borderId="18" xfId="1" applyFont="1" applyFill="1" applyBorder="1" applyAlignment="1">
      <alignment vertical="center"/>
    </xf>
    <xf numFmtId="38" fontId="6" fillId="4" borderId="0" xfId="1" applyFont="1" applyFill="1" applyBorder="1" applyAlignment="1">
      <alignment vertical="center"/>
    </xf>
    <xf numFmtId="38" fontId="6" fillId="5" borderId="0" xfId="0" applyNumberFormat="1" applyFont="1" applyFill="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38" fontId="6" fillId="2" borderId="20" xfId="1" applyFont="1" applyFill="1" applyBorder="1" applyAlignment="1">
      <alignment horizontal="right" vertical="center"/>
    </xf>
    <xf numFmtId="0" fontId="6" fillId="0" borderId="2" xfId="0" applyFont="1" applyBorder="1" applyAlignment="1">
      <alignment vertical="center"/>
    </xf>
    <xf numFmtId="0" fontId="6" fillId="0" borderId="0" xfId="0" applyFont="1" applyAlignment="1">
      <alignment horizontal="left" vertical="center"/>
    </xf>
    <xf numFmtId="38" fontId="6" fillId="3" borderId="20" xfId="1" applyFont="1" applyFill="1" applyBorder="1" applyAlignment="1">
      <alignment horizontal="right"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6" fillId="0" borderId="27" xfId="0" applyFont="1" applyBorder="1" applyAlignment="1">
      <alignment vertical="center"/>
    </xf>
    <xf numFmtId="0" fontId="3" fillId="0" borderId="15" xfId="0" applyFont="1" applyBorder="1" applyAlignment="1">
      <alignment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41" xfId="0" applyFont="1" applyBorder="1" applyAlignment="1">
      <alignment horizontal="center" vertical="center"/>
    </xf>
    <xf numFmtId="0" fontId="6" fillId="0" borderId="30" xfId="0" applyFont="1" applyBorder="1" applyAlignment="1">
      <alignment horizontal="center" vertical="center"/>
    </xf>
    <xf numFmtId="38" fontId="6" fillId="6" borderId="15" xfId="1" applyFont="1" applyFill="1" applyBorder="1" applyAlignment="1">
      <alignment horizontal="right" vertical="center"/>
    </xf>
    <xf numFmtId="0" fontId="6" fillId="0" borderId="11" xfId="0" applyFont="1" applyBorder="1" applyAlignment="1">
      <alignment horizontal="center" vertical="center"/>
    </xf>
    <xf numFmtId="38" fontId="6" fillId="0" borderId="81" xfId="1" applyFont="1" applyBorder="1" applyAlignment="1">
      <alignment horizontal="right" vertical="center"/>
    </xf>
    <xf numFmtId="176" fontId="6" fillId="4" borderId="0" xfId="0" applyNumberFormat="1" applyFont="1" applyFill="1" applyAlignment="1">
      <alignment vertical="center"/>
    </xf>
    <xf numFmtId="38" fontId="6" fillId="0" borderId="40" xfId="1" applyFont="1" applyFill="1" applyBorder="1" applyAlignment="1">
      <alignment horizontal="right" vertical="center"/>
    </xf>
    <xf numFmtId="38" fontId="6" fillId="2" borderId="20" xfId="0" applyNumberFormat="1" applyFont="1" applyFill="1" applyBorder="1" applyAlignment="1">
      <alignment vertical="center"/>
    </xf>
    <xf numFmtId="38" fontId="6" fillId="3" borderId="20" xfId="0" applyNumberFormat="1" applyFont="1" applyFill="1" applyBorder="1" applyAlignment="1">
      <alignment vertical="center"/>
    </xf>
    <xf numFmtId="0" fontId="27" fillId="0" borderId="0" xfId="0" applyFont="1" applyAlignment="1">
      <alignment vertical="center"/>
    </xf>
    <xf numFmtId="38" fontId="6" fillId="0" borderId="0" xfId="0" applyNumberFormat="1" applyFont="1" applyFill="1" applyBorder="1" applyAlignment="1">
      <alignment horizontal="right" vertical="center"/>
    </xf>
    <xf numFmtId="38" fontId="6" fillId="2" borderId="40" xfId="0" applyNumberFormat="1" applyFont="1" applyFill="1" applyBorder="1" applyAlignment="1">
      <alignment vertical="center"/>
    </xf>
    <xf numFmtId="0" fontId="6" fillId="0" borderId="40" xfId="0" applyFont="1" applyBorder="1" applyAlignment="1">
      <alignment horizontal="center" vertical="center"/>
    </xf>
    <xf numFmtId="0" fontId="6" fillId="0" borderId="124" xfId="0" applyFont="1" applyBorder="1" applyAlignment="1">
      <alignment vertical="center"/>
    </xf>
    <xf numFmtId="0" fontId="6" fillId="0" borderId="80" xfId="0" applyFont="1" applyBorder="1" applyAlignment="1">
      <alignment vertical="center" wrapText="1"/>
    </xf>
    <xf numFmtId="0" fontId="27" fillId="0" borderId="87" xfId="0" applyFont="1" applyBorder="1" applyAlignment="1">
      <alignment vertical="center"/>
    </xf>
    <xf numFmtId="0" fontId="6" fillId="0" borderId="20" xfId="0" applyFont="1" applyBorder="1" applyAlignment="1">
      <alignment vertical="center"/>
    </xf>
    <xf numFmtId="0" fontId="27" fillId="0" borderId="124" xfId="0" applyFont="1" applyBorder="1" applyAlignment="1">
      <alignment vertical="center"/>
    </xf>
    <xf numFmtId="0" fontId="27" fillId="0" borderId="125" xfId="0" applyFont="1" applyBorder="1" applyAlignment="1">
      <alignment vertical="center"/>
    </xf>
    <xf numFmtId="0" fontId="6" fillId="0" borderId="125" xfId="0" applyFont="1" applyBorder="1" applyAlignment="1">
      <alignment vertical="center"/>
    </xf>
    <xf numFmtId="2" fontId="6" fillId="0" borderId="37" xfId="0" applyNumberFormat="1" applyFont="1" applyBorder="1" applyAlignment="1">
      <alignment vertical="center"/>
    </xf>
    <xf numFmtId="0" fontId="11" fillId="0" borderId="0" xfId="0" applyFont="1"/>
    <xf numFmtId="38" fontId="6" fillId="0" borderId="94" xfId="0" applyNumberFormat="1" applyFont="1" applyFill="1" applyBorder="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xf>
    <xf numFmtId="0" fontId="29" fillId="0" borderId="0" xfId="0" applyFont="1"/>
    <xf numFmtId="38" fontId="3" fillId="6" borderId="0" xfId="1" applyFont="1" applyFill="1" applyAlignment="1">
      <alignment vertical="center"/>
    </xf>
    <xf numFmtId="38" fontId="20" fillId="6" borderId="73" xfId="4" applyFont="1" applyFill="1" applyBorder="1" applyAlignment="1">
      <alignment vertical="center" wrapText="1"/>
    </xf>
    <xf numFmtId="55" fontId="0" fillId="0" borderId="18" xfId="0" applyNumberFormat="1" applyBorder="1" applyAlignment="1">
      <alignment horizontal="center" vertical="center"/>
    </xf>
    <xf numFmtId="0" fontId="0" fillId="0" borderId="18" xfId="0" applyBorder="1" applyAlignment="1">
      <alignment wrapText="1"/>
    </xf>
    <xf numFmtId="0" fontId="0" fillId="0" borderId="18" xfId="0" applyBorder="1" applyAlignment="1">
      <alignment horizontal="center" vertical="center"/>
    </xf>
    <xf numFmtId="0" fontId="0" fillId="0" borderId="18" xfId="0" applyBorder="1" applyAlignment="1">
      <alignment vertical="center" wrapText="1"/>
    </xf>
    <xf numFmtId="38" fontId="4" fillId="0" borderId="1" xfId="0" applyNumberFormat="1" applyFont="1" applyBorder="1" applyAlignment="1">
      <alignment horizontal="right"/>
    </xf>
    <xf numFmtId="0" fontId="4" fillId="0" borderId="1" xfId="0" applyFont="1" applyBorder="1" applyAlignment="1">
      <alignment horizontal="right"/>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03"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vertical="center"/>
    </xf>
    <xf numFmtId="0" fontId="6" fillId="0" borderId="0" xfId="0" applyFont="1" applyBorder="1" applyAlignment="1">
      <alignment horizontal="center" vertical="center" wrapText="1"/>
    </xf>
    <xf numFmtId="0" fontId="6" fillId="0" borderId="8" xfId="0" applyFont="1" applyBorder="1" applyAlignment="1">
      <alignment vertical="center"/>
    </xf>
    <xf numFmtId="176" fontId="6" fillId="4" borderId="1" xfId="0" applyNumberFormat="1" applyFont="1" applyFill="1" applyBorder="1" applyAlignment="1">
      <alignment horizontal="right" vertical="center"/>
    </xf>
    <xf numFmtId="38" fontId="6" fillId="2" borderId="1" xfId="0" applyNumberFormat="1" applyFont="1" applyFill="1" applyBorder="1" applyAlignment="1">
      <alignment horizontal="right" vertical="center"/>
    </xf>
    <xf numFmtId="38" fontId="6" fillId="2" borderId="20" xfId="0" applyNumberFormat="1" applyFont="1" applyFill="1" applyBorder="1" applyAlignment="1">
      <alignment horizontal="right" vertical="center"/>
    </xf>
    <xf numFmtId="38" fontId="6" fillId="3" borderId="1" xfId="0" applyNumberFormat="1" applyFont="1" applyFill="1" applyBorder="1" applyAlignment="1">
      <alignment horizontal="right" vertical="center"/>
    </xf>
    <xf numFmtId="38" fontId="11" fillId="3" borderId="20" xfId="0" applyNumberFormat="1" applyFont="1" applyFill="1" applyBorder="1" applyAlignment="1">
      <alignment horizontal="right" vertical="center"/>
    </xf>
    <xf numFmtId="176" fontId="6" fillId="4" borderId="20" xfId="0" applyNumberFormat="1" applyFont="1" applyFill="1" applyBorder="1" applyAlignment="1">
      <alignment horizontal="right" vertical="center"/>
    </xf>
    <xf numFmtId="38" fontId="6" fillId="4" borderId="20" xfId="1" applyFont="1" applyFill="1" applyBorder="1" applyAlignment="1">
      <alignment horizontal="right" vertical="center"/>
    </xf>
    <xf numFmtId="38" fontId="6" fillId="2" borderId="1" xfId="1" applyFont="1" applyFill="1" applyBorder="1" applyAlignment="1">
      <alignment horizontal="right" vertical="center"/>
    </xf>
    <xf numFmtId="38" fontId="6" fillId="2" borderId="20" xfId="1" applyFont="1" applyFill="1" applyBorder="1" applyAlignment="1">
      <alignment horizontal="right" vertical="center"/>
    </xf>
    <xf numFmtId="0" fontId="6" fillId="0" borderId="81" xfId="0" applyFont="1" applyBorder="1" applyAlignment="1">
      <alignment horizontal="center" vertical="center"/>
    </xf>
    <xf numFmtId="0" fontId="6" fillId="0" borderId="7" xfId="0" applyFont="1" applyBorder="1" applyAlignment="1">
      <alignment horizontal="center" vertical="center"/>
    </xf>
    <xf numFmtId="0" fontId="6" fillId="0" borderId="67" xfId="0" applyFont="1" applyBorder="1" applyAlignment="1">
      <alignment horizontal="center" vertical="center"/>
    </xf>
    <xf numFmtId="0" fontId="6" fillId="0" borderId="104" xfId="0" applyFont="1" applyBorder="1" applyAlignment="1">
      <alignment horizontal="center" vertical="center" wrapText="1"/>
    </xf>
    <xf numFmtId="0" fontId="6" fillId="0" borderId="2" xfId="0" applyFont="1" applyBorder="1" applyAlignment="1">
      <alignment vertical="center"/>
    </xf>
    <xf numFmtId="0" fontId="6" fillId="0" borderId="74" xfId="0" applyFont="1" applyBorder="1" applyAlignment="1">
      <alignment horizontal="center" vertical="center" wrapText="1"/>
    </xf>
    <xf numFmtId="0" fontId="6" fillId="0" borderId="23" xfId="0" applyFont="1" applyBorder="1" applyAlignment="1">
      <alignment vertical="center" wrapText="1"/>
    </xf>
    <xf numFmtId="0" fontId="6" fillId="0" borderId="58"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38" fontId="6" fillId="3" borderId="1" xfId="1" applyFont="1" applyFill="1" applyBorder="1" applyAlignment="1">
      <alignment horizontal="right" vertical="center"/>
    </xf>
    <xf numFmtId="38" fontId="6" fillId="3" borderId="20" xfId="1" applyFont="1" applyFill="1" applyBorder="1" applyAlignment="1">
      <alignment horizontal="right" vertical="center"/>
    </xf>
    <xf numFmtId="0" fontId="6" fillId="0" borderId="91" xfId="0" applyFont="1" applyBorder="1" applyAlignment="1">
      <alignment horizontal="center" vertical="center"/>
    </xf>
    <xf numFmtId="0" fontId="6" fillId="0" borderId="30" xfId="0" applyFont="1" applyBorder="1" applyAlignment="1">
      <alignment vertical="center"/>
    </xf>
    <xf numFmtId="0" fontId="6" fillId="0" borderId="72" xfId="0" applyFont="1" applyBorder="1" applyAlignment="1">
      <alignment vertical="center"/>
    </xf>
    <xf numFmtId="0" fontId="6" fillId="0" borderId="104" xfId="0" applyFont="1" applyBorder="1" applyAlignment="1">
      <alignment horizontal="center" vertical="center"/>
    </xf>
    <xf numFmtId="0" fontId="6" fillId="0" borderId="10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4" xfId="0" applyFont="1" applyBorder="1" applyAlignment="1">
      <alignment horizontal="center" vertical="center" wrapText="1"/>
    </xf>
    <xf numFmtId="38" fontId="6" fillId="4" borderId="1" xfId="1" applyFont="1" applyFill="1" applyBorder="1" applyAlignment="1">
      <alignment horizontal="right" vertical="center"/>
    </xf>
    <xf numFmtId="0" fontId="14" fillId="0" borderId="0" xfId="0" applyFont="1" applyAlignment="1">
      <alignment horizontal="right"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5" xfId="0" applyFont="1" applyBorder="1" applyAlignment="1">
      <alignment horizontal="center" vertical="center"/>
    </xf>
    <xf numFmtId="0" fontId="3" fillId="0" borderId="67" xfId="0" applyFont="1" applyBorder="1" applyAlignment="1">
      <alignment vertical="center"/>
    </xf>
    <xf numFmtId="0" fontId="6" fillId="0" borderId="0" xfId="0" applyFont="1" applyAlignment="1">
      <alignment vertical="top" wrapText="1"/>
    </xf>
    <xf numFmtId="0" fontId="14" fillId="0" borderId="8" xfId="0" applyFont="1" applyBorder="1" applyAlignment="1">
      <alignment horizontal="right" vertical="center"/>
    </xf>
    <xf numFmtId="0" fontId="6" fillId="0" borderId="36" xfId="0" applyFont="1" applyBorder="1" applyAlignment="1">
      <alignment horizontal="center" vertical="center" textRotation="255" wrapText="1"/>
    </xf>
    <xf numFmtId="0" fontId="3" fillId="0" borderId="30" xfId="0" applyFont="1" applyBorder="1" applyAlignment="1">
      <alignment vertical="center" textRotation="255"/>
    </xf>
    <xf numFmtId="0" fontId="3" fillId="0" borderId="5" xfId="0" applyFont="1" applyBorder="1" applyAlignment="1">
      <alignment vertical="center" textRotation="255"/>
    </xf>
    <xf numFmtId="177" fontId="6" fillId="0" borderId="9"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6" fillId="0" borderId="36" xfId="0" applyFont="1" applyBorder="1" applyAlignment="1">
      <alignment horizontal="center" vertical="center" textRotation="255"/>
    </xf>
    <xf numFmtId="0" fontId="6" fillId="0" borderId="30"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5" xfId="0" applyFont="1" applyBorder="1" applyAlignment="1">
      <alignment horizontal="center" vertical="center" textRotation="255"/>
    </xf>
    <xf numFmtId="0" fontId="6" fillId="0" borderId="19" xfId="0" applyFont="1" applyBorder="1" applyAlignment="1">
      <alignment horizontal="center" vertical="center"/>
    </xf>
    <xf numFmtId="0" fontId="0" fillId="0" borderId="20" xfId="0" applyBorder="1" applyAlignment="1">
      <alignment horizontal="center" vertical="center"/>
    </xf>
    <xf numFmtId="0" fontId="6" fillId="0" borderId="36" xfId="0" applyFont="1"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textRotation="255"/>
    </xf>
    <xf numFmtId="0" fontId="6" fillId="0" borderId="30" xfId="0" applyFont="1" applyBorder="1" applyAlignment="1">
      <alignment vertical="center" textRotation="255" wrapText="1"/>
    </xf>
    <xf numFmtId="0" fontId="6" fillId="0" borderId="30" xfId="0" applyFont="1" applyBorder="1" applyAlignment="1">
      <alignment vertical="center" textRotation="255"/>
    </xf>
    <xf numFmtId="0" fontId="6" fillId="0" borderId="5" xfId="0" applyFont="1" applyBorder="1" applyAlignment="1">
      <alignment vertical="center" textRotation="255"/>
    </xf>
    <xf numFmtId="0" fontId="3" fillId="0" borderId="11" xfId="0" applyFont="1" applyBorder="1" applyAlignment="1">
      <alignment horizontal="center" vertical="center"/>
    </xf>
    <xf numFmtId="0" fontId="3" fillId="0" borderId="30" xfId="0" applyFont="1" applyBorder="1" applyAlignment="1">
      <alignment vertical="center" textRotation="255" wrapText="1"/>
    </xf>
    <xf numFmtId="0" fontId="3" fillId="0" borderId="5" xfId="0" applyFont="1" applyBorder="1" applyAlignment="1">
      <alignment vertical="center" textRotation="255" wrapText="1"/>
    </xf>
    <xf numFmtId="0" fontId="3" fillId="0" borderId="20" xfId="0" applyFont="1" applyBorder="1" applyAlignment="1">
      <alignment horizontal="center" vertical="center"/>
    </xf>
    <xf numFmtId="0" fontId="6" fillId="0" borderId="19" xfId="0" applyFont="1" applyFill="1" applyBorder="1" applyAlignment="1">
      <alignment horizontal="center" vertical="center"/>
    </xf>
    <xf numFmtId="0" fontId="6" fillId="0" borderId="36" xfId="0" applyFont="1" applyFill="1" applyBorder="1" applyAlignment="1">
      <alignment horizontal="center" vertical="center" textRotation="255"/>
    </xf>
    <xf numFmtId="0" fontId="6" fillId="0" borderId="105" xfId="0" applyFont="1" applyBorder="1" applyAlignment="1">
      <alignment horizontal="center" vertical="center"/>
    </xf>
    <xf numFmtId="0" fontId="3" fillId="0" borderId="73" xfId="0" applyFont="1" applyBorder="1" applyAlignment="1">
      <alignment horizontal="center" vertical="center"/>
    </xf>
    <xf numFmtId="0" fontId="3" fillId="0" borderId="93" xfId="0" applyFont="1" applyBorder="1" applyAlignment="1">
      <alignment horizontal="center" vertical="center"/>
    </xf>
    <xf numFmtId="0" fontId="6" fillId="0" borderId="0" xfId="0" applyFont="1" applyAlignment="1">
      <alignment horizontal="right"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3" fillId="0" borderId="7" xfId="0" applyFont="1" applyBorder="1" applyAlignment="1">
      <alignment vertical="center"/>
    </xf>
    <xf numFmtId="0" fontId="6" fillId="0" borderId="39" xfId="0" applyFont="1" applyBorder="1" applyAlignment="1">
      <alignment horizontal="center" vertical="center"/>
    </xf>
    <xf numFmtId="0" fontId="6" fillId="0" borderId="19" xfId="0" applyFont="1" applyBorder="1" applyAlignment="1">
      <alignment horizontal="center"/>
    </xf>
    <xf numFmtId="0" fontId="6" fillId="0" borderId="15" xfId="0" applyFont="1" applyBorder="1" applyAlignment="1">
      <alignment horizontal="center"/>
    </xf>
    <xf numFmtId="0" fontId="6" fillId="0" borderId="0" xfId="0" applyFont="1" applyAlignment="1">
      <alignment horizontal="center" vertical="center"/>
    </xf>
    <xf numFmtId="0" fontId="3" fillId="0" borderId="40" xfId="0" applyFont="1" applyBorder="1" applyAlignment="1">
      <alignment horizontal="center" vertical="center"/>
    </xf>
    <xf numFmtId="0" fontId="6" fillId="0" borderId="12" xfId="0" applyFont="1" applyBorder="1" applyAlignment="1">
      <alignment horizontal="center" vertical="center"/>
    </xf>
    <xf numFmtId="0" fontId="3" fillId="0" borderId="7" xfId="0" applyFont="1" applyBorder="1" applyAlignment="1">
      <alignment horizontal="center" vertical="center"/>
    </xf>
    <xf numFmtId="0" fontId="3" fillId="0" borderId="67"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textRotation="255"/>
    </xf>
    <xf numFmtId="0" fontId="6" fillId="0" borderId="15" xfId="0" applyFont="1" applyBorder="1" applyAlignment="1">
      <alignment horizontal="center" vertical="center"/>
    </xf>
    <xf numFmtId="0" fontId="6" fillId="0" borderId="27" xfId="0" applyFont="1" applyBorder="1" applyAlignment="1">
      <alignment horizontal="left" vertical="center" wrapText="1"/>
    </xf>
    <xf numFmtId="0" fontId="6" fillId="0" borderId="20" xfId="0" applyFont="1" applyBorder="1" applyAlignment="1">
      <alignment horizontal="left" vertical="center" wrapText="1"/>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3" fillId="0" borderId="1" xfId="0" applyFont="1" applyBorder="1" applyAlignment="1">
      <alignment horizontal="center"/>
    </xf>
    <xf numFmtId="0" fontId="3" fillId="0" borderId="6" xfId="0" applyFont="1" applyBorder="1" applyAlignment="1">
      <alignment horizont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3" fillId="0" borderId="20" xfId="0" applyFont="1" applyBorder="1" applyAlignment="1">
      <alignment horizontal="center"/>
    </xf>
    <xf numFmtId="0" fontId="3" fillId="0" borderId="15" xfId="0" applyFont="1" applyBorder="1" applyAlignment="1">
      <alignment horizontal="center"/>
    </xf>
    <xf numFmtId="0" fontId="6" fillId="0" borderId="27" xfId="0" applyFont="1" applyBorder="1" applyAlignment="1">
      <alignment vertical="center"/>
    </xf>
    <xf numFmtId="0" fontId="3" fillId="0" borderId="15" xfId="0" applyFont="1" applyBorder="1" applyAlignment="1">
      <alignmen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30" xfId="0" applyFont="1" applyBorder="1" applyAlignment="1">
      <alignment horizontal="center" vertical="center" textRotation="255" wrapText="1"/>
    </xf>
    <xf numFmtId="0" fontId="6" fillId="0" borderId="2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8" xfId="2" applyFont="1" applyBorder="1" applyAlignment="1">
      <alignment horizontal="center" vertical="center"/>
    </xf>
    <xf numFmtId="0" fontId="6" fillId="0" borderId="92" xfId="2"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76" xfId="2" applyFont="1" applyBorder="1" applyAlignment="1">
      <alignment horizontal="left" vertical="center" wrapText="1"/>
    </xf>
    <xf numFmtId="0" fontId="6" fillId="0" borderId="40" xfId="2" applyFont="1" applyBorder="1" applyAlignment="1">
      <alignment horizontal="left" vertical="center" wrapText="1"/>
    </xf>
    <xf numFmtId="0" fontId="6" fillId="0" borderId="12" xfId="2" applyFont="1" applyBorder="1" applyAlignment="1">
      <alignment horizontal="left" vertical="center" wrapText="1"/>
    </xf>
    <xf numFmtId="0" fontId="6" fillId="0" borderId="105" xfId="2" applyFont="1" applyBorder="1" applyAlignment="1">
      <alignment horizontal="center" vertical="center"/>
    </xf>
    <xf numFmtId="0" fontId="6" fillId="0" borderId="73" xfId="2" applyFont="1" applyBorder="1" applyAlignment="1">
      <alignment horizontal="center" vertical="center"/>
    </xf>
    <xf numFmtId="0" fontId="6" fillId="0" borderId="93" xfId="2" applyFont="1" applyBorder="1" applyAlignment="1">
      <alignment horizontal="center" vertical="center"/>
    </xf>
    <xf numFmtId="0" fontId="6" fillId="0" borderId="13" xfId="0" applyFont="1" applyBorder="1" applyAlignment="1">
      <alignment horizontal="center"/>
    </xf>
    <xf numFmtId="0" fontId="6" fillId="0" borderId="6" xfId="0" applyFont="1" applyBorder="1" applyAlignment="1">
      <alignment horizontal="center"/>
    </xf>
    <xf numFmtId="0" fontId="6" fillId="0" borderId="27" xfId="0" applyFont="1" applyBorder="1" applyAlignment="1">
      <alignment horizontal="center"/>
    </xf>
    <xf numFmtId="0" fontId="6" fillId="0" borderId="85" xfId="0" applyFont="1" applyBorder="1" applyAlignment="1">
      <alignment horizontal="center"/>
    </xf>
    <xf numFmtId="0" fontId="6" fillId="0" borderId="67" xfId="0" applyFont="1" applyBorder="1" applyAlignment="1">
      <alignment horizontal="center"/>
    </xf>
    <xf numFmtId="0" fontId="8" fillId="0" borderId="0" xfId="0" applyFont="1" applyAlignment="1">
      <alignment horizontal="right"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38"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1" xfId="0" applyFont="1" applyBorder="1" applyAlignment="1">
      <alignment horizontal="center" vertical="center"/>
    </xf>
    <xf numFmtId="0" fontId="6" fillId="0" borderId="70"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9" xfId="0" applyFont="1" applyBorder="1" applyAlignment="1">
      <alignment horizontal="center" vertical="center" wrapText="1"/>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69" xfId="0" applyFont="1" applyBorder="1" applyAlignment="1">
      <alignment horizontal="center" vertical="center" wrapText="1"/>
    </xf>
    <xf numFmtId="0" fontId="6" fillId="0" borderId="58" xfId="0" applyFont="1" applyBorder="1" applyAlignment="1">
      <alignment horizontal="center" vertical="center"/>
    </xf>
    <xf numFmtId="0" fontId="6" fillId="0" borderId="103" xfId="0" applyFont="1" applyBorder="1" applyAlignment="1">
      <alignment horizontal="center" vertical="center"/>
    </xf>
    <xf numFmtId="0" fontId="6" fillId="0" borderId="94" xfId="0" applyFont="1" applyBorder="1" applyAlignment="1">
      <alignment horizontal="center" vertical="center"/>
    </xf>
    <xf numFmtId="0" fontId="6" fillId="0" borderId="4" xfId="0" applyFont="1" applyBorder="1" applyAlignment="1">
      <alignment horizontal="center" vertical="center"/>
    </xf>
    <xf numFmtId="0" fontId="6" fillId="0" borderId="109" xfId="0" applyFont="1" applyBorder="1" applyAlignment="1">
      <alignment horizontal="center" vertical="center" wrapText="1"/>
    </xf>
    <xf numFmtId="0" fontId="6" fillId="0" borderId="57" xfId="0" applyFont="1" applyBorder="1" applyAlignment="1">
      <alignment horizontal="center" vertical="center"/>
    </xf>
    <xf numFmtId="0" fontId="6" fillId="0" borderId="9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xf>
    <xf numFmtId="0" fontId="6" fillId="0" borderId="72" xfId="0" applyFont="1" applyBorder="1" applyAlignment="1">
      <alignment horizontal="center" vertical="center"/>
    </xf>
    <xf numFmtId="0" fontId="6" fillId="0" borderId="88" xfId="0" applyFont="1" applyBorder="1" applyAlignment="1">
      <alignment horizontal="center" vertical="center" wrapText="1"/>
    </xf>
    <xf numFmtId="38" fontId="8" fillId="6" borderId="77" xfId="0" applyNumberFormat="1" applyFont="1" applyFill="1" applyBorder="1" applyAlignment="1">
      <alignment horizontal="center" vertical="center" wrapText="1"/>
    </xf>
    <xf numFmtId="0" fontId="6" fillId="0" borderId="0" xfId="0" applyFont="1" applyAlignment="1">
      <alignment horizontal="left" vertical="top" wrapText="1"/>
    </xf>
    <xf numFmtId="0" fontId="14" fillId="0" borderId="94" xfId="0" applyFont="1" applyBorder="1" applyAlignment="1">
      <alignment horizontal="center" vertical="center"/>
    </xf>
    <xf numFmtId="0" fontId="14" fillId="0" borderId="4" xfId="0" applyFont="1" applyBorder="1" applyAlignment="1">
      <alignment horizontal="center" vertical="center"/>
    </xf>
    <xf numFmtId="0" fontId="17" fillId="0" borderId="103"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4" xfId="0" applyFont="1" applyBorder="1" applyAlignment="1">
      <alignment horizontal="center" vertical="center" wrapText="1"/>
    </xf>
    <xf numFmtId="38" fontId="6" fillId="0" borderId="85" xfId="0" applyNumberFormat="1" applyFont="1" applyBorder="1" applyAlignment="1">
      <alignment horizontal="right" vertical="center"/>
    </xf>
    <xf numFmtId="38" fontId="6" fillId="0" borderId="39" xfId="0" applyNumberFormat="1" applyFont="1" applyBorder="1" applyAlignment="1">
      <alignment horizontal="right" vertical="center"/>
    </xf>
    <xf numFmtId="38" fontId="6" fillId="0" borderId="110" xfId="0" applyNumberFormat="1" applyFont="1" applyBorder="1" applyAlignment="1">
      <alignment horizontal="right" vertical="center"/>
    </xf>
    <xf numFmtId="38" fontId="6" fillId="0" borderId="112" xfId="0" applyNumberFormat="1" applyFont="1" applyBorder="1" applyAlignment="1">
      <alignment horizontal="right" vertical="center"/>
    </xf>
    <xf numFmtId="38" fontId="6" fillId="0" borderId="28" xfId="0" applyNumberFormat="1" applyFont="1" applyBorder="1" applyAlignment="1">
      <alignment horizontal="right" vertical="center"/>
    </xf>
    <xf numFmtId="38" fontId="6" fillId="0" borderId="17" xfId="0" applyNumberFormat="1" applyFont="1" applyBorder="1" applyAlignment="1">
      <alignment horizontal="right" vertical="center"/>
    </xf>
    <xf numFmtId="38" fontId="6" fillId="0" borderId="100" xfId="0" applyNumberFormat="1" applyFont="1" applyBorder="1" applyAlignment="1">
      <alignment horizontal="right" vertical="center"/>
    </xf>
    <xf numFmtId="38" fontId="6" fillId="0" borderId="120" xfId="0" applyNumberFormat="1" applyFont="1" applyBorder="1" applyAlignment="1">
      <alignment horizontal="right" vertical="center"/>
    </xf>
    <xf numFmtId="38" fontId="6" fillId="0" borderId="98" xfId="0" applyNumberFormat="1" applyFont="1" applyBorder="1" applyAlignment="1">
      <alignment horizontal="right" vertical="center"/>
    </xf>
    <xf numFmtId="38" fontId="6" fillId="0" borderId="34" xfId="0" applyNumberFormat="1" applyFont="1" applyBorder="1" applyAlignment="1">
      <alignment horizontal="right" vertical="center"/>
    </xf>
    <xf numFmtId="38" fontId="6" fillId="0" borderId="114" xfId="0" applyNumberFormat="1" applyFont="1" applyBorder="1" applyAlignment="1">
      <alignment horizontal="right" vertical="center"/>
    </xf>
    <xf numFmtId="38" fontId="6" fillId="0" borderId="115" xfId="0" applyNumberFormat="1" applyFont="1" applyBorder="1" applyAlignment="1">
      <alignment horizontal="right" vertical="center"/>
    </xf>
    <xf numFmtId="49" fontId="6" fillId="0" borderId="98" xfId="0" applyNumberFormat="1" applyFont="1" applyFill="1" applyBorder="1" applyAlignment="1">
      <alignment horizontal="center" vertical="center"/>
    </xf>
    <xf numFmtId="49" fontId="6" fillId="0" borderId="99"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0" fontId="6" fillId="0" borderId="11" xfId="0" applyFont="1" applyBorder="1" applyAlignment="1">
      <alignment horizontal="center" vertical="center"/>
    </xf>
    <xf numFmtId="0" fontId="6" fillId="0" borderId="29" xfId="0" applyFont="1" applyBorder="1" applyAlignment="1">
      <alignment horizontal="center" vertical="center"/>
    </xf>
    <xf numFmtId="38" fontId="6" fillId="0" borderId="57" xfId="1" applyFont="1" applyBorder="1" applyAlignment="1">
      <alignment horizontal="right" vertical="center"/>
    </xf>
    <xf numFmtId="38" fontId="6" fillId="0" borderId="29" xfId="1" applyFont="1" applyBorder="1" applyAlignment="1">
      <alignment horizontal="right" vertical="center"/>
    </xf>
    <xf numFmtId="38" fontId="6" fillId="2" borderId="40" xfId="1" applyFont="1" applyFill="1" applyBorder="1" applyAlignment="1">
      <alignment horizontal="right" vertical="center"/>
    </xf>
    <xf numFmtId="38" fontId="6" fillId="3" borderId="20" xfId="0" applyNumberFormat="1" applyFont="1" applyFill="1" applyBorder="1" applyAlignment="1">
      <alignment horizontal="right" vertical="center"/>
    </xf>
    <xf numFmtId="0" fontId="6" fillId="3" borderId="20" xfId="0" applyFont="1" applyFill="1" applyBorder="1" applyAlignment="1">
      <alignment horizontal="right" vertical="center"/>
    </xf>
    <xf numFmtId="38" fontId="6" fillId="6" borderId="26" xfId="1" applyFont="1" applyFill="1" applyBorder="1" applyAlignment="1">
      <alignment horizontal="right" vertical="center"/>
    </xf>
    <xf numFmtId="38" fontId="6" fillId="6" borderId="6" xfId="1" applyFont="1" applyFill="1" applyBorder="1" applyAlignment="1">
      <alignment horizontal="right" vertical="center"/>
    </xf>
    <xf numFmtId="38" fontId="6" fillId="0" borderId="19" xfId="1" applyFont="1" applyBorder="1" applyAlignment="1">
      <alignment horizontal="right" vertical="center"/>
    </xf>
    <xf numFmtId="38" fontId="6" fillId="0" borderId="15" xfId="1" applyFont="1" applyBorder="1" applyAlignment="1">
      <alignment horizontal="right" vertical="center"/>
    </xf>
    <xf numFmtId="38" fontId="6" fillId="0" borderId="81" xfId="1" applyFont="1" applyBorder="1" applyAlignment="1">
      <alignment horizontal="right" vertical="center"/>
    </xf>
    <xf numFmtId="38" fontId="6" fillId="0" borderId="67" xfId="1" applyFont="1" applyBorder="1" applyAlignment="1">
      <alignment horizontal="right" vertical="center"/>
    </xf>
    <xf numFmtId="38" fontId="6" fillId="6" borderId="59" xfId="1" applyFont="1" applyFill="1" applyBorder="1" applyAlignment="1">
      <alignment horizontal="right" vertical="center"/>
    </xf>
    <xf numFmtId="38" fontId="6" fillId="6" borderId="43" xfId="1" applyFont="1" applyFill="1" applyBorder="1" applyAlignment="1">
      <alignment horizontal="right" vertical="center"/>
    </xf>
    <xf numFmtId="38" fontId="6" fillId="0" borderId="26" xfId="1" applyFont="1" applyBorder="1" applyAlignment="1">
      <alignment horizontal="right" vertical="center"/>
    </xf>
    <xf numFmtId="38" fontId="6" fillId="0" borderId="6" xfId="1" applyFont="1" applyBorder="1" applyAlignment="1">
      <alignment horizontal="right" vertical="center"/>
    </xf>
    <xf numFmtId="0" fontId="6" fillId="0" borderId="59" xfId="0" applyFont="1" applyBorder="1" applyAlignment="1">
      <alignment horizontal="center" vertical="center"/>
    </xf>
    <xf numFmtId="0" fontId="6" fillId="0" borderId="0" xfId="0" applyFont="1" applyBorder="1" applyAlignment="1">
      <alignment horizontal="center" vertical="center"/>
    </xf>
    <xf numFmtId="38" fontId="6" fillId="6" borderId="19" xfId="1" applyFont="1" applyFill="1" applyBorder="1" applyAlignment="1">
      <alignment horizontal="right" vertical="center"/>
    </xf>
    <xf numFmtId="38" fontId="6" fillId="6" borderId="15" xfId="1" applyFont="1" applyFill="1" applyBorder="1" applyAlignment="1">
      <alignment horizontal="right" vertical="center"/>
    </xf>
    <xf numFmtId="0" fontId="6" fillId="0" borderId="79" xfId="0" applyFont="1" applyBorder="1" applyAlignment="1">
      <alignment horizontal="center" vertical="center"/>
    </xf>
    <xf numFmtId="0" fontId="6" fillId="0" borderId="46" xfId="0" applyFont="1" applyBorder="1" applyAlignment="1">
      <alignment horizontal="center" vertical="center"/>
    </xf>
    <xf numFmtId="0" fontId="6" fillId="0" borderId="32" xfId="0" applyFont="1" applyBorder="1" applyAlignment="1">
      <alignment horizontal="center" vertical="center"/>
    </xf>
    <xf numFmtId="38" fontId="6" fillId="0" borderId="54" xfId="1" applyFont="1" applyBorder="1" applyAlignment="1">
      <alignment horizontal="right" vertical="center"/>
    </xf>
    <xf numFmtId="38" fontId="6" fillId="0" borderId="32" xfId="1" applyFont="1" applyBorder="1" applyAlignment="1">
      <alignment horizontal="right" vertical="center"/>
    </xf>
    <xf numFmtId="0" fontId="6" fillId="0" borderId="54" xfId="0" applyFont="1" applyBorder="1" applyAlignment="1">
      <alignment horizontal="center" vertical="center"/>
    </xf>
    <xf numFmtId="0" fontId="6" fillId="0" borderId="21" xfId="0" applyFont="1" applyBorder="1" applyAlignment="1">
      <alignment horizontal="center" vertical="center"/>
    </xf>
    <xf numFmtId="176" fontId="20" fillId="0" borderId="57" xfId="3" applyNumberFormat="1" applyFont="1" applyFill="1" applyBorder="1" applyAlignment="1">
      <alignment horizontal="center" vertical="center" wrapText="1"/>
    </xf>
    <xf numFmtId="176" fontId="20" fillId="0" borderId="8" xfId="3" applyNumberFormat="1" applyFont="1" applyFill="1" applyBorder="1" applyAlignment="1">
      <alignment horizontal="center" vertical="center" wrapText="1"/>
    </xf>
    <xf numFmtId="176" fontId="20" fillId="0" borderId="29" xfId="3" applyNumberFormat="1" applyFont="1" applyFill="1" applyBorder="1" applyAlignment="1">
      <alignment horizontal="center" vertical="center" wrapText="1"/>
    </xf>
    <xf numFmtId="0" fontId="19" fillId="0" borderId="0" xfId="3" applyFont="1" applyAlignment="1">
      <alignment horizontal="center" vertical="center"/>
    </xf>
    <xf numFmtId="0" fontId="20" fillId="0" borderId="76" xfId="3" applyFont="1" applyBorder="1" applyAlignment="1">
      <alignment horizontal="center" vertical="center" wrapText="1"/>
    </xf>
    <xf numFmtId="0" fontId="20" fillId="0" borderId="38" xfId="3" applyFont="1" applyBorder="1" applyAlignment="1">
      <alignment horizontal="center" vertical="center" wrapText="1"/>
    </xf>
    <xf numFmtId="0" fontId="20" fillId="0" borderId="122" xfId="3" applyFont="1" applyBorder="1" applyAlignment="1">
      <alignment horizontal="center" vertical="center" wrapText="1"/>
    </xf>
    <xf numFmtId="0" fontId="20" fillId="0" borderId="28"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29" xfId="3" applyFont="1" applyBorder="1" applyAlignment="1">
      <alignment horizontal="center" vertical="center" wrapText="1"/>
    </xf>
    <xf numFmtId="0" fontId="20" fillId="0" borderId="41" xfId="3" applyFont="1" applyBorder="1" applyAlignment="1">
      <alignment horizontal="center" vertical="center"/>
    </xf>
    <xf numFmtId="0" fontId="20" fillId="0" borderId="40" xfId="3" applyFont="1" applyBorder="1" applyAlignment="1">
      <alignment horizontal="center" vertical="center"/>
    </xf>
    <xf numFmtId="0" fontId="20" fillId="0" borderId="11" xfId="3" applyFont="1" applyBorder="1" applyAlignment="1">
      <alignment horizontal="center" vertical="center"/>
    </xf>
    <xf numFmtId="0" fontId="20" fillId="0" borderId="41" xfId="3" applyFont="1" applyBorder="1" applyAlignment="1">
      <alignment horizontal="center" vertical="center" wrapText="1"/>
    </xf>
    <xf numFmtId="0" fontId="20" fillId="0" borderId="40" xfId="3" applyFont="1" applyBorder="1" applyAlignment="1">
      <alignment horizontal="center" vertical="center" wrapText="1"/>
    </xf>
    <xf numFmtId="0" fontId="20" fillId="0" borderId="11"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8" xfId="3" applyFont="1" applyBorder="1" applyAlignment="1">
      <alignment horizontal="center" vertical="center"/>
    </xf>
    <xf numFmtId="55" fontId="0" fillId="0" borderId="18" xfId="0" applyNumberFormat="1" applyBorder="1" applyAlignment="1">
      <alignment horizontal="center" vertical="center"/>
    </xf>
    <xf numFmtId="49" fontId="0" fillId="0" borderId="18" xfId="0" applyNumberFormat="1" applyBorder="1" applyAlignment="1">
      <alignment horizontal="center" vertical="center"/>
    </xf>
    <xf numFmtId="0" fontId="0" fillId="0" borderId="18" xfId="0" applyBorder="1" applyAlignment="1">
      <alignment horizontal="center" vertical="center" wrapText="1"/>
    </xf>
    <xf numFmtId="0" fontId="0" fillId="0" borderId="18" xfId="0" applyBorder="1" applyAlignment="1">
      <alignment horizontal="center" vertical="center"/>
    </xf>
  </cellXfs>
  <cellStyles count="5">
    <cellStyle name="桁区切り" xfId="1" builtinId="6"/>
    <cellStyle name="桁区切り 2" xfId="4"/>
    <cellStyle name="標準" xfId="0" builtinId="0"/>
    <cellStyle name="標準 2" xfId="3"/>
    <cellStyle name="標準_g05" xfId="2"/>
  </cellStyles>
  <dxfs count="1">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0</xdr:rowOff>
    </xdr:from>
    <xdr:to>
      <xdr:col>4</xdr:col>
      <xdr:colOff>0</xdr:colOff>
      <xdr:row>35</xdr:row>
      <xdr:rowOff>0</xdr:rowOff>
    </xdr:to>
    <xdr:sp macro="" textlink="">
      <xdr:nvSpPr>
        <xdr:cNvPr id="2" name="Line 5"/>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4</xdr:col>
      <xdr:colOff>0</xdr:colOff>
      <xdr:row>35</xdr:row>
      <xdr:rowOff>0</xdr:rowOff>
    </xdr:to>
    <xdr:sp macro="" textlink="">
      <xdr:nvSpPr>
        <xdr:cNvPr id="3" name="Line 6"/>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4</xdr:col>
      <xdr:colOff>0</xdr:colOff>
      <xdr:row>35</xdr:row>
      <xdr:rowOff>0</xdr:rowOff>
    </xdr:to>
    <xdr:sp macro="" textlink="">
      <xdr:nvSpPr>
        <xdr:cNvPr id="4" name="Line 7"/>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4</xdr:col>
      <xdr:colOff>0</xdr:colOff>
      <xdr:row>35</xdr:row>
      <xdr:rowOff>0</xdr:rowOff>
    </xdr:to>
    <xdr:sp macro="" textlink="">
      <xdr:nvSpPr>
        <xdr:cNvPr id="5" name="Line 8"/>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4</xdr:col>
      <xdr:colOff>0</xdr:colOff>
      <xdr:row>35</xdr:row>
      <xdr:rowOff>0</xdr:rowOff>
    </xdr:to>
    <xdr:sp macro="" textlink="">
      <xdr:nvSpPr>
        <xdr:cNvPr id="6" name="Line 9"/>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7" name="Line 10"/>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8" name="Line 11"/>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9" name="Line 12"/>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10" name="Line 13"/>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11" name="Line 14"/>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38</xdr:row>
      <xdr:rowOff>0</xdr:rowOff>
    </xdr:from>
    <xdr:to>
      <xdr:col>4</xdr:col>
      <xdr:colOff>0</xdr:colOff>
      <xdr:row>38</xdr:row>
      <xdr:rowOff>0</xdr:rowOff>
    </xdr:to>
    <xdr:sp macro="" textlink="">
      <xdr:nvSpPr>
        <xdr:cNvPr id="12" name="Line 20"/>
        <xdr:cNvSpPr>
          <a:spLocks noChangeShapeType="1"/>
        </xdr:cNvSpPr>
      </xdr:nvSpPr>
      <xdr:spPr bwMode="auto">
        <a:xfrm flipH="1">
          <a:off x="1857375" y="10515600"/>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0</xdr:rowOff>
    </xdr:from>
    <xdr:to>
      <xdr:col>5</xdr:col>
      <xdr:colOff>0</xdr:colOff>
      <xdr:row>38</xdr:row>
      <xdr:rowOff>0</xdr:rowOff>
    </xdr:to>
    <xdr:sp macro="" textlink="">
      <xdr:nvSpPr>
        <xdr:cNvPr id="13" name="Line 21"/>
        <xdr:cNvSpPr>
          <a:spLocks noChangeShapeType="1"/>
        </xdr:cNvSpPr>
      </xdr:nvSpPr>
      <xdr:spPr bwMode="auto">
        <a:xfrm flipH="1">
          <a:off x="2886075" y="10515600"/>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15</xdr:row>
      <xdr:rowOff>0</xdr:rowOff>
    </xdr:from>
    <xdr:to>
      <xdr:col>6</xdr:col>
      <xdr:colOff>0</xdr:colOff>
      <xdr:row>16</xdr:row>
      <xdr:rowOff>0</xdr:rowOff>
    </xdr:to>
    <xdr:sp macro="" textlink="">
      <xdr:nvSpPr>
        <xdr:cNvPr id="2" name="Line 5"/>
        <xdr:cNvSpPr>
          <a:spLocks noChangeShapeType="1"/>
        </xdr:cNvSpPr>
      </xdr:nvSpPr>
      <xdr:spPr bwMode="auto">
        <a:xfrm flipH="1">
          <a:off x="3067050" y="4219575"/>
          <a:ext cx="1095375" cy="314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10</xdr:row>
      <xdr:rowOff>9525</xdr:rowOff>
    </xdr:from>
    <xdr:to>
      <xdr:col>6</xdr:col>
      <xdr:colOff>0</xdr:colOff>
      <xdr:row>10</xdr:row>
      <xdr:rowOff>295275</xdr:rowOff>
    </xdr:to>
    <xdr:sp macro="" textlink="">
      <xdr:nvSpPr>
        <xdr:cNvPr id="3" name="Line 17"/>
        <xdr:cNvSpPr>
          <a:spLocks noChangeShapeType="1"/>
        </xdr:cNvSpPr>
      </xdr:nvSpPr>
      <xdr:spPr bwMode="auto">
        <a:xfrm flipV="1">
          <a:off x="3057525" y="2724150"/>
          <a:ext cx="110490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14</xdr:row>
      <xdr:rowOff>0</xdr:rowOff>
    </xdr:from>
    <xdr:to>
      <xdr:col>6</xdr:col>
      <xdr:colOff>0</xdr:colOff>
      <xdr:row>14</xdr:row>
      <xdr:rowOff>238125</xdr:rowOff>
    </xdr:to>
    <xdr:sp macro="" textlink="">
      <xdr:nvSpPr>
        <xdr:cNvPr id="4" name="Line 18"/>
        <xdr:cNvSpPr>
          <a:spLocks noChangeShapeType="1"/>
        </xdr:cNvSpPr>
      </xdr:nvSpPr>
      <xdr:spPr bwMode="auto">
        <a:xfrm flipV="1">
          <a:off x="3057525" y="3971925"/>
          <a:ext cx="110490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933450</xdr:colOff>
      <xdr:row>15</xdr:row>
      <xdr:rowOff>0</xdr:rowOff>
    </xdr:from>
    <xdr:to>
      <xdr:col>5</xdr:col>
      <xdr:colOff>542925</xdr:colOff>
      <xdr:row>15</xdr:row>
      <xdr:rowOff>0</xdr:rowOff>
    </xdr:to>
    <xdr:sp macro="" textlink="">
      <xdr:nvSpPr>
        <xdr:cNvPr id="5" name="Line 19"/>
        <xdr:cNvSpPr>
          <a:spLocks noChangeShapeType="1"/>
        </xdr:cNvSpPr>
      </xdr:nvSpPr>
      <xdr:spPr bwMode="auto">
        <a:xfrm flipV="1">
          <a:off x="3048000" y="4219575"/>
          <a:ext cx="1104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9"/>
  <sheetViews>
    <sheetView topLeftCell="A13" zoomScaleNormal="100" zoomScaleSheetLayoutView="100" workbookViewId="0">
      <selection activeCell="I27" sqref="I27"/>
    </sheetView>
  </sheetViews>
  <sheetFormatPr defaultColWidth="9" defaultRowHeight="14"/>
  <cols>
    <col min="1" max="1" width="3.33203125" style="1" customWidth="1"/>
    <col min="2" max="3" width="9" style="1"/>
    <col min="4" max="4" width="7.25" style="1" customWidth="1"/>
    <col min="5" max="5" width="5.83203125" style="1" customWidth="1"/>
    <col min="6" max="6" width="4.5" style="1" customWidth="1"/>
    <col min="7" max="7" width="14.08203125" style="1" customWidth="1"/>
    <col min="8" max="8" width="4" style="1" customWidth="1"/>
    <col min="9" max="9" width="13.75" style="1" customWidth="1"/>
    <col min="10" max="10" width="3.58203125" style="1" customWidth="1"/>
    <col min="11" max="11" width="15.58203125" style="1" customWidth="1"/>
    <col min="12" max="12" width="3.33203125" style="1" customWidth="1"/>
    <col min="13" max="20" width="9" style="1"/>
    <col min="21" max="21" width="14.08203125" style="1" customWidth="1"/>
    <col min="22" max="25" width="9" style="1"/>
    <col min="26" max="26" width="3.08203125" style="1" customWidth="1"/>
    <col min="27" max="16384" width="9" style="1"/>
  </cols>
  <sheetData>
    <row r="1" spans="2:12">
      <c r="B1" s="1" t="s">
        <v>306</v>
      </c>
    </row>
    <row r="2" spans="2:12">
      <c r="D2" s="1" t="s">
        <v>307</v>
      </c>
    </row>
    <row r="3" spans="2:12">
      <c r="K3" s="559"/>
    </row>
    <row r="4" spans="2:12">
      <c r="K4" s="559"/>
    </row>
    <row r="5" spans="2:12" s="2" customFormat="1" ht="19">
      <c r="B5" s="3"/>
      <c r="C5" s="4" t="s">
        <v>125</v>
      </c>
      <c r="D5" s="4"/>
      <c r="E5" s="566">
        <f>G37</f>
        <v>572000</v>
      </c>
      <c r="F5" s="567"/>
      <c r="G5" s="4" t="s">
        <v>0</v>
      </c>
    </row>
    <row r="6" spans="2:12" s="2" customFormat="1" ht="19">
      <c r="B6" s="3"/>
      <c r="C6" s="3"/>
      <c r="D6" s="3"/>
      <c r="E6" s="3"/>
      <c r="F6" s="3"/>
      <c r="G6" s="3"/>
    </row>
    <row r="7" spans="2:12" s="2" customFormat="1" ht="14.25" customHeight="1">
      <c r="B7" s="3"/>
      <c r="C7" s="3"/>
      <c r="D7" s="3"/>
      <c r="E7" s="3"/>
      <c r="G7" s="1" t="s">
        <v>166</v>
      </c>
      <c r="I7" s="317" t="s">
        <v>180</v>
      </c>
      <c r="J7" s="318"/>
      <c r="K7" s="319" t="s">
        <v>219</v>
      </c>
    </row>
    <row r="9" spans="2:12">
      <c r="B9" s="1" t="s">
        <v>115</v>
      </c>
      <c r="G9" s="147">
        <f>SUM(G11,G27,G29)</f>
        <v>572000</v>
      </c>
      <c r="H9" s="1" t="s">
        <v>0</v>
      </c>
      <c r="I9" s="147">
        <f>SUM(I11,I27,I29)</f>
        <v>537000</v>
      </c>
      <c r="J9" s="1" t="s">
        <v>0</v>
      </c>
      <c r="K9" s="147">
        <f>SUM(K11,K27,K29)</f>
        <v>35000</v>
      </c>
      <c r="L9" s="1" t="s">
        <v>0</v>
      </c>
    </row>
    <row r="10" spans="2:12">
      <c r="G10" s="148"/>
      <c r="I10" s="148"/>
      <c r="K10" s="148"/>
    </row>
    <row r="11" spans="2:12">
      <c r="B11" s="1" t="s">
        <v>123</v>
      </c>
      <c r="G11" s="148">
        <f>SUM(G13,G15,G17,G19,G21,G23,G25)</f>
        <v>0</v>
      </c>
      <c r="H11" s="1" t="s">
        <v>0</v>
      </c>
      <c r="I11" s="148">
        <f>SUM(I13,I15,I17,I19,I21,I23,I25)</f>
        <v>0</v>
      </c>
      <c r="J11" s="1" t="s">
        <v>0</v>
      </c>
      <c r="K11" s="148">
        <f>SUM(K13,K15,K17,K19,K21,K23,K25)</f>
        <v>0</v>
      </c>
      <c r="L11" s="1" t="s">
        <v>0</v>
      </c>
    </row>
    <row r="12" spans="2:12">
      <c r="G12" s="148"/>
      <c r="I12" s="148"/>
      <c r="K12" s="148"/>
    </row>
    <row r="13" spans="2:12">
      <c r="B13" s="5" t="s">
        <v>96</v>
      </c>
      <c r="G13" s="148">
        <f>'旅費１(両）'!H3</f>
        <v>0</v>
      </c>
      <c r="H13" s="1" t="s">
        <v>0</v>
      </c>
      <c r="I13" s="148">
        <f>'旅費１(両）'!O3</f>
        <v>0</v>
      </c>
      <c r="J13" s="1" t="s">
        <v>0</v>
      </c>
      <c r="K13" s="148">
        <f>G13-I13</f>
        <v>0</v>
      </c>
      <c r="L13" s="1" t="s">
        <v>0</v>
      </c>
    </row>
    <row r="14" spans="2:12">
      <c r="G14" s="148"/>
      <c r="I14" s="148"/>
      <c r="K14" s="148"/>
    </row>
    <row r="15" spans="2:12">
      <c r="B15" s="5" t="s">
        <v>149</v>
      </c>
      <c r="G15" s="148">
        <f>'旅費１(両）'!H4</f>
        <v>0</v>
      </c>
      <c r="H15" s="1" t="s">
        <v>48</v>
      </c>
      <c r="I15" s="148">
        <f>'旅費１(両）'!O4</f>
        <v>0</v>
      </c>
      <c r="J15" s="1" t="s">
        <v>48</v>
      </c>
      <c r="K15" s="148">
        <f>G15-I15</f>
        <v>0</v>
      </c>
      <c r="L15" s="1" t="s">
        <v>48</v>
      </c>
    </row>
    <row r="16" spans="2:12">
      <c r="G16" s="148"/>
      <c r="I16" s="148"/>
      <c r="K16" s="148"/>
    </row>
    <row r="17" spans="2:12">
      <c r="B17" s="5" t="s">
        <v>333</v>
      </c>
      <c r="G17" s="148">
        <f>'一般業務費１(不）'!C1</f>
        <v>0</v>
      </c>
      <c r="H17" s="1" t="s">
        <v>48</v>
      </c>
      <c r="I17" s="148">
        <v>0</v>
      </c>
      <c r="J17" s="1" t="s">
        <v>48</v>
      </c>
      <c r="K17" s="148">
        <f>G17-I17</f>
        <v>0</v>
      </c>
      <c r="L17" s="1" t="s">
        <v>48</v>
      </c>
    </row>
    <row r="18" spans="2:12">
      <c r="G18" s="148"/>
      <c r="I18" s="148"/>
      <c r="K18" s="148"/>
    </row>
    <row r="19" spans="2:12">
      <c r="B19" s="5" t="s">
        <v>217</v>
      </c>
      <c r="G19" s="148">
        <f>'報告書作成費・機材費(両）'!D1</f>
        <v>0</v>
      </c>
      <c r="H19" s="1" t="s">
        <v>48</v>
      </c>
      <c r="I19" s="148">
        <f>'報告書作成費・機材費(両）'!G1</f>
        <v>0</v>
      </c>
      <c r="J19" s="1" t="s">
        <v>48</v>
      </c>
      <c r="K19" s="148">
        <f>G19-I19</f>
        <v>0</v>
      </c>
      <c r="L19" s="1" t="s">
        <v>48</v>
      </c>
    </row>
    <row r="20" spans="2:12">
      <c r="G20" s="148"/>
      <c r="I20" s="148"/>
      <c r="K20" s="148"/>
    </row>
    <row r="21" spans="2:12">
      <c r="B21" s="5" t="s">
        <v>150</v>
      </c>
      <c r="G21" s="148">
        <f>'報告書作成費・機材費(両）'!D15</f>
        <v>0</v>
      </c>
      <c r="H21" s="1" t="s">
        <v>48</v>
      </c>
      <c r="I21" s="148">
        <f>'報告書作成費・機材費(両）'!G15</f>
        <v>0</v>
      </c>
      <c r="J21" s="1" t="s">
        <v>48</v>
      </c>
      <c r="K21" s="148">
        <f>G21-I21</f>
        <v>0</v>
      </c>
      <c r="L21" s="1" t="s">
        <v>48</v>
      </c>
    </row>
    <row r="22" spans="2:12">
      <c r="G22" s="148"/>
      <c r="I22" s="148"/>
      <c r="K22" s="148"/>
    </row>
    <row r="23" spans="2:12">
      <c r="B23" s="5" t="s">
        <v>151</v>
      </c>
      <c r="G23" s="148">
        <f>'再委託費(両）'!C1</f>
        <v>0</v>
      </c>
      <c r="H23" s="1" t="s">
        <v>48</v>
      </c>
      <c r="I23" s="148">
        <f>'再委託費(両）'!F1</f>
        <v>0</v>
      </c>
      <c r="J23" s="1" t="s">
        <v>48</v>
      </c>
      <c r="K23" s="148">
        <f>G23-I23</f>
        <v>0</v>
      </c>
      <c r="L23" s="1" t="s">
        <v>48</v>
      </c>
    </row>
    <row r="24" spans="2:12">
      <c r="G24" s="148"/>
      <c r="I24" s="148"/>
      <c r="K24" s="148"/>
    </row>
    <row r="25" spans="2:12">
      <c r="B25" s="5" t="s">
        <v>334</v>
      </c>
      <c r="G25" s="148">
        <f>'国内業務費(課）'!C1</f>
        <v>0</v>
      </c>
      <c r="H25" s="1" t="s">
        <v>48</v>
      </c>
      <c r="I25" s="148">
        <f>'国内業務費(課）'!F1</f>
        <v>0</v>
      </c>
      <c r="J25" s="1" t="s">
        <v>48</v>
      </c>
      <c r="K25" s="148">
        <f>G25-I25</f>
        <v>0</v>
      </c>
      <c r="L25" s="1" t="s">
        <v>48</v>
      </c>
    </row>
    <row r="26" spans="2:12">
      <c r="G26" s="148"/>
      <c r="I26" s="148"/>
      <c r="K26" s="148"/>
    </row>
    <row r="27" spans="2:12">
      <c r="B27" s="1" t="s">
        <v>49</v>
      </c>
      <c r="G27" s="148">
        <f>'直接人件費（両）'!B1</f>
        <v>572000</v>
      </c>
      <c r="H27" s="1" t="s">
        <v>26</v>
      </c>
      <c r="I27" s="148">
        <f>'直接人件費（両）'!F1</f>
        <v>537000</v>
      </c>
      <c r="J27" s="1" t="s">
        <v>26</v>
      </c>
      <c r="K27" s="148">
        <f>'直接人件費（両）'!F2</f>
        <v>35000</v>
      </c>
      <c r="L27" s="1" t="s">
        <v>26</v>
      </c>
    </row>
    <row r="28" spans="2:12">
      <c r="G28" s="148"/>
      <c r="I28" s="148"/>
      <c r="K28" s="148"/>
    </row>
    <row r="29" spans="2:12">
      <c r="B29" s="1" t="s">
        <v>114</v>
      </c>
      <c r="G29" s="148">
        <f>'その他原価（両）'!C1</f>
        <v>0</v>
      </c>
      <c r="H29" s="1" t="s">
        <v>0</v>
      </c>
      <c r="I29" s="148">
        <f>'その他原価（両）'!G11</f>
        <v>0</v>
      </c>
      <c r="J29" s="1" t="s">
        <v>0</v>
      </c>
      <c r="K29" s="148">
        <f>G29-I29</f>
        <v>0</v>
      </c>
      <c r="L29" s="1" t="s">
        <v>0</v>
      </c>
    </row>
    <row r="30" spans="2:12">
      <c r="G30" s="148"/>
      <c r="I30" s="148"/>
      <c r="K30" s="148"/>
    </row>
    <row r="31" spans="2:12">
      <c r="B31" s="1" t="s">
        <v>116</v>
      </c>
      <c r="G31" s="148">
        <f>'一般管理費等（両）'!C2</f>
        <v>0</v>
      </c>
      <c r="H31" s="1" t="s">
        <v>26</v>
      </c>
      <c r="I31" s="148">
        <f>'一般管理費等（両）'!G8</f>
        <v>0</v>
      </c>
      <c r="J31" s="1" t="s">
        <v>26</v>
      </c>
      <c r="K31" s="148">
        <f>G31-I31</f>
        <v>0</v>
      </c>
      <c r="L31" s="1" t="s">
        <v>26</v>
      </c>
    </row>
    <row r="32" spans="2:12">
      <c r="G32" s="148"/>
      <c r="I32" s="148"/>
      <c r="K32" s="148"/>
    </row>
    <row r="33" spans="1:12" s="65" customFormat="1">
      <c r="B33" s="65" t="s">
        <v>65</v>
      </c>
      <c r="G33" s="149">
        <f>SUM(G9,G31)</f>
        <v>572000</v>
      </c>
      <c r="H33" s="65" t="s">
        <v>26</v>
      </c>
      <c r="I33" s="149">
        <f>SUM(I9,I31)</f>
        <v>537000</v>
      </c>
      <c r="J33" s="65" t="s">
        <v>26</v>
      </c>
      <c r="K33" s="149">
        <f>SUM(K9,K31)</f>
        <v>35000</v>
      </c>
      <c r="L33" s="65" t="s">
        <v>26</v>
      </c>
    </row>
    <row r="34" spans="1:12" s="65" customFormat="1">
      <c r="G34" s="149"/>
      <c r="I34" s="149"/>
      <c r="K34" s="149"/>
    </row>
    <row r="35" spans="1:12" s="65" customFormat="1">
      <c r="A35" s="66"/>
      <c r="B35" s="139" t="s">
        <v>147</v>
      </c>
      <c r="C35" s="67"/>
      <c r="D35" s="67"/>
      <c r="E35" s="67"/>
      <c r="F35" s="67"/>
      <c r="G35" s="150">
        <f>I35</f>
        <v>0</v>
      </c>
      <c r="H35" s="66" t="s">
        <v>48</v>
      </c>
      <c r="I35" s="560"/>
      <c r="J35" s="66" t="s">
        <v>48</v>
      </c>
      <c r="K35" s="149"/>
      <c r="L35" s="66"/>
    </row>
    <row r="36" spans="1:12" ht="18.75" customHeight="1">
      <c r="A36" s="5"/>
      <c r="B36" s="5"/>
      <c r="C36" s="138" t="s">
        <v>148</v>
      </c>
      <c r="D36" s="64"/>
      <c r="E36" s="64"/>
      <c r="F36" s="5"/>
      <c r="G36" s="151"/>
      <c r="H36" s="5"/>
      <c r="I36" s="151"/>
      <c r="J36" s="5"/>
      <c r="K36" s="148"/>
      <c r="L36" s="5"/>
    </row>
    <row r="37" spans="1:12">
      <c r="B37" s="1" t="s">
        <v>66</v>
      </c>
      <c r="G37" s="148">
        <f>SUM(G33,G35)</f>
        <v>572000</v>
      </c>
      <c r="H37" s="1" t="s">
        <v>294</v>
      </c>
      <c r="I37" s="148">
        <f>SUM(I33,I35)</f>
        <v>537000</v>
      </c>
      <c r="J37" s="1" t="s">
        <v>26</v>
      </c>
      <c r="K37" s="148">
        <f>SUM(K33,K35)</f>
        <v>35000</v>
      </c>
      <c r="L37" s="1" t="s">
        <v>26</v>
      </c>
    </row>
    <row r="39" spans="1:12">
      <c r="B39" s="62" t="s">
        <v>124</v>
      </c>
    </row>
  </sheetData>
  <mergeCells count="1">
    <mergeCell ref="E5:F5"/>
  </mergeCells>
  <phoneticPr fontId="2"/>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8"/>
  <sheetViews>
    <sheetView view="pageBreakPreview" topLeftCell="A7" zoomScaleNormal="100" zoomScaleSheetLayoutView="100" workbookViewId="0">
      <selection activeCell="C24" sqref="C24"/>
    </sheetView>
  </sheetViews>
  <sheetFormatPr defaultColWidth="10.58203125" defaultRowHeight="12"/>
  <cols>
    <col min="1" max="1" width="4.33203125" style="6" customWidth="1"/>
    <col min="2" max="2" width="13.58203125" style="6" customWidth="1"/>
    <col min="3" max="3" width="26.25" style="6" customWidth="1"/>
    <col min="4" max="4" width="6" style="6" customWidth="1"/>
    <col min="5" max="5" width="5.83203125" style="6" customWidth="1"/>
    <col min="6" max="6" width="6.08203125" style="6" customWidth="1"/>
    <col min="7" max="7" width="13.75" style="6" customWidth="1"/>
    <col min="8" max="8" width="7.33203125" style="6" customWidth="1"/>
    <col min="9" max="9" width="10.58203125" style="6"/>
    <col min="10" max="10" width="7.58203125" style="6" customWidth="1"/>
    <col min="11" max="20" width="10.58203125" style="6"/>
    <col min="21" max="21" width="14.08203125" style="6" customWidth="1"/>
    <col min="22" max="25" width="10.58203125" style="6"/>
    <col min="26" max="26" width="3.08203125" style="6" customWidth="1"/>
    <col min="27" max="16384" width="10.58203125" style="6"/>
  </cols>
  <sheetData>
    <row r="1" spans="1:11" ht="27" customHeight="1">
      <c r="A1" s="129" t="s">
        <v>118</v>
      </c>
      <c r="C1" s="214">
        <f>G6</f>
        <v>0</v>
      </c>
      <c r="D1" s="6" t="s">
        <v>0</v>
      </c>
    </row>
    <row r="3" spans="1:11" ht="15" customHeight="1">
      <c r="C3" s="6" t="s">
        <v>166</v>
      </c>
    </row>
    <row r="4" spans="1:11" ht="15" customHeight="1">
      <c r="C4" s="6" t="s">
        <v>183</v>
      </c>
      <c r="D4" s="385"/>
      <c r="E4" s="6" t="s">
        <v>182</v>
      </c>
      <c r="F4" s="27" t="s">
        <v>58</v>
      </c>
    </row>
    <row r="5" spans="1:11" ht="15" customHeight="1" thickBot="1">
      <c r="C5" s="213">
        <f>'直接人件費（両）'!D44</f>
        <v>572000</v>
      </c>
      <c r="D5" s="6" t="s">
        <v>101</v>
      </c>
      <c r="E5" s="6">
        <f>D4/100</f>
        <v>0</v>
      </c>
      <c r="F5" s="27" t="s">
        <v>172</v>
      </c>
      <c r="G5" s="197">
        <f>ROUND(C5*E5,0)</f>
        <v>0</v>
      </c>
    </row>
    <row r="6" spans="1:11" ht="15" customHeight="1" thickBot="1">
      <c r="C6" s="184"/>
      <c r="D6" s="735" t="s">
        <v>179</v>
      </c>
      <c r="E6" s="736"/>
      <c r="F6" s="737"/>
      <c r="G6" s="232">
        <f>ROUNDDOWN(G5,-3)</f>
        <v>0</v>
      </c>
      <c r="H6" s="6" t="s">
        <v>0</v>
      </c>
    </row>
    <row r="7" spans="1:11" ht="15" customHeight="1">
      <c r="C7" s="79"/>
      <c r="D7" s="79"/>
      <c r="E7" s="8"/>
      <c r="F7" s="8"/>
      <c r="G7" s="8"/>
    </row>
    <row r="8" spans="1:11" ht="15" customHeight="1">
      <c r="C8" s="326" t="s">
        <v>165</v>
      </c>
    </row>
    <row r="9" spans="1:11" ht="15" customHeight="1">
      <c r="C9" s="6" t="s">
        <v>184</v>
      </c>
      <c r="D9" s="385"/>
      <c r="E9" s="6" t="s">
        <v>182</v>
      </c>
      <c r="F9" s="27" t="s">
        <v>172</v>
      </c>
    </row>
    <row r="10" spans="1:11" ht="15" customHeight="1" thickBot="1">
      <c r="C10" s="213">
        <f>'直接人件費（両）'!J44</f>
        <v>537000</v>
      </c>
      <c r="D10" s="6" t="s">
        <v>101</v>
      </c>
      <c r="E10" s="6">
        <f>D9/100</f>
        <v>0</v>
      </c>
      <c r="F10" s="27" t="s">
        <v>172</v>
      </c>
      <c r="G10" s="197">
        <f>ROUND(C10*E10,0)</f>
        <v>0</v>
      </c>
    </row>
    <row r="11" spans="1:11" ht="15" customHeight="1" thickBot="1">
      <c r="C11" s="185"/>
      <c r="D11" s="735" t="s">
        <v>179</v>
      </c>
      <c r="E11" s="736"/>
      <c r="F11" s="737"/>
      <c r="G11" s="171">
        <f>ROUNDDOWN(G10,-3)</f>
        <v>0</v>
      </c>
      <c r="H11" s="6" t="s">
        <v>0</v>
      </c>
      <c r="K11" s="139"/>
    </row>
    <row r="12" spans="1:11" ht="15" customHeight="1">
      <c r="C12" s="79"/>
      <c r="D12" s="79"/>
      <c r="E12" s="8"/>
      <c r="F12" s="8"/>
      <c r="G12" s="8"/>
      <c r="K12" s="139"/>
    </row>
    <row r="13" spans="1:11" ht="15" customHeight="1" thickBot="1">
      <c r="C13" s="326" t="s">
        <v>164</v>
      </c>
    </row>
    <row r="14" spans="1:11" ht="15" customHeight="1" thickBot="1">
      <c r="C14" s="8"/>
      <c r="D14" s="735" t="s">
        <v>179</v>
      </c>
      <c r="E14" s="736"/>
      <c r="F14" s="737"/>
      <c r="G14" s="215">
        <f>G6-G11</f>
        <v>0</v>
      </c>
      <c r="H14" s="6" t="s">
        <v>0</v>
      </c>
    </row>
    <row r="15" spans="1:11" ht="15" customHeight="1">
      <c r="B15" s="270"/>
      <c r="C15" s="271"/>
      <c r="D15" s="271"/>
      <c r="E15" s="270"/>
      <c r="F15" s="270"/>
      <c r="G15" s="270"/>
      <c r="H15" s="270"/>
    </row>
    <row r="16" spans="1:11" ht="15" customHeight="1"/>
    <row r="17" spans="2:9" ht="15" customHeight="1">
      <c r="B17" s="6" t="s">
        <v>212</v>
      </c>
      <c r="C17" s="6" t="s">
        <v>166</v>
      </c>
    </row>
    <row r="18" spans="2:9" ht="15" customHeight="1">
      <c r="C18" s="6" t="s">
        <v>183</v>
      </c>
      <c r="D18" s="385">
        <f>D4</f>
        <v>0</v>
      </c>
      <c r="E18" s="6" t="s">
        <v>213</v>
      </c>
      <c r="F18" s="6" t="s">
        <v>172</v>
      </c>
      <c r="G18" s="197"/>
    </row>
    <row r="19" spans="2:9" ht="15" customHeight="1">
      <c r="C19" s="213">
        <f>'直接人件費（両）'!D45</f>
        <v>572000</v>
      </c>
      <c r="D19" s="6" t="s">
        <v>181</v>
      </c>
      <c r="E19" s="6">
        <f>D18/100</f>
        <v>0</v>
      </c>
      <c r="F19" s="6" t="s">
        <v>172</v>
      </c>
      <c r="G19" s="197">
        <f>ROUND(C19*E19,0)</f>
        <v>0</v>
      </c>
    </row>
    <row r="20" spans="2:9" ht="15" customHeight="1">
      <c r="D20" s="6" t="s">
        <v>214</v>
      </c>
      <c r="G20" s="169">
        <f>ROUNDDOWN(G19,-3)</f>
        <v>0</v>
      </c>
      <c r="H20" s="6" t="s">
        <v>0</v>
      </c>
    </row>
    <row r="21" spans="2:9" ht="15" customHeight="1">
      <c r="G21" s="197"/>
    </row>
    <row r="22" spans="2:9" ht="15" customHeight="1">
      <c r="C22" s="326" t="s">
        <v>165</v>
      </c>
      <c r="G22" s="197"/>
    </row>
    <row r="23" spans="2:9" ht="15" customHeight="1">
      <c r="C23" s="6" t="s">
        <v>293</v>
      </c>
      <c r="D23" s="385">
        <f>D18</f>
        <v>0</v>
      </c>
      <c r="E23" s="6" t="s">
        <v>213</v>
      </c>
      <c r="F23" s="6" t="s">
        <v>172</v>
      </c>
      <c r="G23" s="197"/>
    </row>
    <row r="24" spans="2:9" ht="15" customHeight="1">
      <c r="C24" s="213">
        <f>'直接人件費（両）'!J45</f>
        <v>537000</v>
      </c>
      <c r="D24" s="6" t="s">
        <v>181</v>
      </c>
      <c r="E24" s="6">
        <f>D23/100</f>
        <v>0</v>
      </c>
      <c r="F24" s="6" t="s">
        <v>172</v>
      </c>
      <c r="G24" s="197">
        <f>ROUND(C24*E24,0)</f>
        <v>0</v>
      </c>
    </row>
    <row r="25" spans="2:9" ht="15" customHeight="1">
      <c r="D25" s="6" t="s">
        <v>214</v>
      </c>
      <c r="G25" s="159">
        <f>ROUNDDOWN(G24,-3)</f>
        <v>0</v>
      </c>
      <c r="H25" s="6" t="s">
        <v>0</v>
      </c>
    </row>
    <row r="26" spans="2:9" ht="15" customHeight="1">
      <c r="G26" s="197"/>
    </row>
    <row r="27" spans="2:9" ht="15" customHeight="1">
      <c r="C27" s="326" t="s">
        <v>164</v>
      </c>
      <c r="G27" s="197"/>
    </row>
    <row r="28" spans="2:9" ht="15" customHeight="1">
      <c r="C28" s="326" t="s">
        <v>198</v>
      </c>
      <c r="G28" s="197"/>
      <c r="I28" s="213"/>
    </row>
    <row r="29" spans="2:9" ht="15" customHeight="1">
      <c r="D29" s="6" t="s">
        <v>214</v>
      </c>
      <c r="G29" s="304">
        <f>G20-G25</f>
        <v>0</v>
      </c>
      <c r="H29" s="6" t="s">
        <v>0</v>
      </c>
    </row>
    <row r="30" spans="2:9" ht="15" customHeight="1">
      <c r="B30" s="270"/>
      <c r="C30" s="270"/>
      <c r="D30" s="270"/>
      <c r="E30" s="270"/>
      <c r="F30" s="270"/>
      <c r="G30" s="270"/>
    </row>
    <row r="31" spans="2:9" ht="15" customHeight="1"/>
    <row r="32" spans="2:9" ht="15" customHeight="1">
      <c r="B32" s="6" t="s">
        <v>215</v>
      </c>
      <c r="C32" s="6" t="s">
        <v>166</v>
      </c>
    </row>
    <row r="33" spans="1:14" ht="15" customHeight="1">
      <c r="C33" s="6" t="s">
        <v>183</v>
      </c>
      <c r="D33" s="385">
        <f>D23</f>
        <v>0</v>
      </c>
      <c r="E33" s="6" t="s">
        <v>213</v>
      </c>
      <c r="F33" s="6" t="s">
        <v>172</v>
      </c>
      <c r="I33" s="213"/>
    </row>
    <row r="34" spans="1:14" ht="15" customHeight="1">
      <c r="C34" s="213">
        <f>'直接人件費（両）'!D46</f>
        <v>0</v>
      </c>
      <c r="D34" s="6" t="s">
        <v>181</v>
      </c>
      <c r="E34" s="6">
        <f>D33/100</f>
        <v>0</v>
      </c>
      <c r="F34" s="6" t="s">
        <v>172</v>
      </c>
      <c r="G34" s="197">
        <f>ROUND(C34*E34,0)</f>
        <v>0</v>
      </c>
    </row>
    <row r="35" spans="1:14" ht="15" customHeight="1">
      <c r="D35" s="6" t="s">
        <v>214</v>
      </c>
      <c r="G35" s="169">
        <f>ROUNDDOWN(G34,-3)</f>
        <v>0</v>
      </c>
      <c r="H35" s="6" t="s">
        <v>0</v>
      </c>
    </row>
    <row r="36" spans="1:14" ht="15" customHeight="1">
      <c r="G36" s="197"/>
    </row>
    <row r="37" spans="1:14" ht="15" customHeight="1">
      <c r="C37" s="326" t="s">
        <v>165</v>
      </c>
      <c r="G37" s="197"/>
      <c r="N37" s="197"/>
    </row>
    <row r="38" spans="1:14" ht="15" customHeight="1">
      <c r="C38" s="6" t="s">
        <v>183</v>
      </c>
      <c r="D38" s="385">
        <f>D33</f>
        <v>0</v>
      </c>
      <c r="E38" s="6" t="s">
        <v>213</v>
      </c>
      <c r="F38" s="6" t="s">
        <v>172</v>
      </c>
      <c r="G38" s="197"/>
      <c r="N38" s="197"/>
    </row>
    <row r="39" spans="1:14" ht="15" customHeight="1">
      <c r="C39" s="213">
        <f>'直接人件費（両）'!J46</f>
        <v>0</v>
      </c>
      <c r="D39" s="6" t="s">
        <v>181</v>
      </c>
      <c r="E39" s="6">
        <f>D38/100</f>
        <v>0</v>
      </c>
      <c r="F39" s="6" t="s">
        <v>172</v>
      </c>
      <c r="G39" s="197">
        <f>ROUND(C39*E39,0)</f>
        <v>0</v>
      </c>
      <c r="N39" s="213"/>
    </row>
    <row r="40" spans="1:14" ht="15" customHeight="1">
      <c r="D40" s="6" t="s">
        <v>214</v>
      </c>
      <c r="G40" s="159">
        <f>ROUNDDOWN(G39,-3)</f>
        <v>0</v>
      </c>
      <c r="H40" s="6" t="s">
        <v>0</v>
      </c>
    </row>
    <row r="41" spans="1:14" ht="15" customHeight="1">
      <c r="G41" s="197"/>
    </row>
    <row r="42" spans="1:14" ht="15" customHeight="1">
      <c r="C42" s="326" t="s">
        <v>164</v>
      </c>
      <c r="G42" s="197"/>
    </row>
    <row r="43" spans="1:14" ht="15" customHeight="1">
      <c r="C43" s="326" t="s">
        <v>198</v>
      </c>
      <c r="G43" s="197"/>
    </row>
    <row r="44" spans="1:14" ht="15" customHeight="1">
      <c r="D44" s="6" t="s">
        <v>214</v>
      </c>
      <c r="G44" s="304">
        <f>G35-G40</f>
        <v>0</v>
      </c>
      <c r="H44" s="6" t="s">
        <v>0</v>
      </c>
    </row>
    <row r="45" spans="1:14" ht="15" customHeight="1"/>
    <row r="46" spans="1:14" ht="15" customHeight="1">
      <c r="C46" s="79"/>
      <c r="D46" s="79"/>
      <c r="E46" s="8"/>
      <c r="F46" s="8"/>
      <c r="G46" s="8"/>
    </row>
    <row r="47" spans="1:14">
      <c r="A47" s="6" t="s">
        <v>291</v>
      </c>
      <c r="B47" s="552" t="s">
        <v>327</v>
      </c>
    </row>
    <row r="48" spans="1:14">
      <c r="B48" s="6" t="s">
        <v>328</v>
      </c>
    </row>
  </sheetData>
  <mergeCells count="3">
    <mergeCell ref="D6:F6"/>
    <mergeCell ref="D11:F11"/>
    <mergeCell ref="D14:F14"/>
  </mergeCells>
  <phoneticPr fontId="2"/>
  <printOptions gridLinesSet="0"/>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zoomScaleNormal="100" zoomScaleSheetLayoutView="100" workbookViewId="0">
      <selection activeCell="F52" sqref="A48:K53"/>
    </sheetView>
  </sheetViews>
  <sheetFormatPr defaultColWidth="10.58203125" defaultRowHeight="12"/>
  <cols>
    <col min="1" max="1" width="4.33203125" style="6" customWidth="1"/>
    <col min="2" max="2" width="13.58203125" style="6" customWidth="1"/>
    <col min="3" max="3" width="26.25" style="6" customWidth="1"/>
    <col min="4" max="4" width="6" style="6" customWidth="1"/>
    <col min="5" max="5" width="5.83203125" style="6" customWidth="1"/>
    <col min="6" max="6" width="6.08203125" style="6" customWidth="1"/>
    <col min="7" max="7" width="13.75" style="6" customWidth="1"/>
    <col min="8" max="8" width="7.33203125" style="6" customWidth="1"/>
    <col min="9" max="9" width="10.58203125" style="6"/>
    <col min="10" max="10" width="7.58203125" style="6" customWidth="1"/>
    <col min="11" max="20" width="10.58203125" style="6"/>
    <col min="21" max="21" width="14.08203125" style="6" customWidth="1"/>
    <col min="22" max="25" width="10.58203125" style="6"/>
    <col min="26" max="26" width="3.08203125" style="6" customWidth="1"/>
    <col min="27" max="16384" width="10.58203125" style="6"/>
  </cols>
  <sheetData>
    <row r="1" spans="1:9">
      <c r="C1" s="79"/>
      <c r="D1" s="8"/>
      <c r="E1" s="8"/>
      <c r="F1" s="8"/>
      <c r="G1" s="8"/>
    </row>
    <row r="2" spans="1:9" ht="20.25" customHeight="1">
      <c r="A2" s="6" t="s">
        <v>119</v>
      </c>
      <c r="C2" s="169">
        <f>G5</f>
        <v>0</v>
      </c>
      <c r="D2" s="6" t="s">
        <v>0</v>
      </c>
    </row>
    <row r="3" spans="1:9">
      <c r="G3" s="197"/>
    </row>
    <row r="4" spans="1:9" ht="12.5" thickBot="1">
      <c r="B4" s="6" t="s">
        <v>166</v>
      </c>
      <c r="C4" s="6" t="s">
        <v>166</v>
      </c>
      <c r="G4" s="197"/>
    </row>
    <row r="5" spans="1:9" ht="15" customHeight="1" thickBot="1">
      <c r="B5" s="6" t="s">
        <v>216</v>
      </c>
      <c r="C5" s="186"/>
      <c r="D5" s="735" t="s">
        <v>277</v>
      </c>
      <c r="E5" s="736"/>
      <c r="F5" s="737"/>
      <c r="G5" s="173">
        <f>G19+G34</f>
        <v>0</v>
      </c>
      <c r="H5" s="6" t="s">
        <v>0</v>
      </c>
    </row>
    <row r="6" spans="1:9">
      <c r="G6" s="197"/>
    </row>
    <row r="7" spans="1:9" ht="12.5" thickBot="1">
      <c r="C7" s="326" t="s">
        <v>165</v>
      </c>
      <c r="G7" s="197"/>
    </row>
    <row r="8" spans="1:9" ht="15" customHeight="1" thickBot="1">
      <c r="C8" s="8"/>
      <c r="D8" s="735" t="s">
        <v>277</v>
      </c>
      <c r="E8" s="736"/>
      <c r="F8" s="737"/>
      <c r="G8" s="171">
        <f>G24+G38</f>
        <v>0</v>
      </c>
      <c r="H8" s="6" t="s">
        <v>0</v>
      </c>
      <c r="I8" s="213"/>
    </row>
    <row r="9" spans="1:9">
      <c r="G9" s="197"/>
    </row>
    <row r="10" spans="1:9">
      <c r="C10" s="326" t="s">
        <v>164</v>
      </c>
      <c r="G10" s="197"/>
    </row>
    <row r="11" spans="1:9" ht="12.5" thickBot="1">
      <c r="C11" s="326" t="s">
        <v>198</v>
      </c>
      <c r="F11" s="530"/>
      <c r="G11" s="197"/>
      <c r="H11" s="6" t="s">
        <v>0</v>
      </c>
    </row>
    <row r="12" spans="1:9" ht="15" customHeight="1" thickBot="1">
      <c r="C12" s="8"/>
      <c r="D12" s="735" t="s">
        <v>277</v>
      </c>
      <c r="E12" s="736"/>
      <c r="F12" s="737"/>
      <c r="G12" s="215">
        <f>G5-G8</f>
        <v>0</v>
      </c>
      <c r="H12" s="6" t="s">
        <v>0</v>
      </c>
      <c r="I12" s="213"/>
    </row>
    <row r="13" spans="1:9">
      <c r="G13" s="197"/>
    </row>
    <row r="14" spans="1:9">
      <c r="B14" s="270"/>
      <c r="C14" s="270"/>
      <c r="D14" s="270"/>
      <c r="E14" s="270"/>
      <c r="F14" s="270"/>
      <c r="G14" s="421"/>
    </row>
    <row r="16" spans="1:9">
      <c r="B16" s="6" t="s">
        <v>212</v>
      </c>
      <c r="C16" s="6" t="s">
        <v>166</v>
      </c>
    </row>
    <row r="17" spans="2:8">
      <c r="C17" s="6" t="s">
        <v>117</v>
      </c>
      <c r="D17" s="385"/>
      <c r="E17" s="6" t="s">
        <v>213</v>
      </c>
      <c r="F17" s="6" t="s">
        <v>172</v>
      </c>
      <c r="G17" s="197"/>
      <c r="H17" s="6" t="s">
        <v>0</v>
      </c>
    </row>
    <row r="18" spans="2:8">
      <c r="C18" s="213">
        <f>'その他原価（両）'!C19+'その他原価（両）'!G20</f>
        <v>572000</v>
      </c>
      <c r="D18" s="6" t="s">
        <v>181</v>
      </c>
      <c r="E18" s="6">
        <f>D17/100</f>
        <v>0</v>
      </c>
      <c r="F18" s="6" t="s">
        <v>172</v>
      </c>
      <c r="G18" s="197">
        <f>ROUND(C18*E18,0)</f>
        <v>0</v>
      </c>
    </row>
    <row r="19" spans="2:8">
      <c r="D19" s="6" t="s">
        <v>214</v>
      </c>
      <c r="G19" s="197">
        <f>ROUNDDOWN(G18,-3)</f>
        <v>0</v>
      </c>
      <c r="H19" s="6" t="s">
        <v>0</v>
      </c>
    </row>
    <row r="20" spans="2:8">
      <c r="G20" s="197"/>
    </row>
    <row r="21" spans="2:8">
      <c r="C21" s="326" t="s">
        <v>165</v>
      </c>
      <c r="G21" s="197"/>
    </row>
    <row r="22" spans="2:8">
      <c r="C22" s="326" t="s">
        <v>117</v>
      </c>
      <c r="D22" s="385"/>
      <c r="E22" s="6" t="s">
        <v>213</v>
      </c>
      <c r="F22" s="6" t="s">
        <v>172</v>
      </c>
      <c r="G22" s="197"/>
      <c r="H22" s="6" t="s">
        <v>0</v>
      </c>
    </row>
    <row r="23" spans="2:8">
      <c r="C23" s="213">
        <f>'その他原価（両）'!C24+'その他原価（両）'!G25</f>
        <v>537000</v>
      </c>
      <c r="D23" s="6" t="s">
        <v>181</v>
      </c>
      <c r="E23" s="6">
        <f>D22/100</f>
        <v>0</v>
      </c>
      <c r="F23" s="6" t="s">
        <v>172</v>
      </c>
      <c r="G23" s="197">
        <f>ROUND(C23*E23,0)</f>
        <v>0</v>
      </c>
    </row>
    <row r="24" spans="2:8">
      <c r="D24" s="6" t="s">
        <v>214</v>
      </c>
      <c r="G24" s="197">
        <f>ROUNDDOWN(G23,-3)</f>
        <v>0</v>
      </c>
      <c r="H24" s="6" t="s">
        <v>0</v>
      </c>
    </row>
    <row r="25" spans="2:8">
      <c r="G25" s="197"/>
    </row>
    <row r="26" spans="2:8">
      <c r="C26" s="326" t="s">
        <v>164</v>
      </c>
      <c r="G26" s="197"/>
    </row>
    <row r="27" spans="2:8">
      <c r="C27" s="326" t="s">
        <v>198</v>
      </c>
      <c r="G27" s="197"/>
    </row>
    <row r="28" spans="2:8">
      <c r="D28" s="6" t="s">
        <v>214</v>
      </c>
      <c r="G28" s="197">
        <f>G19-G24</f>
        <v>0</v>
      </c>
      <c r="H28" s="6" t="s">
        <v>0</v>
      </c>
    </row>
    <row r="29" spans="2:8">
      <c r="B29" s="270"/>
      <c r="C29" s="270"/>
      <c r="D29" s="270"/>
      <c r="E29" s="270"/>
      <c r="F29" s="270"/>
      <c r="G29" s="421"/>
    </row>
    <row r="30" spans="2:8">
      <c r="G30" s="197"/>
    </row>
    <row r="31" spans="2:8">
      <c r="B31" s="6" t="s">
        <v>278</v>
      </c>
      <c r="C31" s="6" t="s">
        <v>279</v>
      </c>
      <c r="G31" s="197"/>
    </row>
    <row r="32" spans="2:8">
      <c r="C32" s="6" t="s">
        <v>280</v>
      </c>
      <c r="D32" s="385"/>
      <c r="E32" s="6" t="s">
        <v>213</v>
      </c>
      <c r="F32" s="6" t="s">
        <v>172</v>
      </c>
      <c r="G32" s="197"/>
      <c r="H32" s="6" t="s">
        <v>48</v>
      </c>
    </row>
    <row r="33" spans="3:8">
      <c r="C33" s="213">
        <f>'その他原価（両）'!C34+'その他原価（両）'!G35</f>
        <v>0</v>
      </c>
      <c r="D33" s="6" t="s">
        <v>181</v>
      </c>
      <c r="E33" s="6">
        <f>D32/100</f>
        <v>0</v>
      </c>
      <c r="F33" s="6" t="s">
        <v>172</v>
      </c>
      <c r="G33" s="197">
        <f>ROUND(C33*E33,0)</f>
        <v>0</v>
      </c>
    </row>
    <row r="34" spans="3:8">
      <c r="D34" s="6" t="s">
        <v>214</v>
      </c>
      <c r="G34" s="197">
        <f>ROUNDDOWN(G33,-3)</f>
        <v>0</v>
      </c>
      <c r="H34" s="6" t="s">
        <v>48</v>
      </c>
    </row>
    <row r="35" spans="3:8">
      <c r="G35" s="197"/>
    </row>
    <row r="36" spans="3:8">
      <c r="C36" s="6" t="s">
        <v>281</v>
      </c>
      <c r="G36" s="197"/>
    </row>
    <row r="37" spans="3:8">
      <c r="C37" s="6" t="s">
        <v>280</v>
      </c>
      <c r="D37" s="385"/>
      <c r="E37" s="6" t="s">
        <v>213</v>
      </c>
      <c r="F37" s="6" t="s">
        <v>172</v>
      </c>
      <c r="G37" s="197"/>
      <c r="H37" s="6" t="s">
        <v>48</v>
      </c>
    </row>
    <row r="38" spans="3:8">
      <c r="C38" s="213">
        <f>'その他原価（両）'!C39+'その他原価（両）'!G40</f>
        <v>0</v>
      </c>
      <c r="D38" s="6" t="s">
        <v>181</v>
      </c>
      <c r="E38" s="6">
        <f>D37/100</f>
        <v>0</v>
      </c>
      <c r="F38" s="6" t="s">
        <v>172</v>
      </c>
      <c r="G38" s="197">
        <f>ROUND(C38*E38,0)</f>
        <v>0</v>
      </c>
    </row>
    <row r="39" spans="3:8">
      <c r="D39" s="6" t="s">
        <v>214</v>
      </c>
      <c r="G39" s="197">
        <f>ROUNDDOWN(G38,-3)</f>
        <v>0</v>
      </c>
      <c r="H39" s="6" t="s">
        <v>48</v>
      </c>
    </row>
    <row r="40" spans="3:8">
      <c r="G40" s="197"/>
    </row>
    <row r="41" spans="3:8">
      <c r="C41" s="6" t="s">
        <v>282</v>
      </c>
      <c r="G41" s="197"/>
    </row>
    <row r="42" spans="3:8">
      <c r="C42" s="6" t="s">
        <v>283</v>
      </c>
      <c r="G42" s="197"/>
      <c r="H42" s="6" t="s">
        <v>48</v>
      </c>
    </row>
    <row r="43" spans="3:8">
      <c r="D43" s="6" t="s">
        <v>214</v>
      </c>
      <c r="G43" s="197">
        <f>G34-G39</f>
        <v>0</v>
      </c>
      <c r="H43" s="6" t="s">
        <v>48</v>
      </c>
    </row>
    <row r="44" spans="3:8">
      <c r="G44" s="197"/>
    </row>
    <row r="50" spans="1:2">
      <c r="A50" s="6" t="s">
        <v>291</v>
      </c>
      <c r="B50" s="552" t="s">
        <v>305</v>
      </c>
    </row>
    <row r="51" spans="1:2">
      <c r="B51" s="6" t="s">
        <v>326</v>
      </c>
    </row>
  </sheetData>
  <mergeCells count="3">
    <mergeCell ref="D5:F5"/>
    <mergeCell ref="D8:F8"/>
    <mergeCell ref="D12:F12"/>
  </mergeCells>
  <phoneticPr fontId="2"/>
  <printOptions gridLinesSet="0"/>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Normal="100" zoomScaleSheetLayoutView="100" zoomScalePageLayoutView="70" workbookViewId="0">
      <selection activeCell="F52" sqref="A48:K53"/>
    </sheetView>
  </sheetViews>
  <sheetFormatPr defaultColWidth="10.58203125" defaultRowHeight="12"/>
  <cols>
    <col min="1" max="1" width="2" style="6" customWidth="1"/>
    <col min="2" max="2" width="12.08203125" style="530" customWidth="1"/>
    <col min="3" max="3" width="13.58203125" style="6" customWidth="1"/>
    <col min="4" max="4" width="12.5" style="6" customWidth="1"/>
    <col min="5" max="5" width="5.83203125" style="6" customWidth="1"/>
    <col min="6" max="6" width="7.25" style="6" customWidth="1"/>
    <col min="7" max="7" width="11.08203125" style="6" customWidth="1"/>
    <col min="8" max="8" width="11" style="6" customWidth="1"/>
    <col min="9" max="9" width="12" style="6" customWidth="1"/>
    <col min="10" max="10" width="11" style="6" customWidth="1"/>
    <col min="11" max="11" width="14.25" style="6" customWidth="1"/>
    <col min="12" max="12" width="9.08203125" style="6" customWidth="1"/>
    <col min="13" max="17" width="5.58203125" style="6" customWidth="1"/>
    <col min="18" max="20" width="10.58203125" style="6"/>
    <col min="21" max="21" width="14.08203125" style="6" customWidth="1"/>
    <col min="22" max="25" width="10.58203125" style="6"/>
    <col min="26" max="26" width="3.08203125" style="6" customWidth="1"/>
    <col min="27" max="16384" width="10.58203125" style="6"/>
  </cols>
  <sheetData>
    <row r="1" spans="1:12" ht="18.649999999999999" customHeight="1">
      <c r="A1" s="6" t="s">
        <v>47</v>
      </c>
    </row>
    <row r="2" spans="1:12" ht="20.149999999999999" customHeight="1">
      <c r="A2" s="6" t="s">
        <v>337</v>
      </c>
      <c r="B2" s="8"/>
      <c r="C2" s="8"/>
      <c r="E2" s="233"/>
      <c r="F2" s="139" t="s">
        <v>166</v>
      </c>
      <c r="G2" s="214">
        <f>SUM(H16,J25)</f>
        <v>0</v>
      </c>
      <c r="H2" s="6" t="s">
        <v>0</v>
      </c>
      <c r="I2" s="8" t="s">
        <v>165</v>
      </c>
      <c r="J2" s="238">
        <f>SUM(H17,J26)</f>
        <v>0</v>
      </c>
      <c r="K2" s="8" t="s">
        <v>0</v>
      </c>
    </row>
    <row r="3" spans="1:12" ht="20.149999999999999" customHeight="1">
      <c r="B3" s="8"/>
      <c r="C3" s="8"/>
      <c r="D3" s="233"/>
      <c r="I3" s="331" t="s">
        <v>164</v>
      </c>
      <c r="J3" s="459">
        <f>G2-J2</f>
        <v>0</v>
      </c>
      <c r="K3" s="8" t="s">
        <v>0</v>
      </c>
    </row>
    <row r="4" spans="1:12" ht="20.149999999999999" customHeight="1">
      <c r="B4" s="8"/>
      <c r="C4" s="8"/>
      <c r="D4" s="233"/>
      <c r="I4" s="8"/>
      <c r="K4" s="8"/>
    </row>
    <row r="5" spans="1:12" ht="20.149999999999999" customHeight="1" thickBot="1">
      <c r="A5" s="6" t="s">
        <v>338</v>
      </c>
      <c r="B5" s="8"/>
      <c r="C5" s="8"/>
      <c r="D5" s="520"/>
    </row>
    <row r="6" spans="1:12" ht="25" customHeight="1">
      <c r="B6" s="53" t="s">
        <v>1</v>
      </c>
      <c r="C6" s="19" t="s">
        <v>2</v>
      </c>
      <c r="D6" s="54" t="s">
        <v>284</v>
      </c>
      <c r="E6" s="608" t="s">
        <v>77</v>
      </c>
      <c r="F6" s="608"/>
      <c r="G6" s="19" t="s">
        <v>285</v>
      </c>
      <c r="H6" s="694" t="s">
        <v>78</v>
      </c>
      <c r="I6" s="738"/>
      <c r="J6" s="765" t="s">
        <v>3</v>
      </c>
      <c r="K6" s="608"/>
      <c r="L6" s="545" t="s">
        <v>310</v>
      </c>
    </row>
    <row r="7" spans="1:12" ht="25" customHeight="1">
      <c r="B7" s="55" t="s">
        <v>4</v>
      </c>
      <c r="C7" s="54"/>
      <c r="D7" s="54"/>
      <c r="E7" s="757"/>
      <c r="F7" s="758"/>
      <c r="G7" s="439"/>
      <c r="H7" s="747" t="str">
        <f>IF(AND(ISNUMBER(E7),ISNUMBER(G7)),ROUND(E7*G7,0),"")</f>
        <v/>
      </c>
      <c r="I7" s="748"/>
      <c r="J7" s="622"/>
      <c r="K7" s="657"/>
      <c r="L7" s="546" t="s">
        <v>188</v>
      </c>
    </row>
    <row r="8" spans="1:12" ht="25" customHeight="1">
      <c r="B8" s="55" t="s">
        <v>4</v>
      </c>
      <c r="C8" s="54"/>
      <c r="D8" s="54"/>
      <c r="E8" s="757"/>
      <c r="F8" s="758"/>
      <c r="G8" s="439"/>
      <c r="H8" s="747" t="str">
        <f>IF(AND(ISNUMBER(E8),ISNUMBER(G8)),ROUND(E8*G8,0),"")</f>
        <v/>
      </c>
      <c r="I8" s="748"/>
      <c r="J8" s="622"/>
      <c r="K8" s="657"/>
      <c r="L8" s="546" t="s">
        <v>188</v>
      </c>
    </row>
    <row r="9" spans="1:12" ht="25" customHeight="1">
      <c r="B9" s="55" t="s">
        <v>4</v>
      </c>
      <c r="C9" s="54"/>
      <c r="D9" s="54"/>
      <c r="E9" s="757"/>
      <c r="F9" s="758"/>
      <c r="G9" s="439"/>
      <c r="H9" s="747" t="str">
        <f>IF(AND(ISNUMBER(E9),ISNUMBER(G9)),ROUND(E9*G9,0),"")</f>
        <v/>
      </c>
      <c r="I9" s="748"/>
      <c r="J9" s="622"/>
      <c r="K9" s="657"/>
      <c r="L9" s="546" t="s">
        <v>188</v>
      </c>
    </row>
    <row r="10" spans="1:12" ht="25" customHeight="1">
      <c r="B10" s="55" t="s">
        <v>4</v>
      </c>
      <c r="C10" s="54"/>
      <c r="D10" s="54"/>
      <c r="E10" s="757"/>
      <c r="F10" s="758"/>
      <c r="G10" s="439"/>
      <c r="H10" s="747" t="str">
        <f>IF(AND(ISNUMBER(E10),ISNUMBER(G10)),ROUND(E10*G10,0),"")</f>
        <v/>
      </c>
      <c r="I10" s="748"/>
      <c r="J10" s="622"/>
      <c r="K10" s="657"/>
      <c r="L10" s="546" t="s">
        <v>188</v>
      </c>
    </row>
    <row r="11" spans="1:12" ht="25" customHeight="1" thickBot="1">
      <c r="B11" s="759" t="s">
        <v>19</v>
      </c>
      <c r="C11" s="760"/>
      <c r="D11" s="761"/>
      <c r="E11" s="81"/>
      <c r="F11" s="81"/>
      <c r="G11" s="137"/>
      <c r="H11" s="762">
        <f>SUM(H7:I10)</f>
        <v>0</v>
      </c>
      <c r="I11" s="763"/>
      <c r="J11" s="764"/>
      <c r="K11" s="760"/>
      <c r="L11" s="548"/>
    </row>
    <row r="12" spans="1:12" ht="24.75" customHeight="1" thickTop="1">
      <c r="B12" s="532" t="s">
        <v>18</v>
      </c>
      <c r="C12" s="522"/>
      <c r="D12" s="522"/>
      <c r="E12" s="751"/>
      <c r="F12" s="752"/>
      <c r="G12" s="387"/>
      <c r="H12" s="753" t="str">
        <f>IF(AND(ISNUMBER(E12),ISNUMBER(G12)),ROUND(E12*G12,0),"")</f>
        <v/>
      </c>
      <c r="I12" s="754"/>
      <c r="J12" s="755"/>
      <c r="K12" s="756"/>
      <c r="L12" s="546"/>
    </row>
    <row r="13" spans="1:12" ht="24.75" customHeight="1">
      <c r="B13" s="75" t="s">
        <v>18</v>
      </c>
      <c r="C13" s="28"/>
      <c r="D13" s="28"/>
      <c r="E13" s="757"/>
      <c r="F13" s="758"/>
      <c r="G13" s="388"/>
      <c r="H13" s="747" t="str">
        <f>IF(AND(ISNUMBER(E13),ISNUMBER(G13)),ROUND(E13*G13,0),"")</f>
        <v/>
      </c>
      <c r="I13" s="748"/>
      <c r="J13" s="622"/>
      <c r="K13" s="657"/>
      <c r="L13" s="546"/>
    </row>
    <row r="14" spans="1:12" ht="24.75" customHeight="1">
      <c r="B14" s="532" t="s">
        <v>18</v>
      </c>
      <c r="C14" s="23"/>
      <c r="D14" s="23"/>
      <c r="E14" s="745"/>
      <c r="F14" s="746"/>
      <c r="G14" s="386"/>
      <c r="H14" s="747" t="str">
        <f>IF(AND(ISNUMBER(E14),ISNUMBER(G14)),ROUND(E14*G14,0),"")</f>
        <v/>
      </c>
      <c r="I14" s="748"/>
      <c r="J14" s="658"/>
      <c r="K14" s="662"/>
      <c r="L14" s="546"/>
    </row>
    <row r="15" spans="1:12" ht="20.149999999999999" customHeight="1" thickBot="1">
      <c r="B15" s="609" t="s">
        <v>64</v>
      </c>
      <c r="C15" s="587"/>
      <c r="D15" s="588"/>
      <c r="E15" s="14"/>
      <c r="F15" s="14"/>
      <c r="G15" s="56"/>
      <c r="H15" s="749">
        <f>SUM(H12:I14)</f>
        <v>0</v>
      </c>
      <c r="I15" s="750"/>
      <c r="J15" s="586"/>
      <c r="K15" s="587"/>
      <c r="L15" s="548"/>
    </row>
    <row r="16" spans="1:12" ht="25" customHeight="1" thickBot="1">
      <c r="B16" s="651" t="s">
        <v>63</v>
      </c>
      <c r="C16" s="652"/>
      <c r="D16" s="739"/>
      <c r="E16" s="520"/>
      <c r="F16" s="520"/>
      <c r="G16" s="519"/>
      <c r="H16" s="740">
        <f>H11+H15</f>
        <v>0</v>
      </c>
      <c r="I16" s="741"/>
      <c r="J16" s="710"/>
      <c r="K16" s="652"/>
      <c r="L16" s="549"/>
    </row>
    <row r="17" spans="1:12" ht="25" customHeight="1">
      <c r="B17" s="57"/>
      <c r="C17" s="57"/>
      <c r="D17" s="57"/>
      <c r="E17" s="8"/>
      <c r="F17" s="691" t="s">
        <v>173</v>
      </c>
      <c r="G17" s="691"/>
      <c r="H17" s="742">
        <f>SUMIF(L7:L10,"課税",H7:I10)</f>
        <v>0</v>
      </c>
      <c r="I17" s="742"/>
      <c r="J17" s="283"/>
      <c r="K17" s="283"/>
      <c r="L17" s="540"/>
    </row>
    <row r="18" spans="1:12" ht="27" customHeight="1">
      <c r="B18" s="6"/>
      <c r="F18" s="639" t="s">
        <v>175</v>
      </c>
      <c r="G18" s="639"/>
      <c r="H18" s="743">
        <f>H16-H17</f>
        <v>0</v>
      </c>
      <c r="I18" s="744"/>
    </row>
    <row r="19" spans="1:12" ht="27" customHeight="1">
      <c r="C19" s="530"/>
      <c r="D19" s="530"/>
      <c r="H19" s="541"/>
      <c r="I19" s="289"/>
    </row>
    <row r="20" spans="1:12" ht="20.149999999999999" customHeight="1" thickBot="1">
      <c r="A20" s="6" t="s">
        <v>286</v>
      </c>
      <c r="B20" s="58"/>
      <c r="C20" s="59"/>
      <c r="D20" s="8"/>
      <c r="E20" s="8"/>
      <c r="F20" s="8"/>
      <c r="G20" s="8"/>
      <c r="H20" s="8"/>
      <c r="I20" s="8"/>
      <c r="J20" s="8"/>
      <c r="K20" s="8"/>
    </row>
    <row r="21" spans="1:12" s="530" customFormat="1" ht="25" customHeight="1">
      <c r="B21" s="607" t="s">
        <v>5</v>
      </c>
      <c r="C21" s="738"/>
      <c r="D21" s="19" t="s">
        <v>6</v>
      </c>
      <c r="E21" s="19" t="s">
        <v>9</v>
      </c>
      <c r="F21" s="19" t="s">
        <v>7</v>
      </c>
      <c r="G21" s="19" t="s">
        <v>74</v>
      </c>
      <c r="H21" s="19" t="s">
        <v>10</v>
      </c>
      <c r="I21" s="19" t="s">
        <v>11</v>
      </c>
      <c r="J21" s="19" t="s">
        <v>79</v>
      </c>
      <c r="K21" s="543" t="s">
        <v>22</v>
      </c>
      <c r="L21" s="545" t="s">
        <v>311</v>
      </c>
    </row>
    <row r="22" spans="1:12" ht="25" customHeight="1">
      <c r="B22" s="526"/>
      <c r="C22" s="30"/>
      <c r="D22" s="28"/>
      <c r="E22" s="353"/>
      <c r="F22" s="354"/>
      <c r="G22" s="516">
        <f>E22*F22</f>
        <v>0</v>
      </c>
      <c r="H22" s="353"/>
      <c r="I22" s="353"/>
      <c r="J22" s="449" t="str">
        <f>IF(AND(ISNUMBER(G22),ISNUMBER(H22),ISNUMBER(I22)),ROUND(G22*H22*I22,0),"")</f>
        <v/>
      </c>
      <c r="K22" s="547"/>
      <c r="L22" s="546" t="s">
        <v>188</v>
      </c>
    </row>
    <row r="23" spans="1:12" ht="25" customHeight="1">
      <c r="B23" s="526"/>
      <c r="C23" s="30"/>
      <c r="D23" s="28"/>
      <c r="E23" s="353"/>
      <c r="F23" s="354"/>
      <c r="G23" s="516">
        <f t="shared" ref="G23:G24" si="0">E23*F23</f>
        <v>0</v>
      </c>
      <c r="H23" s="353"/>
      <c r="I23" s="353"/>
      <c r="J23" s="449" t="str">
        <f>IF(AND(ISNUMBER(G23),ISNUMBER(H23),ISNUMBER(I23)),ROUND(G23*H23*I23,0),"")</f>
        <v/>
      </c>
      <c r="K23" s="547"/>
      <c r="L23" s="546" t="s">
        <v>188</v>
      </c>
    </row>
    <row r="24" spans="1:12" ht="25" customHeight="1">
      <c r="B24" s="526"/>
      <c r="C24" s="30"/>
      <c r="D24" s="28"/>
      <c r="E24" s="353"/>
      <c r="F24" s="354"/>
      <c r="G24" s="516">
        <f t="shared" si="0"/>
        <v>0</v>
      </c>
      <c r="H24" s="353"/>
      <c r="I24" s="353"/>
      <c r="J24" s="449" t="str">
        <f>IF(AND(ISNUMBER(G24),ISNUMBER(H24),ISNUMBER(I24)),ROUND(G24*H24*I24,0),"")</f>
        <v/>
      </c>
      <c r="K24" s="547"/>
      <c r="L24" s="546" t="s">
        <v>188</v>
      </c>
    </row>
    <row r="25" spans="1:12" ht="25" customHeight="1" thickBot="1">
      <c r="B25" s="609" t="s">
        <v>8</v>
      </c>
      <c r="C25" s="588"/>
      <c r="D25" s="56"/>
      <c r="E25" s="56"/>
      <c r="F25" s="80"/>
      <c r="G25" s="56"/>
      <c r="H25" s="80"/>
      <c r="I25" s="80"/>
      <c r="J25" s="450">
        <f>SUM(J22:J24)</f>
        <v>0</v>
      </c>
      <c r="K25" s="14"/>
      <c r="L25" s="550"/>
    </row>
    <row r="26" spans="1:12" ht="25" customHeight="1">
      <c r="H26" s="691" t="s">
        <v>173</v>
      </c>
      <c r="I26" s="691"/>
      <c r="J26" s="542">
        <f>SUMIF(L22:L24,"課税",J22:J24)</f>
        <v>0</v>
      </c>
    </row>
    <row r="27" spans="1:12" ht="25" customHeight="1">
      <c r="H27" s="639" t="s">
        <v>175</v>
      </c>
      <c r="I27" s="639"/>
      <c r="J27" s="539">
        <f>J25-J26</f>
        <v>0</v>
      </c>
    </row>
    <row r="28" spans="1:12" ht="25" customHeight="1"/>
    <row r="29" spans="1:12" ht="25" customHeight="1">
      <c r="B29" s="557" t="s">
        <v>290</v>
      </c>
    </row>
    <row r="30" spans="1:12" ht="25" customHeight="1"/>
    <row r="31" spans="1:12" ht="25" customHeight="1"/>
    <row r="32" spans="1:12" ht="25" customHeight="1"/>
    <row r="33" ht="25" customHeight="1"/>
    <row r="34" ht="25" customHeight="1"/>
    <row r="35" ht="25" customHeight="1"/>
    <row r="36" ht="25" customHeight="1"/>
    <row r="37" ht="25" customHeight="1"/>
    <row r="38" ht="25" customHeight="1"/>
    <row r="39" ht="25" customHeight="1"/>
    <row r="40" ht="25" customHeight="1"/>
  </sheetData>
  <mergeCells count="41">
    <mergeCell ref="E6:F6"/>
    <mergeCell ref="H6:I6"/>
    <mergeCell ref="J6:K6"/>
    <mergeCell ref="E7:F7"/>
    <mergeCell ref="H7:I7"/>
    <mergeCell ref="J7:K7"/>
    <mergeCell ref="E8:F8"/>
    <mergeCell ref="H8:I8"/>
    <mergeCell ref="J8:K8"/>
    <mergeCell ref="E9:F9"/>
    <mergeCell ref="H9:I9"/>
    <mergeCell ref="J9:K9"/>
    <mergeCell ref="E10:F10"/>
    <mergeCell ref="H10:I10"/>
    <mergeCell ref="J10:K10"/>
    <mergeCell ref="B11:D11"/>
    <mergeCell ref="H11:I11"/>
    <mergeCell ref="J11:K11"/>
    <mergeCell ref="E12:F12"/>
    <mergeCell ref="H12:I12"/>
    <mergeCell ref="J12:K12"/>
    <mergeCell ref="E13:F13"/>
    <mergeCell ref="H13:I13"/>
    <mergeCell ref="J13:K13"/>
    <mergeCell ref="E14:F14"/>
    <mergeCell ref="H14:I14"/>
    <mergeCell ref="J14:K14"/>
    <mergeCell ref="B15:D15"/>
    <mergeCell ref="H15:I15"/>
    <mergeCell ref="J15:K15"/>
    <mergeCell ref="J16:K16"/>
    <mergeCell ref="F17:G17"/>
    <mergeCell ref="H17:I17"/>
    <mergeCell ref="F18:G18"/>
    <mergeCell ref="H18:I18"/>
    <mergeCell ref="B21:C21"/>
    <mergeCell ref="B25:C25"/>
    <mergeCell ref="H26:I26"/>
    <mergeCell ref="H27:I27"/>
    <mergeCell ref="B16:D16"/>
    <mergeCell ref="H16:I16"/>
  </mergeCells>
  <phoneticPr fontId="2"/>
  <dataValidations disablePrompts="1" count="1">
    <dataValidation type="list" allowBlank="1" showInputMessage="1" showErrorMessage="1" sqref="L22:L24 L7:L10">
      <formula1>"　,課税"</formula1>
    </dataValidation>
  </dataValidations>
  <pageMargins left="0.55118110236220474" right="7.874015748031496E-2" top="0.62992125984251968" bottom="0.74803149606299213" header="0.31496062992125984" footer="0.31496062992125984"/>
  <pageSetup paperSize="9" scale="74" orientation="portrait" r:id="rId1"/>
  <headerFooter alignWithMargins="0">
    <oddHeader>&amp;L（業務の完了を約し対価を支払う契約）&amp;R(2019.10版）</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60" zoomScaleNormal="100" zoomScalePageLayoutView="85" workbookViewId="0">
      <selection activeCell="F52" sqref="A48:K53"/>
    </sheetView>
  </sheetViews>
  <sheetFormatPr defaultRowHeight="14"/>
  <cols>
    <col min="1" max="1" width="2.58203125" style="461" customWidth="1"/>
    <col min="2" max="2" width="3.33203125" style="461" customWidth="1"/>
    <col min="3" max="3" width="30" style="461" customWidth="1"/>
    <col min="4" max="4" width="13.5" style="461" customWidth="1"/>
    <col min="5" max="5" width="5.83203125" style="461" customWidth="1"/>
    <col min="6" max="12" width="13.5" style="461" customWidth="1"/>
    <col min="13" max="20" width="9" style="461"/>
    <col min="21" max="21" width="14.08203125" style="461" customWidth="1"/>
    <col min="22" max="25" width="9" style="461"/>
    <col min="26" max="26" width="3.08203125" style="461" customWidth="1"/>
    <col min="27" max="256" width="9" style="461"/>
    <col min="257" max="257" width="2.58203125" style="461" customWidth="1"/>
    <col min="258" max="258" width="3.33203125" style="461" customWidth="1"/>
    <col min="259" max="259" width="30" style="461" customWidth="1"/>
    <col min="260" max="268" width="13.5" style="461" customWidth="1"/>
    <col min="269" max="512" width="9" style="461"/>
    <col min="513" max="513" width="2.58203125" style="461" customWidth="1"/>
    <col min="514" max="514" width="3.33203125" style="461" customWidth="1"/>
    <col min="515" max="515" width="30" style="461" customWidth="1"/>
    <col min="516" max="524" width="13.5" style="461" customWidth="1"/>
    <col min="525" max="768" width="9" style="461"/>
    <col min="769" max="769" width="2.58203125" style="461" customWidth="1"/>
    <col min="770" max="770" width="3.33203125" style="461" customWidth="1"/>
    <col min="771" max="771" width="30" style="461" customWidth="1"/>
    <col min="772" max="780" width="13.5" style="461" customWidth="1"/>
    <col min="781" max="1024" width="9" style="461"/>
    <col min="1025" max="1025" width="2.58203125" style="461" customWidth="1"/>
    <col min="1026" max="1026" width="3.33203125" style="461" customWidth="1"/>
    <col min="1027" max="1027" width="30" style="461" customWidth="1"/>
    <col min="1028" max="1036" width="13.5" style="461" customWidth="1"/>
    <col min="1037" max="1280" width="9" style="461"/>
    <col min="1281" max="1281" width="2.58203125" style="461" customWidth="1"/>
    <col min="1282" max="1282" width="3.33203125" style="461" customWidth="1"/>
    <col min="1283" max="1283" width="30" style="461" customWidth="1"/>
    <col min="1284" max="1292" width="13.5" style="461" customWidth="1"/>
    <col min="1293" max="1536" width="9" style="461"/>
    <col min="1537" max="1537" width="2.58203125" style="461" customWidth="1"/>
    <col min="1538" max="1538" width="3.33203125" style="461" customWidth="1"/>
    <col min="1539" max="1539" width="30" style="461" customWidth="1"/>
    <col min="1540" max="1548" width="13.5" style="461" customWidth="1"/>
    <col min="1549" max="1792" width="9" style="461"/>
    <col min="1793" max="1793" width="2.58203125" style="461" customWidth="1"/>
    <col min="1794" max="1794" width="3.33203125" style="461" customWidth="1"/>
    <col min="1795" max="1795" width="30" style="461" customWidth="1"/>
    <col min="1796" max="1804" width="13.5" style="461" customWidth="1"/>
    <col min="1805" max="2048" width="9" style="461"/>
    <col min="2049" max="2049" width="2.58203125" style="461" customWidth="1"/>
    <col min="2050" max="2050" width="3.33203125" style="461" customWidth="1"/>
    <col min="2051" max="2051" width="30" style="461" customWidth="1"/>
    <col min="2052" max="2060" width="13.5" style="461" customWidth="1"/>
    <col min="2061" max="2304" width="9" style="461"/>
    <col min="2305" max="2305" width="2.58203125" style="461" customWidth="1"/>
    <col min="2306" max="2306" width="3.33203125" style="461" customWidth="1"/>
    <col min="2307" max="2307" width="30" style="461" customWidth="1"/>
    <col min="2308" max="2316" width="13.5" style="461" customWidth="1"/>
    <col min="2317" max="2560" width="9" style="461"/>
    <col min="2561" max="2561" width="2.58203125" style="461" customWidth="1"/>
    <col min="2562" max="2562" width="3.33203125" style="461" customWidth="1"/>
    <col min="2563" max="2563" width="30" style="461" customWidth="1"/>
    <col min="2564" max="2572" width="13.5" style="461" customWidth="1"/>
    <col min="2573" max="2816" width="9" style="461"/>
    <col min="2817" max="2817" width="2.58203125" style="461" customWidth="1"/>
    <col min="2818" max="2818" width="3.33203125" style="461" customWidth="1"/>
    <col min="2819" max="2819" width="30" style="461" customWidth="1"/>
    <col min="2820" max="2828" width="13.5" style="461" customWidth="1"/>
    <col min="2829" max="3072" width="9" style="461"/>
    <col min="3073" max="3073" width="2.58203125" style="461" customWidth="1"/>
    <col min="3074" max="3074" width="3.33203125" style="461" customWidth="1"/>
    <col min="3075" max="3075" width="30" style="461" customWidth="1"/>
    <col min="3076" max="3084" width="13.5" style="461" customWidth="1"/>
    <col min="3085" max="3328" width="9" style="461"/>
    <col min="3329" max="3329" width="2.58203125" style="461" customWidth="1"/>
    <col min="3330" max="3330" width="3.33203125" style="461" customWidth="1"/>
    <col min="3331" max="3331" width="30" style="461" customWidth="1"/>
    <col min="3332" max="3340" width="13.5" style="461" customWidth="1"/>
    <col min="3341" max="3584" width="9" style="461"/>
    <col min="3585" max="3585" width="2.58203125" style="461" customWidth="1"/>
    <col min="3586" max="3586" width="3.33203125" style="461" customWidth="1"/>
    <col min="3587" max="3587" width="30" style="461" customWidth="1"/>
    <col min="3588" max="3596" width="13.5" style="461" customWidth="1"/>
    <col min="3597" max="3840" width="9" style="461"/>
    <col min="3841" max="3841" width="2.58203125" style="461" customWidth="1"/>
    <col min="3842" max="3842" width="3.33203125" style="461" customWidth="1"/>
    <col min="3843" max="3843" width="30" style="461" customWidth="1"/>
    <col min="3844" max="3852" width="13.5" style="461" customWidth="1"/>
    <col min="3853" max="4096" width="9" style="461"/>
    <col min="4097" max="4097" width="2.58203125" style="461" customWidth="1"/>
    <col min="4098" max="4098" width="3.33203125" style="461" customWidth="1"/>
    <col min="4099" max="4099" width="30" style="461" customWidth="1"/>
    <col min="4100" max="4108" width="13.5" style="461" customWidth="1"/>
    <col min="4109" max="4352" width="9" style="461"/>
    <col min="4353" max="4353" width="2.58203125" style="461" customWidth="1"/>
    <col min="4354" max="4354" width="3.33203125" style="461" customWidth="1"/>
    <col min="4355" max="4355" width="30" style="461" customWidth="1"/>
    <col min="4356" max="4364" width="13.5" style="461" customWidth="1"/>
    <col min="4365" max="4608" width="9" style="461"/>
    <col min="4609" max="4609" width="2.58203125" style="461" customWidth="1"/>
    <col min="4610" max="4610" width="3.33203125" style="461" customWidth="1"/>
    <col min="4611" max="4611" width="30" style="461" customWidth="1"/>
    <col min="4612" max="4620" width="13.5" style="461" customWidth="1"/>
    <col min="4621" max="4864" width="9" style="461"/>
    <col min="4865" max="4865" width="2.58203125" style="461" customWidth="1"/>
    <col min="4866" max="4866" width="3.33203125" style="461" customWidth="1"/>
    <col min="4867" max="4867" width="30" style="461" customWidth="1"/>
    <col min="4868" max="4876" width="13.5" style="461" customWidth="1"/>
    <col min="4877" max="5120" width="9" style="461"/>
    <col min="5121" max="5121" width="2.58203125" style="461" customWidth="1"/>
    <col min="5122" max="5122" width="3.33203125" style="461" customWidth="1"/>
    <col min="5123" max="5123" width="30" style="461" customWidth="1"/>
    <col min="5124" max="5132" width="13.5" style="461" customWidth="1"/>
    <col min="5133" max="5376" width="9" style="461"/>
    <col min="5377" max="5377" width="2.58203125" style="461" customWidth="1"/>
    <col min="5378" max="5378" width="3.33203125" style="461" customWidth="1"/>
    <col min="5379" max="5379" width="30" style="461" customWidth="1"/>
    <col min="5380" max="5388" width="13.5" style="461" customWidth="1"/>
    <col min="5389" max="5632" width="9" style="461"/>
    <col min="5633" max="5633" width="2.58203125" style="461" customWidth="1"/>
    <col min="5634" max="5634" width="3.33203125" style="461" customWidth="1"/>
    <col min="5635" max="5635" width="30" style="461" customWidth="1"/>
    <col min="5636" max="5644" width="13.5" style="461" customWidth="1"/>
    <col min="5645" max="5888" width="9" style="461"/>
    <col min="5889" max="5889" width="2.58203125" style="461" customWidth="1"/>
    <col min="5890" max="5890" width="3.33203125" style="461" customWidth="1"/>
    <col min="5891" max="5891" width="30" style="461" customWidth="1"/>
    <col min="5892" max="5900" width="13.5" style="461" customWidth="1"/>
    <col min="5901" max="6144" width="9" style="461"/>
    <col min="6145" max="6145" width="2.58203125" style="461" customWidth="1"/>
    <col min="6146" max="6146" width="3.33203125" style="461" customWidth="1"/>
    <col min="6147" max="6147" width="30" style="461" customWidth="1"/>
    <col min="6148" max="6156" width="13.5" style="461" customWidth="1"/>
    <col min="6157" max="6400" width="9" style="461"/>
    <col min="6401" max="6401" width="2.58203125" style="461" customWidth="1"/>
    <col min="6402" max="6402" width="3.33203125" style="461" customWidth="1"/>
    <col min="6403" max="6403" width="30" style="461" customWidth="1"/>
    <col min="6404" max="6412" width="13.5" style="461" customWidth="1"/>
    <col min="6413" max="6656" width="9" style="461"/>
    <col min="6657" max="6657" width="2.58203125" style="461" customWidth="1"/>
    <col min="6658" max="6658" width="3.33203125" style="461" customWidth="1"/>
    <col min="6659" max="6659" width="30" style="461" customWidth="1"/>
    <col min="6660" max="6668" width="13.5" style="461" customWidth="1"/>
    <col min="6669" max="6912" width="9" style="461"/>
    <col min="6913" max="6913" width="2.58203125" style="461" customWidth="1"/>
    <col min="6914" max="6914" width="3.33203125" style="461" customWidth="1"/>
    <col min="6915" max="6915" width="30" style="461" customWidth="1"/>
    <col min="6916" max="6924" width="13.5" style="461" customWidth="1"/>
    <col min="6925" max="7168" width="9" style="461"/>
    <col min="7169" max="7169" width="2.58203125" style="461" customWidth="1"/>
    <col min="7170" max="7170" width="3.33203125" style="461" customWidth="1"/>
    <col min="7171" max="7171" width="30" style="461" customWidth="1"/>
    <col min="7172" max="7180" width="13.5" style="461" customWidth="1"/>
    <col min="7181" max="7424" width="9" style="461"/>
    <col min="7425" max="7425" width="2.58203125" style="461" customWidth="1"/>
    <col min="7426" max="7426" width="3.33203125" style="461" customWidth="1"/>
    <col min="7427" max="7427" width="30" style="461" customWidth="1"/>
    <col min="7428" max="7436" width="13.5" style="461" customWidth="1"/>
    <col min="7437" max="7680" width="9" style="461"/>
    <col min="7681" max="7681" width="2.58203125" style="461" customWidth="1"/>
    <col min="7682" max="7682" width="3.33203125" style="461" customWidth="1"/>
    <col min="7683" max="7683" width="30" style="461" customWidth="1"/>
    <col min="7684" max="7692" width="13.5" style="461" customWidth="1"/>
    <col min="7693" max="7936" width="9" style="461"/>
    <col min="7937" max="7937" width="2.58203125" style="461" customWidth="1"/>
    <col min="7938" max="7938" width="3.33203125" style="461" customWidth="1"/>
    <col min="7939" max="7939" width="30" style="461" customWidth="1"/>
    <col min="7940" max="7948" width="13.5" style="461" customWidth="1"/>
    <col min="7949" max="8192" width="9" style="461"/>
    <col min="8193" max="8193" width="2.58203125" style="461" customWidth="1"/>
    <col min="8194" max="8194" width="3.33203125" style="461" customWidth="1"/>
    <col min="8195" max="8195" width="30" style="461" customWidth="1"/>
    <col min="8196" max="8204" width="13.5" style="461" customWidth="1"/>
    <col min="8205" max="8448" width="9" style="461"/>
    <col min="8449" max="8449" width="2.58203125" style="461" customWidth="1"/>
    <col min="8450" max="8450" width="3.33203125" style="461" customWidth="1"/>
    <col min="8451" max="8451" width="30" style="461" customWidth="1"/>
    <col min="8452" max="8460" width="13.5" style="461" customWidth="1"/>
    <col min="8461" max="8704" width="9" style="461"/>
    <col min="8705" max="8705" width="2.58203125" style="461" customWidth="1"/>
    <col min="8706" max="8706" width="3.33203125" style="461" customWidth="1"/>
    <col min="8707" max="8707" width="30" style="461" customWidth="1"/>
    <col min="8708" max="8716" width="13.5" style="461" customWidth="1"/>
    <col min="8717" max="8960" width="9" style="461"/>
    <col min="8961" max="8961" width="2.58203125" style="461" customWidth="1"/>
    <col min="8962" max="8962" width="3.33203125" style="461" customWidth="1"/>
    <col min="8963" max="8963" width="30" style="461" customWidth="1"/>
    <col min="8964" max="8972" width="13.5" style="461" customWidth="1"/>
    <col min="8973" max="9216" width="9" style="461"/>
    <col min="9217" max="9217" width="2.58203125" style="461" customWidth="1"/>
    <col min="9218" max="9218" width="3.33203125" style="461" customWidth="1"/>
    <col min="9219" max="9219" width="30" style="461" customWidth="1"/>
    <col min="9220" max="9228" width="13.5" style="461" customWidth="1"/>
    <col min="9229" max="9472" width="9" style="461"/>
    <col min="9473" max="9473" width="2.58203125" style="461" customWidth="1"/>
    <col min="9474" max="9474" width="3.33203125" style="461" customWidth="1"/>
    <col min="9475" max="9475" width="30" style="461" customWidth="1"/>
    <col min="9476" max="9484" width="13.5" style="461" customWidth="1"/>
    <col min="9485" max="9728" width="9" style="461"/>
    <col min="9729" max="9729" width="2.58203125" style="461" customWidth="1"/>
    <col min="9730" max="9730" width="3.33203125" style="461" customWidth="1"/>
    <col min="9731" max="9731" width="30" style="461" customWidth="1"/>
    <col min="9732" max="9740" width="13.5" style="461" customWidth="1"/>
    <col min="9741" max="9984" width="9" style="461"/>
    <col min="9985" max="9985" width="2.58203125" style="461" customWidth="1"/>
    <col min="9986" max="9986" width="3.33203125" style="461" customWidth="1"/>
    <col min="9987" max="9987" width="30" style="461" customWidth="1"/>
    <col min="9988" max="9996" width="13.5" style="461" customWidth="1"/>
    <col min="9997" max="10240" width="9" style="461"/>
    <col min="10241" max="10241" width="2.58203125" style="461" customWidth="1"/>
    <col min="10242" max="10242" width="3.33203125" style="461" customWidth="1"/>
    <col min="10243" max="10243" width="30" style="461" customWidth="1"/>
    <col min="10244" max="10252" width="13.5" style="461" customWidth="1"/>
    <col min="10253" max="10496" width="9" style="461"/>
    <col min="10497" max="10497" width="2.58203125" style="461" customWidth="1"/>
    <col min="10498" max="10498" width="3.33203125" style="461" customWidth="1"/>
    <col min="10499" max="10499" width="30" style="461" customWidth="1"/>
    <col min="10500" max="10508" width="13.5" style="461" customWidth="1"/>
    <col min="10509" max="10752" width="9" style="461"/>
    <col min="10753" max="10753" width="2.58203125" style="461" customWidth="1"/>
    <col min="10754" max="10754" width="3.33203125" style="461" customWidth="1"/>
    <col min="10755" max="10755" width="30" style="461" customWidth="1"/>
    <col min="10756" max="10764" width="13.5" style="461" customWidth="1"/>
    <col min="10765" max="11008" width="9" style="461"/>
    <col min="11009" max="11009" width="2.58203125" style="461" customWidth="1"/>
    <col min="11010" max="11010" width="3.33203125" style="461" customWidth="1"/>
    <col min="11011" max="11011" width="30" style="461" customWidth="1"/>
    <col min="11012" max="11020" width="13.5" style="461" customWidth="1"/>
    <col min="11021" max="11264" width="9" style="461"/>
    <col min="11265" max="11265" width="2.58203125" style="461" customWidth="1"/>
    <col min="11266" max="11266" width="3.33203125" style="461" customWidth="1"/>
    <col min="11267" max="11267" width="30" style="461" customWidth="1"/>
    <col min="11268" max="11276" width="13.5" style="461" customWidth="1"/>
    <col min="11277" max="11520" width="9" style="461"/>
    <col min="11521" max="11521" width="2.58203125" style="461" customWidth="1"/>
    <col min="11522" max="11522" width="3.33203125" style="461" customWidth="1"/>
    <col min="11523" max="11523" width="30" style="461" customWidth="1"/>
    <col min="11524" max="11532" width="13.5" style="461" customWidth="1"/>
    <col min="11533" max="11776" width="9" style="461"/>
    <col min="11777" max="11777" width="2.58203125" style="461" customWidth="1"/>
    <col min="11778" max="11778" width="3.33203125" style="461" customWidth="1"/>
    <col min="11779" max="11779" width="30" style="461" customWidth="1"/>
    <col min="11780" max="11788" width="13.5" style="461" customWidth="1"/>
    <col min="11789" max="12032" width="9" style="461"/>
    <col min="12033" max="12033" width="2.58203125" style="461" customWidth="1"/>
    <col min="12034" max="12034" width="3.33203125" style="461" customWidth="1"/>
    <col min="12035" max="12035" width="30" style="461" customWidth="1"/>
    <col min="12036" max="12044" width="13.5" style="461" customWidth="1"/>
    <col min="12045" max="12288" width="9" style="461"/>
    <col min="12289" max="12289" width="2.58203125" style="461" customWidth="1"/>
    <col min="12290" max="12290" width="3.33203125" style="461" customWidth="1"/>
    <col min="12291" max="12291" width="30" style="461" customWidth="1"/>
    <col min="12292" max="12300" width="13.5" style="461" customWidth="1"/>
    <col min="12301" max="12544" width="9" style="461"/>
    <col min="12545" max="12545" width="2.58203125" style="461" customWidth="1"/>
    <col min="12546" max="12546" width="3.33203125" style="461" customWidth="1"/>
    <col min="12547" max="12547" width="30" style="461" customWidth="1"/>
    <col min="12548" max="12556" width="13.5" style="461" customWidth="1"/>
    <col min="12557" max="12800" width="9" style="461"/>
    <col min="12801" max="12801" width="2.58203125" style="461" customWidth="1"/>
    <col min="12802" max="12802" width="3.33203125" style="461" customWidth="1"/>
    <col min="12803" max="12803" width="30" style="461" customWidth="1"/>
    <col min="12804" max="12812" width="13.5" style="461" customWidth="1"/>
    <col min="12813" max="13056" width="9" style="461"/>
    <col min="13057" max="13057" width="2.58203125" style="461" customWidth="1"/>
    <col min="13058" max="13058" width="3.33203125" style="461" customWidth="1"/>
    <col min="13059" max="13059" width="30" style="461" customWidth="1"/>
    <col min="13060" max="13068" width="13.5" style="461" customWidth="1"/>
    <col min="13069" max="13312" width="9" style="461"/>
    <col min="13313" max="13313" width="2.58203125" style="461" customWidth="1"/>
    <col min="13314" max="13314" width="3.33203125" style="461" customWidth="1"/>
    <col min="13315" max="13315" width="30" style="461" customWidth="1"/>
    <col min="13316" max="13324" width="13.5" style="461" customWidth="1"/>
    <col min="13325" max="13568" width="9" style="461"/>
    <col min="13569" max="13569" width="2.58203125" style="461" customWidth="1"/>
    <col min="13570" max="13570" width="3.33203125" style="461" customWidth="1"/>
    <col min="13571" max="13571" width="30" style="461" customWidth="1"/>
    <col min="13572" max="13580" width="13.5" style="461" customWidth="1"/>
    <col min="13581" max="13824" width="9" style="461"/>
    <col min="13825" max="13825" width="2.58203125" style="461" customWidth="1"/>
    <col min="13826" max="13826" width="3.33203125" style="461" customWidth="1"/>
    <col min="13827" max="13827" width="30" style="461" customWidth="1"/>
    <col min="13828" max="13836" width="13.5" style="461" customWidth="1"/>
    <col min="13837" max="14080" width="9" style="461"/>
    <col min="14081" max="14081" width="2.58203125" style="461" customWidth="1"/>
    <col min="14082" max="14082" width="3.33203125" style="461" customWidth="1"/>
    <col min="14083" max="14083" width="30" style="461" customWidth="1"/>
    <col min="14084" max="14092" width="13.5" style="461" customWidth="1"/>
    <col min="14093" max="14336" width="9" style="461"/>
    <col min="14337" max="14337" width="2.58203125" style="461" customWidth="1"/>
    <col min="14338" max="14338" width="3.33203125" style="461" customWidth="1"/>
    <col min="14339" max="14339" width="30" style="461" customWidth="1"/>
    <col min="14340" max="14348" width="13.5" style="461" customWidth="1"/>
    <col min="14349" max="14592" width="9" style="461"/>
    <col min="14593" max="14593" width="2.58203125" style="461" customWidth="1"/>
    <col min="14594" max="14594" width="3.33203125" style="461" customWidth="1"/>
    <col min="14595" max="14595" width="30" style="461" customWidth="1"/>
    <col min="14596" max="14604" width="13.5" style="461" customWidth="1"/>
    <col min="14605" max="14848" width="9" style="461"/>
    <col min="14849" max="14849" width="2.58203125" style="461" customWidth="1"/>
    <col min="14850" max="14850" width="3.33203125" style="461" customWidth="1"/>
    <col min="14851" max="14851" width="30" style="461" customWidth="1"/>
    <col min="14852" max="14860" width="13.5" style="461" customWidth="1"/>
    <col min="14861" max="15104" width="9" style="461"/>
    <col min="15105" max="15105" width="2.58203125" style="461" customWidth="1"/>
    <col min="15106" max="15106" width="3.33203125" style="461" customWidth="1"/>
    <col min="15107" max="15107" width="30" style="461" customWidth="1"/>
    <col min="15108" max="15116" width="13.5" style="461" customWidth="1"/>
    <col min="15117" max="15360" width="9" style="461"/>
    <col min="15361" max="15361" width="2.58203125" style="461" customWidth="1"/>
    <col min="15362" max="15362" width="3.33203125" style="461" customWidth="1"/>
    <col min="15363" max="15363" width="30" style="461" customWidth="1"/>
    <col min="15364" max="15372" width="13.5" style="461" customWidth="1"/>
    <col min="15373" max="15616" width="9" style="461"/>
    <col min="15617" max="15617" width="2.58203125" style="461" customWidth="1"/>
    <col min="15618" max="15618" width="3.33203125" style="461" customWidth="1"/>
    <col min="15619" max="15619" width="30" style="461" customWidth="1"/>
    <col min="15620" max="15628" width="13.5" style="461" customWidth="1"/>
    <col min="15629" max="15872" width="9" style="461"/>
    <col min="15873" max="15873" width="2.58203125" style="461" customWidth="1"/>
    <col min="15874" max="15874" width="3.33203125" style="461" customWidth="1"/>
    <col min="15875" max="15875" width="30" style="461" customWidth="1"/>
    <col min="15876" max="15884" width="13.5" style="461" customWidth="1"/>
    <col min="15885" max="16128" width="9" style="461"/>
    <col min="16129" max="16129" width="2.58203125" style="461" customWidth="1"/>
    <col min="16130" max="16130" width="3.33203125" style="461" customWidth="1"/>
    <col min="16131" max="16131" width="30" style="461" customWidth="1"/>
    <col min="16132" max="16140" width="13.5" style="461" customWidth="1"/>
    <col min="16141" max="16384" width="9" style="461"/>
  </cols>
  <sheetData>
    <row r="1" spans="1:12" ht="25.5">
      <c r="A1" s="769" t="s">
        <v>266</v>
      </c>
      <c r="B1" s="769"/>
      <c r="C1" s="769"/>
      <c r="D1" s="769"/>
      <c r="E1" s="769"/>
      <c r="F1" s="769"/>
      <c r="G1" s="769"/>
      <c r="H1" s="769"/>
      <c r="I1" s="769"/>
      <c r="J1" s="769"/>
      <c r="K1" s="769"/>
      <c r="L1" s="769"/>
    </row>
    <row r="2" spans="1:12" ht="18" customHeight="1" thickBot="1">
      <c r="A2" s="462"/>
      <c r="B2" s="462"/>
      <c r="C2" s="783" t="s">
        <v>329</v>
      </c>
      <c r="D2" s="783"/>
      <c r="E2" s="783"/>
      <c r="F2" s="783"/>
      <c r="G2" s="783"/>
      <c r="H2" s="783"/>
      <c r="I2" s="783"/>
      <c r="J2" s="783"/>
      <c r="K2" s="463"/>
      <c r="L2" s="464" t="s">
        <v>239</v>
      </c>
    </row>
    <row r="3" spans="1:12">
      <c r="A3" s="770" t="s">
        <v>240</v>
      </c>
      <c r="B3" s="771"/>
      <c r="C3" s="772"/>
      <c r="D3" s="776" t="s">
        <v>260</v>
      </c>
      <c r="E3" s="777"/>
      <c r="F3" s="778"/>
      <c r="G3" s="779" t="s">
        <v>261</v>
      </c>
      <c r="H3" s="780"/>
      <c r="I3" s="781"/>
      <c r="J3" s="779" t="s">
        <v>262</v>
      </c>
      <c r="K3" s="780"/>
      <c r="L3" s="782"/>
    </row>
    <row r="4" spans="1:12" ht="38" thickBot="1">
      <c r="A4" s="773"/>
      <c r="B4" s="774"/>
      <c r="C4" s="775"/>
      <c r="D4" s="465" t="s">
        <v>89</v>
      </c>
      <c r="E4" s="466" t="s">
        <v>241</v>
      </c>
      <c r="F4" s="466" t="s">
        <v>242</v>
      </c>
      <c r="G4" s="467" t="s">
        <v>89</v>
      </c>
      <c r="H4" s="466" t="s">
        <v>241</v>
      </c>
      <c r="I4" s="466" t="s">
        <v>242</v>
      </c>
      <c r="J4" s="467" t="s">
        <v>89</v>
      </c>
      <c r="K4" s="466" t="s">
        <v>241</v>
      </c>
      <c r="L4" s="468" t="s">
        <v>242</v>
      </c>
    </row>
    <row r="5" spans="1:12" ht="22.5" customHeight="1">
      <c r="A5" s="469" t="s">
        <v>243</v>
      </c>
      <c r="B5" s="470"/>
      <c r="C5" s="470"/>
      <c r="D5" s="471">
        <f>D6+D14+D15</f>
        <v>0</v>
      </c>
      <c r="E5" s="471">
        <f>E6+E14+E15</f>
        <v>0</v>
      </c>
      <c r="F5" s="471">
        <f>D5-E5</f>
        <v>0</v>
      </c>
      <c r="G5" s="471">
        <f>G6+G14+G15</f>
        <v>0</v>
      </c>
      <c r="H5" s="471">
        <f>H6+H14+H15</f>
        <v>0</v>
      </c>
      <c r="I5" s="471">
        <f>G5-H5</f>
        <v>0</v>
      </c>
      <c r="J5" s="471">
        <f>J6+J14+J15</f>
        <v>0</v>
      </c>
      <c r="K5" s="471">
        <f>K6+K14+K15</f>
        <v>0</v>
      </c>
      <c r="L5" s="471">
        <f>J5-K5</f>
        <v>0</v>
      </c>
    </row>
    <row r="6" spans="1:12" ht="22.5" customHeight="1">
      <c r="A6" s="472"/>
      <c r="B6" s="473" t="s">
        <v>244</v>
      </c>
      <c r="C6" s="474"/>
      <c r="D6" s="475">
        <f>SUM(D7:D13)</f>
        <v>0</v>
      </c>
      <c r="E6" s="475">
        <f>SUM(E7:E13)</f>
        <v>0</v>
      </c>
      <c r="F6" s="475">
        <f t="shared" ref="F6:F16" si="0">D6-E6</f>
        <v>0</v>
      </c>
      <c r="G6" s="475">
        <f>SUM(G7:G13)</f>
        <v>0</v>
      </c>
      <c r="H6" s="475">
        <f>SUM(H7:H13)</f>
        <v>0</v>
      </c>
      <c r="I6" s="475">
        <f t="shared" ref="I6:I16" si="1">G6-H6</f>
        <v>0</v>
      </c>
      <c r="J6" s="475">
        <f>SUM(J7:J13)</f>
        <v>0</v>
      </c>
      <c r="K6" s="475">
        <f>SUM(K7:K13)</f>
        <v>0</v>
      </c>
      <c r="L6" s="475">
        <f t="shared" ref="L6:L16" si="2">J6-K6</f>
        <v>0</v>
      </c>
    </row>
    <row r="7" spans="1:12" ht="22.5" customHeight="1">
      <c r="A7" s="472"/>
      <c r="B7" s="473"/>
      <c r="C7" s="474" t="s">
        <v>245</v>
      </c>
      <c r="D7" s="476"/>
      <c r="E7" s="476"/>
      <c r="F7" s="477">
        <f t="shared" si="0"/>
        <v>0</v>
      </c>
      <c r="G7" s="476"/>
      <c r="H7" s="476"/>
      <c r="I7" s="477">
        <f t="shared" si="1"/>
        <v>0</v>
      </c>
      <c r="J7" s="476"/>
      <c r="K7" s="476"/>
      <c r="L7" s="477">
        <f t="shared" si="2"/>
        <v>0</v>
      </c>
    </row>
    <row r="8" spans="1:12" ht="22.5" customHeight="1">
      <c r="A8" s="472"/>
      <c r="B8" s="478"/>
      <c r="C8" s="479" t="s">
        <v>246</v>
      </c>
      <c r="D8" s="476"/>
      <c r="E8" s="476"/>
      <c r="F8" s="477">
        <f t="shared" si="0"/>
        <v>0</v>
      </c>
      <c r="G8" s="476"/>
      <c r="H8" s="476"/>
      <c r="I8" s="477">
        <f t="shared" si="1"/>
        <v>0</v>
      </c>
      <c r="J8" s="476"/>
      <c r="K8" s="476"/>
      <c r="L8" s="477" t="b">
        <f>A3=J8-K8</f>
        <v>0</v>
      </c>
    </row>
    <row r="9" spans="1:12" ht="22.5" customHeight="1">
      <c r="A9" s="472"/>
      <c r="B9" s="478"/>
      <c r="C9" s="479" t="s">
        <v>247</v>
      </c>
      <c r="D9" s="476"/>
      <c r="E9" s="476"/>
      <c r="F9" s="477">
        <f t="shared" si="0"/>
        <v>0</v>
      </c>
      <c r="G9" s="476"/>
      <c r="H9" s="476"/>
      <c r="I9" s="477">
        <f t="shared" si="1"/>
        <v>0</v>
      </c>
      <c r="J9" s="476"/>
      <c r="K9" s="476"/>
      <c r="L9" s="477">
        <f t="shared" si="2"/>
        <v>0</v>
      </c>
    </row>
    <row r="10" spans="1:12" ht="22.5" customHeight="1">
      <c r="A10" s="472"/>
      <c r="B10" s="480"/>
      <c r="C10" s="481" t="s">
        <v>248</v>
      </c>
      <c r="D10" s="476"/>
      <c r="E10" s="476"/>
      <c r="F10" s="477">
        <f t="shared" si="0"/>
        <v>0</v>
      </c>
      <c r="G10" s="476"/>
      <c r="H10" s="476"/>
      <c r="I10" s="477">
        <f t="shared" si="1"/>
        <v>0</v>
      </c>
      <c r="J10" s="476"/>
      <c r="K10" s="476"/>
      <c r="L10" s="477">
        <f t="shared" si="2"/>
        <v>0</v>
      </c>
    </row>
    <row r="11" spans="1:12" ht="22.5" customHeight="1">
      <c r="A11" s="482"/>
      <c r="B11" s="483"/>
      <c r="C11" s="484" t="s">
        <v>249</v>
      </c>
      <c r="D11" s="476"/>
      <c r="E11" s="476"/>
      <c r="F11" s="477">
        <f t="shared" si="0"/>
        <v>0</v>
      </c>
      <c r="G11" s="476"/>
      <c r="H11" s="476"/>
      <c r="I11" s="477">
        <f t="shared" si="1"/>
        <v>0</v>
      </c>
      <c r="J11" s="476"/>
      <c r="K11" s="476"/>
      <c r="L11" s="477">
        <f t="shared" si="2"/>
        <v>0</v>
      </c>
    </row>
    <row r="12" spans="1:12" ht="22.5" customHeight="1">
      <c r="A12" s="482"/>
      <c r="B12" s="483"/>
      <c r="C12" s="484" t="s">
        <v>250</v>
      </c>
      <c r="D12" s="476"/>
      <c r="E12" s="476"/>
      <c r="F12" s="477">
        <f t="shared" si="0"/>
        <v>0</v>
      </c>
      <c r="G12" s="476"/>
      <c r="H12" s="476"/>
      <c r="I12" s="477">
        <f t="shared" si="1"/>
        <v>0</v>
      </c>
      <c r="J12" s="476"/>
      <c r="K12" s="476"/>
      <c r="L12" s="477">
        <f t="shared" si="2"/>
        <v>0</v>
      </c>
    </row>
    <row r="13" spans="1:12" ht="22.5" customHeight="1">
      <c r="A13" s="482"/>
      <c r="B13" s="483"/>
      <c r="C13" s="485" t="s">
        <v>251</v>
      </c>
      <c r="D13" s="476"/>
      <c r="E13" s="476"/>
      <c r="F13" s="477">
        <f t="shared" si="0"/>
        <v>0</v>
      </c>
      <c r="G13" s="476"/>
      <c r="H13" s="476"/>
      <c r="I13" s="477">
        <f t="shared" si="1"/>
        <v>0</v>
      </c>
      <c r="J13" s="476"/>
      <c r="K13" s="476"/>
      <c r="L13" s="477">
        <f t="shared" si="2"/>
        <v>0</v>
      </c>
    </row>
    <row r="14" spans="1:12" ht="22.5" customHeight="1">
      <c r="A14" s="482"/>
      <c r="B14" s="483" t="s">
        <v>252</v>
      </c>
      <c r="C14" s="484"/>
      <c r="D14" s="476"/>
      <c r="E14" s="486"/>
      <c r="F14" s="487">
        <f t="shared" si="0"/>
        <v>0</v>
      </c>
      <c r="G14" s="476"/>
      <c r="H14" s="486"/>
      <c r="I14" s="487">
        <f t="shared" si="1"/>
        <v>0</v>
      </c>
      <c r="J14" s="476"/>
      <c r="K14" s="486"/>
      <c r="L14" s="487">
        <f t="shared" si="2"/>
        <v>0</v>
      </c>
    </row>
    <row r="15" spans="1:12" ht="22.5" customHeight="1">
      <c r="A15" s="482"/>
      <c r="B15" s="483" t="s">
        <v>323</v>
      </c>
      <c r="C15" s="484"/>
      <c r="D15" s="488">
        <f>ROUNDDOWN(D14*1.2,-3)</f>
        <v>0</v>
      </c>
      <c r="E15" s="488">
        <f>ROUNDDOWN(E14*1.2,-3)</f>
        <v>0</v>
      </c>
      <c r="F15" s="489">
        <f t="shared" si="0"/>
        <v>0</v>
      </c>
      <c r="G15" s="488">
        <f>ROUNDDOWN(G14*1.2,-3)</f>
        <v>0</v>
      </c>
      <c r="H15" s="488">
        <f>ROUNDDOWN(H14*1.2,-3)</f>
        <v>0</v>
      </c>
      <c r="I15" s="489">
        <f t="shared" si="1"/>
        <v>0</v>
      </c>
      <c r="J15" s="488">
        <f>ROUNDDOWN(J14*1.2,-3)</f>
        <v>0</v>
      </c>
      <c r="K15" s="488">
        <f>ROUNDDOWN(K14*1.2,-3)</f>
        <v>0</v>
      </c>
      <c r="L15" s="489">
        <f t="shared" si="2"/>
        <v>0</v>
      </c>
    </row>
    <row r="16" spans="1:12" ht="22.5" customHeight="1" thickBot="1">
      <c r="A16" s="482" t="s">
        <v>324</v>
      </c>
      <c r="B16" s="483"/>
      <c r="C16" s="484"/>
      <c r="D16" s="490">
        <f>ROUNDDOWN(SUM(D14:D15)*0.4,-3)</f>
        <v>0</v>
      </c>
      <c r="E16" s="490">
        <f>ROUNDDOWN(SUM(E14:E15)*0.4,-3)</f>
        <v>0</v>
      </c>
      <c r="F16" s="490">
        <f t="shared" si="0"/>
        <v>0</v>
      </c>
      <c r="G16" s="490">
        <f>ROUNDDOWN(SUM(G14:G15)*0.4,-3)</f>
        <v>0</v>
      </c>
      <c r="H16" s="490">
        <f>ROUNDDOWN(SUM(H14:H15)*0.4,-3)</f>
        <v>0</v>
      </c>
      <c r="I16" s="490">
        <f t="shared" si="1"/>
        <v>0</v>
      </c>
      <c r="J16" s="490">
        <f>ROUNDDOWN(SUM(J14:J15)*0.4,-3)</f>
        <v>0</v>
      </c>
      <c r="K16" s="490">
        <f>ROUNDDOWN(SUM(K14:K15)*0.4,-3)</f>
        <v>0</v>
      </c>
      <c r="L16" s="490">
        <f t="shared" si="2"/>
        <v>0</v>
      </c>
    </row>
    <row r="17" spans="1:12" ht="22.5" customHeight="1" thickBot="1">
      <c r="A17" s="491" t="s">
        <v>253</v>
      </c>
      <c r="B17" s="492"/>
      <c r="C17" s="493"/>
      <c r="D17" s="494">
        <f t="shared" ref="D17:L17" si="3">D5+D16</f>
        <v>0</v>
      </c>
      <c r="E17" s="494">
        <f t="shared" si="3"/>
        <v>0</v>
      </c>
      <c r="F17" s="494">
        <f t="shared" si="3"/>
        <v>0</v>
      </c>
      <c r="G17" s="494">
        <f t="shared" si="3"/>
        <v>0</v>
      </c>
      <c r="H17" s="494">
        <f t="shared" si="3"/>
        <v>0</v>
      </c>
      <c r="I17" s="494">
        <f t="shared" si="3"/>
        <v>0</v>
      </c>
      <c r="J17" s="494">
        <f t="shared" si="3"/>
        <v>0</v>
      </c>
      <c r="K17" s="494">
        <f t="shared" si="3"/>
        <v>0</v>
      </c>
      <c r="L17" s="494">
        <f t="shared" si="3"/>
        <v>0</v>
      </c>
    </row>
    <row r="18" spans="1:12" ht="22.5" customHeight="1" thickBot="1">
      <c r="A18" s="491" t="s">
        <v>325</v>
      </c>
      <c r="B18" s="492"/>
      <c r="C18" s="493"/>
      <c r="D18" s="494">
        <f>ROUNDDOWN(IF(ISNUMBER($D$25),D17*(9/10-($D$25/$D$24)),D17*0.9),-3)</f>
        <v>0</v>
      </c>
      <c r="E18" s="494">
        <f>ROUNDDOWN(IF(ISNUMBER($D$25),E17*(9/10-($D$25/$D$24)),E17*0.9),-3)</f>
        <v>0</v>
      </c>
      <c r="F18" s="494">
        <f>D18-E18</f>
        <v>0</v>
      </c>
      <c r="G18" s="494">
        <f>ROUNDDOWN(IF(ISNUMBER($D$25),G17*(9/10-($D$25/$D$24)),G17*0.9),-3)</f>
        <v>0</v>
      </c>
      <c r="H18" s="494">
        <f>ROUNDDOWN(IF(ISNUMBER($D$25),H17*(9/10-($D$25/$D$24)),H17*0.9),-3)</f>
        <v>0</v>
      </c>
      <c r="I18" s="494"/>
      <c r="J18" s="494">
        <f>ROUNDDOWN(IF(ISNUMBER($D$25),J17*(9/10-($D$25/$D$24)),J17*0.9),-3)</f>
        <v>0</v>
      </c>
      <c r="K18" s="494">
        <f>ROUNDDOWN(IF(ISNUMBER($D$25),K17*(9/10-($D$25/$D$24)),K17*0.9),-3)</f>
        <v>0</v>
      </c>
      <c r="L18" s="494"/>
    </row>
    <row r="19" spans="1:12" ht="22.5" customHeight="1" thickBot="1">
      <c r="A19" s="495" t="s">
        <v>254</v>
      </c>
      <c r="B19" s="496"/>
      <c r="C19" s="493"/>
      <c r="D19" s="497">
        <f>E19</f>
        <v>0</v>
      </c>
      <c r="E19" s="561"/>
      <c r="F19" s="498"/>
      <c r="G19" s="497">
        <f>H19</f>
        <v>0</v>
      </c>
      <c r="H19" s="561"/>
      <c r="I19" s="498"/>
      <c r="J19" s="497">
        <f>K19</f>
        <v>0</v>
      </c>
      <c r="K19" s="561"/>
      <c r="L19" s="498"/>
    </row>
    <row r="20" spans="1:12" ht="22.5" customHeight="1" thickBot="1">
      <c r="A20" s="499" t="s">
        <v>255</v>
      </c>
      <c r="B20" s="500"/>
      <c r="C20" s="501"/>
      <c r="D20" s="766">
        <f>D18+D19</f>
        <v>0</v>
      </c>
      <c r="E20" s="767"/>
      <c r="F20" s="768"/>
      <c r="G20" s="766">
        <f>G18+G19</f>
        <v>0</v>
      </c>
      <c r="H20" s="767"/>
      <c r="I20" s="768"/>
      <c r="J20" s="766">
        <f>J18+J19</f>
        <v>0</v>
      </c>
      <c r="K20" s="767"/>
      <c r="L20" s="768"/>
    </row>
    <row r="22" spans="1:12" s="502" customFormat="1" ht="12.5" thickBot="1">
      <c r="C22" s="503" t="s">
        <v>256</v>
      </c>
    </row>
    <row r="23" spans="1:12" s="502" customFormat="1" ht="25.5" customHeight="1" thickBot="1">
      <c r="C23" s="504" t="s">
        <v>257</v>
      </c>
      <c r="D23" s="505">
        <f>内訳書!G37</f>
        <v>572000</v>
      </c>
      <c r="E23" s="506" t="s">
        <v>0</v>
      </c>
    </row>
    <row r="24" spans="1:12" s="502" customFormat="1" ht="25.5" customHeight="1" thickBot="1">
      <c r="C24" s="507" t="s">
        <v>258</v>
      </c>
      <c r="D24" s="510">
        <f>内訳書!G33</f>
        <v>572000</v>
      </c>
      <c r="E24" s="506" t="s">
        <v>0</v>
      </c>
    </row>
    <row r="25" spans="1:12" s="502" customFormat="1" ht="25.5" customHeight="1" thickBot="1">
      <c r="C25" s="507" t="s">
        <v>259</v>
      </c>
      <c r="D25" s="508"/>
      <c r="E25" s="506" t="s">
        <v>0</v>
      </c>
      <c r="I25" s="509"/>
    </row>
    <row r="26" spans="1:12" s="502" customFormat="1" ht="12"/>
    <row r="27" spans="1:12" s="502" customFormat="1" ht="12">
      <c r="A27" s="502" t="s">
        <v>263</v>
      </c>
    </row>
    <row r="28" spans="1:12" s="502" customFormat="1" ht="12">
      <c r="A28" s="502" t="s">
        <v>264</v>
      </c>
    </row>
    <row r="29" spans="1:12">
      <c r="A29" s="502" t="s">
        <v>265</v>
      </c>
    </row>
    <row r="30" spans="1:12">
      <c r="A30" s="502" t="s">
        <v>320</v>
      </c>
    </row>
    <row r="31" spans="1:12">
      <c r="A31" s="502" t="s">
        <v>321</v>
      </c>
    </row>
    <row r="32" spans="1:12">
      <c r="A32" s="502" t="s">
        <v>322</v>
      </c>
    </row>
    <row r="33" spans="1:1">
      <c r="A33" s="502"/>
    </row>
    <row r="34" spans="1:1">
      <c r="A34" s="502"/>
    </row>
    <row r="35" spans="1:1">
      <c r="A35" s="502"/>
    </row>
  </sheetData>
  <mergeCells count="9">
    <mergeCell ref="D20:F20"/>
    <mergeCell ref="G20:I20"/>
    <mergeCell ref="J20:L20"/>
    <mergeCell ref="A1:L1"/>
    <mergeCell ref="A3:C4"/>
    <mergeCell ref="D3:F3"/>
    <mergeCell ref="G3:I3"/>
    <mergeCell ref="J3:L3"/>
    <mergeCell ref="C2:J2"/>
  </mergeCells>
  <phoneticPr fontId="2"/>
  <pageMargins left="0.55118110236220474" right="7.874015748031496E-2" top="0.62992125984251968" bottom="0.74803149606299213" header="0.31496062992125984" footer="0.31496062992125984"/>
  <pageSetup paperSize="9" scale="79" orientation="landscape" r:id="rId1"/>
  <headerFooter alignWithMargins="0">
    <oddHeader>&amp;L（業務の完了を約し対価を支払う契約）&amp;R(2019.10版）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60" zoomScaleNormal="100" workbookViewId="0">
      <selection activeCell="F52" sqref="A48:K53"/>
    </sheetView>
  </sheetViews>
  <sheetFormatPr defaultRowHeight="14"/>
  <cols>
    <col min="1" max="1" width="14.08203125" customWidth="1"/>
    <col min="2" max="2" width="5" customWidth="1"/>
    <col min="3" max="3" width="77.5" customWidth="1"/>
  </cols>
  <sheetData>
    <row r="1" spans="1:3" ht="57" customHeight="1">
      <c r="A1" s="784">
        <v>41820</v>
      </c>
      <c r="B1" s="562" t="s">
        <v>295</v>
      </c>
      <c r="C1" s="563" t="s">
        <v>300</v>
      </c>
    </row>
    <row r="2" spans="1:3" ht="28">
      <c r="A2" s="784"/>
      <c r="B2" s="562" t="s">
        <v>297</v>
      </c>
      <c r="C2" s="563" t="s">
        <v>301</v>
      </c>
    </row>
    <row r="3" spans="1:3" ht="56">
      <c r="A3" s="784"/>
      <c r="B3" s="564" t="s">
        <v>298</v>
      </c>
      <c r="C3" s="563" t="s">
        <v>296</v>
      </c>
    </row>
    <row r="4" spans="1:3" ht="42">
      <c r="A4" s="784"/>
      <c r="B4" s="564" t="s">
        <v>299</v>
      </c>
      <c r="C4" s="563" t="s">
        <v>302</v>
      </c>
    </row>
    <row r="5" spans="1:3" ht="53.25" customHeight="1">
      <c r="A5" s="785" t="s">
        <v>336</v>
      </c>
      <c r="B5" s="564" t="s">
        <v>304</v>
      </c>
      <c r="C5" s="565" t="s">
        <v>312</v>
      </c>
    </row>
    <row r="6" spans="1:3" ht="42">
      <c r="A6" s="785"/>
      <c r="B6" s="562" t="s">
        <v>297</v>
      </c>
      <c r="C6" s="563" t="s">
        <v>313</v>
      </c>
    </row>
    <row r="7" spans="1:3" ht="84">
      <c r="A7" s="785"/>
      <c r="B7" s="562" t="s">
        <v>318</v>
      </c>
      <c r="C7" s="563" t="s">
        <v>314</v>
      </c>
    </row>
    <row r="8" spans="1:3" ht="42">
      <c r="A8" s="785"/>
      <c r="B8" s="564" t="s">
        <v>315</v>
      </c>
      <c r="C8" s="563" t="s">
        <v>316</v>
      </c>
    </row>
    <row r="9" spans="1:3" ht="28">
      <c r="A9" s="785"/>
      <c r="B9" s="564" t="s">
        <v>319</v>
      </c>
      <c r="C9" s="563" t="s">
        <v>317</v>
      </c>
    </row>
    <row r="10" spans="1:3">
      <c r="A10" s="785"/>
      <c r="B10" s="564" t="s">
        <v>330</v>
      </c>
      <c r="C10" s="563" t="s">
        <v>331</v>
      </c>
    </row>
    <row r="11" spans="1:3" ht="28">
      <c r="A11" s="786" t="s">
        <v>343</v>
      </c>
      <c r="B11" s="562" t="s">
        <v>295</v>
      </c>
      <c r="C11" s="563" t="s">
        <v>339</v>
      </c>
    </row>
    <row r="12" spans="1:3" ht="28">
      <c r="A12" s="787"/>
      <c r="B12" s="562" t="s">
        <v>297</v>
      </c>
      <c r="C12" s="563" t="s">
        <v>340</v>
      </c>
    </row>
    <row r="13" spans="1:3" ht="28">
      <c r="A13" s="787"/>
      <c r="B13" s="564" t="s">
        <v>298</v>
      </c>
      <c r="C13" s="563" t="s">
        <v>341</v>
      </c>
    </row>
    <row r="14" spans="1:3" ht="28">
      <c r="A14" s="787"/>
      <c r="B14" s="564" t="s">
        <v>299</v>
      </c>
      <c r="C14" s="563" t="s">
        <v>342</v>
      </c>
    </row>
  </sheetData>
  <mergeCells count="3">
    <mergeCell ref="A1:A4"/>
    <mergeCell ref="A5:A10"/>
    <mergeCell ref="A11:A14"/>
  </mergeCells>
  <phoneticPr fontId="2"/>
  <pageMargins left="0.55118110236220474" right="7.874015748031496E-2" top="0.62992125984251968" bottom="0.74803149606299213" header="0.31496062992125984" footer="0.31496062992125984"/>
  <pageSetup paperSize="9" scale="92" orientation="portrait" r:id="rId1"/>
  <headerFooter alignWithMargins="0">
    <oddHeader>&amp;L（業務の完了を約し対価を支払う契約）&amp;R(2019.10版）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38"/>
  <sheetViews>
    <sheetView view="pageBreakPreview" topLeftCell="A13" zoomScaleNormal="100" zoomScaleSheetLayoutView="100" zoomScalePageLayoutView="70" workbookViewId="0">
      <selection activeCell="F52" sqref="A48:K53"/>
    </sheetView>
  </sheetViews>
  <sheetFormatPr defaultColWidth="10.58203125" defaultRowHeight="12"/>
  <cols>
    <col min="1" max="1" width="15" style="6" customWidth="1"/>
    <col min="2" max="2" width="10.08203125" style="6" customWidth="1"/>
    <col min="3" max="3" width="6" style="6" customWidth="1"/>
    <col min="4" max="4" width="8.25" style="6" customWidth="1"/>
    <col min="5" max="5" width="5.83203125" style="6" customWidth="1"/>
    <col min="6" max="6" width="11" style="6" customWidth="1"/>
    <col min="7" max="7" width="4.33203125" style="6" customWidth="1"/>
    <col min="8" max="8" width="3" style="6" customWidth="1"/>
    <col min="9" max="9" width="8.83203125" style="6" customWidth="1"/>
    <col min="10" max="10" width="3.5" style="6" customWidth="1"/>
    <col min="11" max="11" width="2.5" style="6" customWidth="1"/>
    <col min="12" max="12" width="9.25" style="6" customWidth="1"/>
    <col min="13" max="13" width="9.83203125" style="6" customWidth="1"/>
    <col min="14" max="14" width="4" style="6" customWidth="1"/>
    <col min="15" max="15" width="3" style="6" customWidth="1"/>
    <col min="16" max="16" width="11.83203125" style="6" customWidth="1"/>
    <col min="17" max="17" width="3.08203125" style="6" customWidth="1"/>
    <col min="18" max="18" width="2.58203125" style="6" customWidth="1"/>
    <col min="19" max="19" width="11.5" style="6" customWidth="1"/>
    <col min="20" max="20" width="8.58203125" style="6" customWidth="1"/>
    <col min="21" max="21" width="13.83203125" style="6" customWidth="1"/>
    <col min="22" max="22" width="5.83203125" style="6" customWidth="1"/>
    <col min="23" max="23" width="4.33203125" style="6" customWidth="1"/>
    <col min="24" max="24" width="15.33203125" style="6" customWidth="1"/>
    <col min="25" max="25" width="23.25" style="6" customWidth="1"/>
    <col min="26" max="26" width="3.08203125" style="6" customWidth="1"/>
    <col min="27" max="27" width="23" style="6" customWidth="1"/>
    <col min="28" max="16384" width="10.58203125" style="6"/>
  </cols>
  <sheetData>
    <row r="1" spans="1:25" ht="20.149999999999999" customHeight="1">
      <c r="A1" s="6" t="s">
        <v>115</v>
      </c>
      <c r="B1" s="26" t="s">
        <v>166</v>
      </c>
      <c r="C1" s="577">
        <f>SUM(C2,'直接人件費（両）'!B1,'その他原価（両）'!C1)</f>
        <v>572000</v>
      </c>
      <c r="D1" s="577"/>
      <c r="E1" s="6" t="s">
        <v>26</v>
      </c>
      <c r="F1" s="320" t="s">
        <v>173</v>
      </c>
      <c r="G1" s="578">
        <f>SUM(G2,'直接人件費（両）'!J44,'その他原価（両）'!G11)</f>
        <v>537000</v>
      </c>
      <c r="H1" s="578"/>
      <c r="I1" s="578"/>
      <c r="J1" s="6" t="s">
        <v>0</v>
      </c>
      <c r="L1" s="320" t="s">
        <v>175</v>
      </c>
      <c r="M1" s="580">
        <f>SUM(M2,'直接人件費（両）'!F2,'その他原価（両）'!G14)</f>
        <v>35000</v>
      </c>
      <c r="N1" s="580"/>
      <c r="O1" s="580"/>
      <c r="P1" s="6" t="s">
        <v>0</v>
      </c>
    </row>
    <row r="2" spans="1:25" ht="20.149999999999999" customHeight="1">
      <c r="A2" s="6" t="s">
        <v>32</v>
      </c>
      <c r="B2" s="26" t="s">
        <v>166</v>
      </c>
      <c r="C2" s="582">
        <f>SUM(H3,H4,'一般業務費１(不）'!C1,'報告書作成費・機材費(両）'!D1,'報告書作成費・機材費(両）'!D15,'再委託費(両）'!C1,'国内業務費(課）'!C1)</f>
        <v>0</v>
      </c>
      <c r="D2" s="582"/>
      <c r="E2" s="6" t="s">
        <v>26</v>
      </c>
      <c r="F2" s="320" t="s">
        <v>173</v>
      </c>
      <c r="G2" s="579">
        <f>SUM(O3,O4,'報告書作成費・機材費(両）'!G1,'報告書作成費・機材費(両）'!G15,'再委託費(両）'!F1,'国内業務費(課）'!F1)</f>
        <v>0</v>
      </c>
      <c r="H2" s="579"/>
      <c r="I2" s="579"/>
      <c r="J2" s="6" t="s">
        <v>0</v>
      </c>
      <c r="L2" s="320" t="s">
        <v>175</v>
      </c>
      <c r="M2" s="581">
        <f>SUM(T3,T4,'旅費２(不）'!E1,'一般業務費１(不）'!G1,'報告書作成費・機材費(両）'!G16,'再委託費(両）'!F2)</f>
        <v>0</v>
      </c>
      <c r="N2" s="581"/>
      <c r="O2" s="581"/>
      <c r="P2" s="6" t="s">
        <v>0</v>
      </c>
    </row>
    <row r="3" spans="1:25" ht="20.149999999999999" customHeight="1">
      <c r="A3" s="6" t="s">
        <v>97</v>
      </c>
      <c r="G3" s="26" t="s">
        <v>166</v>
      </c>
      <c r="H3" s="605">
        <f>E30</f>
        <v>0</v>
      </c>
      <c r="I3" s="605"/>
      <c r="J3" s="605"/>
      <c r="K3" s="6" t="s">
        <v>0</v>
      </c>
      <c r="M3" s="606" t="s">
        <v>173</v>
      </c>
      <c r="N3" s="606"/>
      <c r="O3" s="584">
        <f>X30</f>
        <v>0</v>
      </c>
      <c r="P3" s="584"/>
      <c r="Q3" s="584"/>
      <c r="R3" s="6" t="s">
        <v>0</v>
      </c>
      <c r="S3" s="321" t="s">
        <v>175</v>
      </c>
      <c r="T3" s="596">
        <f>H3-O3</f>
        <v>0</v>
      </c>
      <c r="U3" s="596"/>
      <c r="V3" s="6" t="s">
        <v>0</v>
      </c>
    </row>
    <row r="4" spans="1:25" ht="20.149999999999999" customHeight="1">
      <c r="A4" s="6" t="s">
        <v>155</v>
      </c>
      <c r="G4" s="26" t="s">
        <v>166</v>
      </c>
      <c r="H4" s="583">
        <f>H5+'旅費２(不）'!E1</f>
        <v>0</v>
      </c>
      <c r="I4" s="583"/>
      <c r="J4" s="583"/>
      <c r="K4" s="6" t="s">
        <v>0</v>
      </c>
      <c r="M4" s="606" t="s">
        <v>173</v>
      </c>
      <c r="N4" s="606"/>
      <c r="O4" s="585">
        <f>Y30</f>
        <v>0</v>
      </c>
      <c r="P4" s="585"/>
      <c r="Q4" s="585"/>
      <c r="R4" s="6" t="s">
        <v>0</v>
      </c>
      <c r="S4" s="321" t="s">
        <v>175</v>
      </c>
      <c r="T4" s="597">
        <f>H4-O4</f>
        <v>0</v>
      </c>
      <c r="U4" s="597"/>
      <c r="V4" s="6" t="s">
        <v>0</v>
      </c>
    </row>
    <row r="5" spans="1:25" ht="20.149999999999999" customHeight="1">
      <c r="A5" s="6" t="s">
        <v>156</v>
      </c>
      <c r="G5" s="6" t="s">
        <v>166</v>
      </c>
      <c r="H5" s="583">
        <f>U30</f>
        <v>0</v>
      </c>
      <c r="I5" s="583"/>
      <c r="J5" s="583"/>
      <c r="K5" s="6" t="s">
        <v>0</v>
      </c>
      <c r="M5" s="606" t="s">
        <v>173</v>
      </c>
      <c r="N5" s="606"/>
      <c r="O5" s="585">
        <f>Y30</f>
        <v>0</v>
      </c>
      <c r="P5" s="585"/>
      <c r="Q5" s="585"/>
      <c r="R5" s="6" t="s">
        <v>0</v>
      </c>
      <c r="S5" s="321" t="s">
        <v>175</v>
      </c>
      <c r="T5" s="597">
        <f>H5-O5</f>
        <v>0</v>
      </c>
      <c r="U5" s="597"/>
      <c r="V5" s="6" t="s">
        <v>0</v>
      </c>
      <c r="X5" s="8"/>
    </row>
    <row r="6" spans="1:25" ht="12.5" thickBot="1">
      <c r="W6" s="8"/>
    </row>
    <row r="7" spans="1:25" ht="12.75" customHeight="1">
      <c r="A7" s="598" t="s">
        <v>142</v>
      </c>
      <c r="B7" s="601" t="s">
        <v>20</v>
      </c>
      <c r="C7" s="589" t="s">
        <v>27</v>
      </c>
      <c r="D7" s="591" t="s">
        <v>132</v>
      </c>
      <c r="E7" s="602" t="s">
        <v>98</v>
      </c>
      <c r="F7" s="607" t="s">
        <v>135</v>
      </c>
      <c r="G7" s="608"/>
      <c r="H7" s="608"/>
      <c r="I7" s="608"/>
      <c r="J7" s="608"/>
      <c r="K7" s="608"/>
      <c r="L7" s="608"/>
      <c r="M7" s="608"/>
      <c r="N7" s="608"/>
      <c r="O7" s="608"/>
      <c r="P7" s="608"/>
      <c r="Q7" s="608"/>
      <c r="R7" s="608"/>
      <c r="S7" s="608"/>
      <c r="T7" s="608"/>
      <c r="U7" s="608"/>
      <c r="V7" s="570" t="s">
        <v>230</v>
      </c>
      <c r="X7" s="568" t="s">
        <v>173</v>
      </c>
      <c r="Y7" s="569"/>
    </row>
    <row r="8" spans="1:25" ht="14.25" customHeight="1">
      <c r="A8" s="599"/>
      <c r="B8" s="590"/>
      <c r="C8" s="590"/>
      <c r="D8" s="592"/>
      <c r="E8" s="603"/>
      <c r="F8" s="68" t="s">
        <v>28</v>
      </c>
      <c r="G8" s="68"/>
      <c r="H8" s="68"/>
      <c r="I8" s="68"/>
      <c r="J8" s="68"/>
      <c r="K8" s="68"/>
      <c r="L8" s="68" t="b">
        <f>A3=J8-K8</f>
        <v>0</v>
      </c>
      <c r="M8" s="69"/>
      <c r="N8" s="45"/>
      <c r="O8" s="45"/>
      <c r="P8" s="45"/>
      <c r="Q8" s="45"/>
      <c r="R8" s="45"/>
      <c r="S8" s="45"/>
      <c r="T8" s="573" t="s">
        <v>30</v>
      </c>
      <c r="U8" s="575" t="s">
        <v>31</v>
      </c>
      <c r="V8" s="571"/>
      <c r="X8" s="322" t="s">
        <v>167</v>
      </c>
      <c r="Y8" s="323" t="s">
        <v>169</v>
      </c>
    </row>
    <row r="9" spans="1:25" ht="15" customHeight="1" thickBot="1">
      <c r="A9" s="600"/>
      <c r="B9" s="574"/>
      <c r="C9" s="574"/>
      <c r="D9" s="593"/>
      <c r="E9" s="604"/>
      <c r="F9" s="587" t="s">
        <v>29</v>
      </c>
      <c r="G9" s="587"/>
      <c r="H9" s="587"/>
      <c r="I9" s="587"/>
      <c r="J9" s="587"/>
      <c r="K9" s="587"/>
      <c r="L9" s="588"/>
      <c r="M9" s="586" t="s">
        <v>99</v>
      </c>
      <c r="N9" s="587"/>
      <c r="O9" s="587"/>
      <c r="P9" s="587"/>
      <c r="Q9" s="587"/>
      <c r="R9" s="587"/>
      <c r="S9" s="588"/>
      <c r="T9" s="574"/>
      <c r="U9" s="576"/>
      <c r="V9" s="572"/>
      <c r="X9" s="324" t="s">
        <v>168</v>
      </c>
      <c r="Y9" s="325" t="s">
        <v>170</v>
      </c>
    </row>
    <row r="10" spans="1:25" ht="30" customHeight="1">
      <c r="A10" s="70"/>
      <c r="B10" s="71" t="s">
        <v>70</v>
      </c>
      <c r="C10" s="71"/>
      <c r="D10" s="348"/>
      <c r="E10" s="332" t="s">
        <v>189</v>
      </c>
      <c r="F10" s="336"/>
      <c r="G10" s="128" t="s">
        <v>101</v>
      </c>
      <c r="H10" s="60" t="s">
        <v>102</v>
      </c>
      <c r="I10" s="339"/>
      <c r="J10" s="60" t="s">
        <v>57</v>
      </c>
      <c r="K10" s="20" t="s">
        <v>69</v>
      </c>
      <c r="L10" s="189" t="str">
        <f t="shared" ref="L10:L15" si="0">IF(OR(F10="",I10=""),"",F10*I10)</f>
        <v/>
      </c>
      <c r="M10" s="342"/>
      <c r="N10" s="128" t="s">
        <v>103</v>
      </c>
      <c r="O10" s="60" t="s">
        <v>104</v>
      </c>
      <c r="P10" s="345"/>
      <c r="Q10" s="60" t="s">
        <v>60</v>
      </c>
      <c r="R10" s="20" t="s">
        <v>61</v>
      </c>
      <c r="S10" s="189" t="str">
        <f t="shared" ref="S10:S28" si="1">IF(OR(M10="",P10=""),"",M10*P10)</f>
        <v/>
      </c>
      <c r="T10" s="427"/>
      <c r="U10" s="193" t="str">
        <f t="shared" ref="U10:U28" si="2">IF(SUM(L10,S10,T10)=0,"",SUM(L10,S10,T10))</f>
        <v/>
      </c>
      <c r="V10" s="157" t="s">
        <v>188</v>
      </c>
      <c r="X10" s="216" t="str">
        <f t="shared" ref="X10:X28" si="3">IF(V10="課税",E10,"")</f>
        <v/>
      </c>
      <c r="Y10" s="193" t="str">
        <f t="shared" ref="Y10:Y28" si="4">IF(V10="課税",U10,"")</f>
        <v/>
      </c>
    </row>
    <row r="11" spans="1:25" ht="30" customHeight="1">
      <c r="A11" s="11"/>
      <c r="B11" s="42" t="s">
        <v>137</v>
      </c>
      <c r="C11" s="12"/>
      <c r="D11" s="349"/>
      <c r="E11" s="333" t="s">
        <v>189</v>
      </c>
      <c r="F11" s="337"/>
      <c r="G11" s="38" t="s">
        <v>101</v>
      </c>
      <c r="H11" s="61" t="s">
        <v>102</v>
      </c>
      <c r="I11" s="340"/>
      <c r="J11" s="61" t="s">
        <v>57</v>
      </c>
      <c r="K11" s="61" t="s">
        <v>58</v>
      </c>
      <c r="L11" s="190" t="str">
        <f t="shared" si="0"/>
        <v/>
      </c>
      <c r="M11" s="343"/>
      <c r="N11" s="38" t="s">
        <v>103</v>
      </c>
      <c r="O11" s="61" t="s">
        <v>100</v>
      </c>
      <c r="P11" s="346"/>
      <c r="Q11" s="61" t="s">
        <v>59</v>
      </c>
      <c r="R11" s="61" t="s">
        <v>68</v>
      </c>
      <c r="S11" s="190" t="str">
        <f t="shared" si="1"/>
        <v/>
      </c>
      <c r="T11" s="428"/>
      <c r="U11" s="155" t="str">
        <f t="shared" si="2"/>
        <v/>
      </c>
      <c r="V11" s="227" t="s">
        <v>188</v>
      </c>
      <c r="X11" s="217" t="str">
        <f t="shared" si="3"/>
        <v/>
      </c>
      <c r="Y11" s="212" t="str">
        <f t="shared" si="4"/>
        <v/>
      </c>
    </row>
    <row r="12" spans="1:25" ht="30" customHeight="1">
      <c r="A12" s="11"/>
      <c r="B12" s="12"/>
      <c r="C12" s="12"/>
      <c r="D12" s="349"/>
      <c r="E12" s="333"/>
      <c r="F12" s="337"/>
      <c r="G12" s="222" t="s">
        <v>181</v>
      </c>
      <c r="H12" s="61" t="s">
        <v>102</v>
      </c>
      <c r="I12" s="340"/>
      <c r="J12" s="61" t="s">
        <v>185</v>
      </c>
      <c r="K12" s="61" t="s">
        <v>172</v>
      </c>
      <c r="L12" s="190" t="str">
        <f t="shared" si="0"/>
        <v/>
      </c>
      <c r="M12" s="343"/>
      <c r="N12" s="61" t="s">
        <v>181</v>
      </c>
      <c r="O12" s="61" t="s">
        <v>186</v>
      </c>
      <c r="P12" s="346"/>
      <c r="Q12" s="61" t="s">
        <v>185</v>
      </c>
      <c r="R12" s="61" t="s">
        <v>172</v>
      </c>
      <c r="S12" s="190" t="str">
        <f t="shared" si="1"/>
        <v/>
      </c>
      <c r="T12" s="428"/>
      <c r="U12" s="155" t="str">
        <f t="shared" si="2"/>
        <v/>
      </c>
      <c r="V12" s="227" t="s">
        <v>188</v>
      </c>
      <c r="X12" s="217" t="str">
        <f t="shared" si="3"/>
        <v/>
      </c>
      <c r="Y12" s="212" t="str">
        <f t="shared" si="4"/>
        <v/>
      </c>
    </row>
    <row r="13" spans="1:25" ht="30" customHeight="1">
      <c r="A13" s="11"/>
      <c r="B13" s="12"/>
      <c r="C13" s="12"/>
      <c r="D13" s="349"/>
      <c r="E13" s="334"/>
      <c r="F13" s="337"/>
      <c r="G13" s="222" t="s">
        <v>181</v>
      </c>
      <c r="H13" s="61" t="s">
        <v>102</v>
      </c>
      <c r="I13" s="340"/>
      <c r="J13" s="61" t="s">
        <v>185</v>
      </c>
      <c r="K13" s="61" t="s">
        <v>172</v>
      </c>
      <c r="L13" s="190" t="str">
        <f t="shared" si="0"/>
        <v/>
      </c>
      <c r="M13" s="343"/>
      <c r="N13" s="61" t="s">
        <v>181</v>
      </c>
      <c r="O13" s="61" t="s">
        <v>186</v>
      </c>
      <c r="P13" s="346"/>
      <c r="Q13" s="61" t="s">
        <v>185</v>
      </c>
      <c r="R13" s="61" t="s">
        <v>172</v>
      </c>
      <c r="S13" s="190" t="str">
        <f t="shared" si="1"/>
        <v/>
      </c>
      <c r="T13" s="428"/>
      <c r="U13" s="155" t="str">
        <f t="shared" si="2"/>
        <v/>
      </c>
      <c r="V13" s="227" t="s">
        <v>188</v>
      </c>
      <c r="X13" s="217" t="str">
        <f t="shared" si="3"/>
        <v/>
      </c>
      <c r="Y13" s="212" t="str">
        <f t="shared" si="4"/>
        <v/>
      </c>
    </row>
    <row r="14" spans="1:25" ht="30" customHeight="1">
      <c r="A14" s="11"/>
      <c r="B14" s="12"/>
      <c r="C14" s="12"/>
      <c r="D14" s="349"/>
      <c r="E14" s="334"/>
      <c r="F14" s="337"/>
      <c r="G14" s="222" t="s">
        <v>181</v>
      </c>
      <c r="H14" s="61" t="s">
        <v>102</v>
      </c>
      <c r="I14" s="340"/>
      <c r="J14" s="61" t="s">
        <v>185</v>
      </c>
      <c r="K14" s="61" t="s">
        <v>172</v>
      </c>
      <c r="L14" s="190" t="str">
        <f t="shared" si="0"/>
        <v/>
      </c>
      <c r="M14" s="343"/>
      <c r="N14" s="61" t="s">
        <v>181</v>
      </c>
      <c r="O14" s="61" t="s">
        <v>186</v>
      </c>
      <c r="P14" s="346"/>
      <c r="Q14" s="61" t="s">
        <v>185</v>
      </c>
      <c r="R14" s="61" t="s">
        <v>172</v>
      </c>
      <c r="S14" s="190" t="str">
        <f t="shared" si="1"/>
        <v/>
      </c>
      <c r="T14" s="428"/>
      <c r="U14" s="155" t="str">
        <f t="shared" si="2"/>
        <v/>
      </c>
      <c r="V14" s="227" t="s">
        <v>188</v>
      </c>
      <c r="X14" s="217" t="str">
        <f t="shared" si="3"/>
        <v/>
      </c>
      <c r="Y14" s="212" t="str">
        <f t="shared" si="4"/>
        <v/>
      </c>
    </row>
    <row r="15" spans="1:25" ht="30" customHeight="1">
      <c r="A15" s="11"/>
      <c r="B15" s="12"/>
      <c r="C15" s="12"/>
      <c r="D15" s="349"/>
      <c r="E15" s="334"/>
      <c r="F15" s="337"/>
      <c r="G15" s="222" t="s">
        <v>181</v>
      </c>
      <c r="H15" s="61" t="s">
        <v>102</v>
      </c>
      <c r="I15" s="340"/>
      <c r="J15" s="61" t="s">
        <v>185</v>
      </c>
      <c r="K15" s="61" t="s">
        <v>172</v>
      </c>
      <c r="L15" s="190" t="str">
        <f t="shared" si="0"/>
        <v/>
      </c>
      <c r="M15" s="343"/>
      <c r="N15" s="61" t="s">
        <v>181</v>
      </c>
      <c r="O15" s="61" t="s">
        <v>186</v>
      </c>
      <c r="P15" s="346"/>
      <c r="Q15" s="61" t="s">
        <v>185</v>
      </c>
      <c r="R15" s="61" t="s">
        <v>172</v>
      </c>
      <c r="S15" s="190" t="str">
        <f t="shared" si="1"/>
        <v/>
      </c>
      <c r="T15" s="428"/>
      <c r="U15" s="155" t="str">
        <f t="shared" si="2"/>
        <v/>
      </c>
      <c r="V15" s="227" t="s">
        <v>188</v>
      </c>
      <c r="X15" s="217" t="str">
        <f t="shared" si="3"/>
        <v/>
      </c>
      <c r="Y15" s="212" t="str">
        <f t="shared" si="4"/>
        <v/>
      </c>
    </row>
    <row r="16" spans="1:25" ht="30" customHeight="1">
      <c r="A16" s="11"/>
      <c r="B16" s="12"/>
      <c r="C16" s="12"/>
      <c r="D16" s="349"/>
      <c r="E16" s="334"/>
      <c r="F16" s="337"/>
      <c r="G16" s="222" t="s">
        <v>181</v>
      </c>
      <c r="H16" s="61" t="s">
        <v>102</v>
      </c>
      <c r="I16" s="340"/>
      <c r="J16" s="61" t="s">
        <v>185</v>
      </c>
      <c r="K16" s="61" t="s">
        <v>172</v>
      </c>
      <c r="L16" s="190" t="str">
        <f t="shared" ref="L16:L23" si="5">IF(OR(F16="",I16=""),"",F16*I16)</f>
        <v/>
      </c>
      <c r="M16" s="343"/>
      <c r="N16" s="61" t="s">
        <v>181</v>
      </c>
      <c r="O16" s="61" t="s">
        <v>186</v>
      </c>
      <c r="P16" s="346"/>
      <c r="Q16" s="61" t="s">
        <v>185</v>
      </c>
      <c r="R16" s="61" t="s">
        <v>172</v>
      </c>
      <c r="S16" s="190" t="str">
        <f t="shared" si="1"/>
        <v/>
      </c>
      <c r="T16" s="428"/>
      <c r="U16" s="155" t="str">
        <f t="shared" si="2"/>
        <v/>
      </c>
      <c r="V16" s="227" t="s">
        <v>188</v>
      </c>
      <c r="X16" s="217" t="str">
        <f t="shared" si="3"/>
        <v/>
      </c>
      <c r="Y16" s="212" t="str">
        <f t="shared" si="4"/>
        <v/>
      </c>
    </row>
    <row r="17" spans="1:25" ht="30" customHeight="1">
      <c r="A17" s="11"/>
      <c r="B17" s="12"/>
      <c r="C17" s="12"/>
      <c r="D17" s="349"/>
      <c r="E17" s="334"/>
      <c r="F17" s="337"/>
      <c r="G17" s="222" t="s">
        <v>181</v>
      </c>
      <c r="H17" s="61" t="s">
        <v>102</v>
      </c>
      <c r="I17" s="340"/>
      <c r="J17" s="61" t="s">
        <v>185</v>
      </c>
      <c r="K17" s="61" t="s">
        <v>172</v>
      </c>
      <c r="L17" s="190" t="str">
        <f t="shared" si="5"/>
        <v/>
      </c>
      <c r="M17" s="343"/>
      <c r="N17" s="61" t="s">
        <v>181</v>
      </c>
      <c r="O17" s="61" t="s">
        <v>186</v>
      </c>
      <c r="P17" s="346"/>
      <c r="Q17" s="61" t="s">
        <v>185</v>
      </c>
      <c r="R17" s="61" t="s">
        <v>172</v>
      </c>
      <c r="S17" s="190" t="str">
        <f t="shared" si="1"/>
        <v/>
      </c>
      <c r="T17" s="428"/>
      <c r="U17" s="155" t="str">
        <f t="shared" si="2"/>
        <v/>
      </c>
      <c r="V17" s="227" t="s">
        <v>188</v>
      </c>
      <c r="X17" s="217" t="str">
        <f t="shared" si="3"/>
        <v/>
      </c>
      <c r="Y17" s="212" t="str">
        <f t="shared" si="4"/>
        <v/>
      </c>
    </row>
    <row r="18" spans="1:25" ht="30" customHeight="1">
      <c r="A18" s="11"/>
      <c r="B18" s="12"/>
      <c r="C18" s="12"/>
      <c r="D18" s="349"/>
      <c r="E18" s="334"/>
      <c r="F18" s="337"/>
      <c r="G18" s="222" t="s">
        <v>181</v>
      </c>
      <c r="H18" s="61" t="s">
        <v>102</v>
      </c>
      <c r="I18" s="340"/>
      <c r="J18" s="61" t="s">
        <v>185</v>
      </c>
      <c r="K18" s="61" t="s">
        <v>172</v>
      </c>
      <c r="L18" s="190" t="str">
        <f t="shared" si="5"/>
        <v/>
      </c>
      <c r="M18" s="343"/>
      <c r="N18" s="61" t="s">
        <v>181</v>
      </c>
      <c r="O18" s="61" t="s">
        <v>186</v>
      </c>
      <c r="P18" s="337"/>
      <c r="Q18" s="61" t="s">
        <v>185</v>
      </c>
      <c r="R18" s="61" t="s">
        <v>172</v>
      </c>
      <c r="S18" s="190" t="str">
        <f t="shared" si="1"/>
        <v/>
      </c>
      <c r="T18" s="428"/>
      <c r="U18" s="155" t="str">
        <f t="shared" si="2"/>
        <v/>
      </c>
      <c r="V18" s="227" t="s">
        <v>188</v>
      </c>
      <c r="X18" s="217" t="str">
        <f t="shared" si="3"/>
        <v/>
      </c>
      <c r="Y18" s="212" t="str">
        <f t="shared" si="4"/>
        <v/>
      </c>
    </row>
    <row r="19" spans="1:25" ht="30" customHeight="1">
      <c r="A19" s="11"/>
      <c r="B19" s="12"/>
      <c r="C19" s="12"/>
      <c r="D19" s="349"/>
      <c r="E19" s="334"/>
      <c r="F19" s="337"/>
      <c r="G19" s="222" t="s">
        <v>181</v>
      </c>
      <c r="H19" s="61" t="s">
        <v>102</v>
      </c>
      <c r="I19" s="340"/>
      <c r="J19" s="61" t="s">
        <v>185</v>
      </c>
      <c r="K19" s="61" t="s">
        <v>172</v>
      </c>
      <c r="L19" s="190" t="str">
        <f t="shared" si="5"/>
        <v/>
      </c>
      <c r="M19" s="343"/>
      <c r="N19" s="61" t="s">
        <v>181</v>
      </c>
      <c r="O19" s="61" t="s">
        <v>186</v>
      </c>
      <c r="P19" s="347"/>
      <c r="Q19" s="61" t="s">
        <v>185</v>
      </c>
      <c r="R19" s="61" t="s">
        <v>172</v>
      </c>
      <c r="S19" s="190" t="str">
        <f t="shared" si="1"/>
        <v/>
      </c>
      <c r="T19" s="428"/>
      <c r="U19" s="155" t="str">
        <f t="shared" si="2"/>
        <v/>
      </c>
      <c r="V19" s="227" t="s">
        <v>188</v>
      </c>
      <c r="X19" s="217" t="str">
        <f t="shared" si="3"/>
        <v/>
      </c>
      <c r="Y19" s="212" t="str">
        <f t="shared" si="4"/>
        <v/>
      </c>
    </row>
    <row r="20" spans="1:25" ht="30" customHeight="1">
      <c r="A20" s="11"/>
      <c r="B20" s="12"/>
      <c r="C20" s="12"/>
      <c r="D20" s="349"/>
      <c r="E20" s="334"/>
      <c r="F20" s="337"/>
      <c r="G20" s="222" t="s">
        <v>181</v>
      </c>
      <c r="H20" s="61" t="s">
        <v>102</v>
      </c>
      <c r="I20" s="340"/>
      <c r="J20" s="61" t="s">
        <v>185</v>
      </c>
      <c r="K20" s="61" t="s">
        <v>172</v>
      </c>
      <c r="L20" s="190" t="str">
        <f t="shared" si="5"/>
        <v/>
      </c>
      <c r="M20" s="343"/>
      <c r="N20" s="61" t="s">
        <v>181</v>
      </c>
      <c r="O20" s="61" t="s">
        <v>186</v>
      </c>
      <c r="P20" s="337"/>
      <c r="Q20" s="61" t="s">
        <v>185</v>
      </c>
      <c r="R20" s="61" t="s">
        <v>172</v>
      </c>
      <c r="S20" s="190" t="str">
        <f t="shared" si="1"/>
        <v/>
      </c>
      <c r="T20" s="428"/>
      <c r="U20" s="155" t="str">
        <f t="shared" si="2"/>
        <v/>
      </c>
      <c r="V20" s="227" t="s">
        <v>188</v>
      </c>
      <c r="X20" s="217" t="str">
        <f t="shared" si="3"/>
        <v/>
      </c>
      <c r="Y20" s="212" t="str">
        <f t="shared" si="4"/>
        <v/>
      </c>
    </row>
    <row r="21" spans="1:25" ht="30" customHeight="1">
      <c r="A21" s="11"/>
      <c r="B21" s="12"/>
      <c r="C21" s="12"/>
      <c r="D21" s="349"/>
      <c r="E21" s="334"/>
      <c r="F21" s="337"/>
      <c r="G21" s="222" t="s">
        <v>181</v>
      </c>
      <c r="H21" s="61" t="s">
        <v>102</v>
      </c>
      <c r="I21" s="340"/>
      <c r="J21" s="61" t="s">
        <v>185</v>
      </c>
      <c r="K21" s="61" t="s">
        <v>172</v>
      </c>
      <c r="L21" s="190" t="str">
        <f t="shared" si="5"/>
        <v/>
      </c>
      <c r="M21" s="343"/>
      <c r="N21" s="61" t="s">
        <v>181</v>
      </c>
      <c r="O21" s="61" t="s">
        <v>186</v>
      </c>
      <c r="P21" s="337"/>
      <c r="Q21" s="61" t="s">
        <v>185</v>
      </c>
      <c r="R21" s="61" t="s">
        <v>172</v>
      </c>
      <c r="S21" s="190" t="str">
        <f t="shared" si="1"/>
        <v/>
      </c>
      <c r="T21" s="428"/>
      <c r="U21" s="155" t="str">
        <f t="shared" si="2"/>
        <v/>
      </c>
      <c r="V21" s="227" t="s">
        <v>188</v>
      </c>
      <c r="X21" s="217" t="str">
        <f t="shared" si="3"/>
        <v/>
      </c>
      <c r="Y21" s="212" t="str">
        <f t="shared" si="4"/>
        <v/>
      </c>
    </row>
    <row r="22" spans="1:25" ht="30" customHeight="1">
      <c r="A22" s="11"/>
      <c r="B22" s="12"/>
      <c r="C22" s="12"/>
      <c r="D22" s="349"/>
      <c r="E22" s="334"/>
      <c r="F22" s="337"/>
      <c r="G22" s="222" t="s">
        <v>181</v>
      </c>
      <c r="H22" s="61" t="s">
        <v>102</v>
      </c>
      <c r="I22" s="340"/>
      <c r="J22" s="61" t="s">
        <v>185</v>
      </c>
      <c r="K22" s="61" t="s">
        <v>172</v>
      </c>
      <c r="L22" s="190" t="str">
        <f t="shared" si="5"/>
        <v/>
      </c>
      <c r="M22" s="343"/>
      <c r="N22" s="61" t="s">
        <v>181</v>
      </c>
      <c r="O22" s="61" t="s">
        <v>186</v>
      </c>
      <c r="P22" s="337"/>
      <c r="Q22" s="61" t="s">
        <v>185</v>
      </c>
      <c r="R22" s="61" t="s">
        <v>172</v>
      </c>
      <c r="S22" s="190" t="str">
        <f t="shared" si="1"/>
        <v/>
      </c>
      <c r="T22" s="428"/>
      <c r="U22" s="155" t="str">
        <f t="shared" si="2"/>
        <v/>
      </c>
      <c r="V22" s="227" t="s">
        <v>188</v>
      </c>
      <c r="X22" s="217" t="str">
        <f t="shared" si="3"/>
        <v/>
      </c>
      <c r="Y22" s="212" t="str">
        <f t="shared" si="4"/>
        <v/>
      </c>
    </row>
    <row r="23" spans="1:25" ht="30" customHeight="1">
      <c r="A23" s="11"/>
      <c r="B23" s="12"/>
      <c r="C23" s="12"/>
      <c r="D23" s="349"/>
      <c r="E23" s="334"/>
      <c r="F23" s="337"/>
      <c r="G23" s="222" t="s">
        <v>181</v>
      </c>
      <c r="H23" s="61" t="s">
        <v>102</v>
      </c>
      <c r="I23" s="340"/>
      <c r="J23" s="61" t="s">
        <v>185</v>
      </c>
      <c r="K23" s="61" t="s">
        <v>172</v>
      </c>
      <c r="L23" s="190" t="str">
        <f t="shared" si="5"/>
        <v/>
      </c>
      <c r="M23" s="343"/>
      <c r="N23" s="61" t="s">
        <v>181</v>
      </c>
      <c r="O23" s="61" t="s">
        <v>186</v>
      </c>
      <c r="P23" s="337"/>
      <c r="Q23" s="61" t="s">
        <v>185</v>
      </c>
      <c r="R23" s="61" t="s">
        <v>172</v>
      </c>
      <c r="S23" s="190" t="str">
        <f t="shared" si="1"/>
        <v/>
      </c>
      <c r="T23" s="428"/>
      <c r="U23" s="155" t="str">
        <f t="shared" si="2"/>
        <v/>
      </c>
      <c r="V23" s="227" t="s">
        <v>188</v>
      </c>
      <c r="X23" s="217" t="str">
        <f t="shared" si="3"/>
        <v/>
      </c>
      <c r="Y23" s="212" t="str">
        <f t="shared" si="4"/>
        <v/>
      </c>
    </row>
    <row r="24" spans="1:25" ht="30" customHeight="1">
      <c r="A24" s="11"/>
      <c r="B24" s="12"/>
      <c r="C24" s="12"/>
      <c r="D24" s="349"/>
      <c r="E24" s="334"/>
      <c r="F24" s="337"/>
      <c r="G24" s="222" t="s">
        <v>181</v>
      </c>
      <c r="H24" s="61" t="s">
        <v>102</v>
      </c>
      <c r="I24" s="340"/>
      <c r="J24" s="61" t="s">
        <v>185</v>
      </c>
      <c r="K24" s="61" t="s">
        <v>172</v>
      </c>
      <c r="L24" s="190" t="str">
        <f>IF(OR(F24="",I24=""),"",F24*I24)</f>
        <v/>
      </c>
      <c r="M24" s="343"/>
      <c r="N24" s="61" t="s">
        <v>181</v>
      </c>
      <c r="O24" s="61" t="s">
        <v>186</v>
      </c>
      <c r="P24" s="337"/>
      <c r="Q24" s="61" t="s">
        <v>185</v>
      </c>
      <c r="R24" s="61" t="s">
        <v>172</v>
      </c>
      <c r="S24" s="190" t="str">
        <f t="shared" si="1"/>
        <v/>
      </c>
      <c r="T24" s="428"/>
      <c r="U24" s="155" t="str">
        <f t="shared" si="2"/>
        <v/>
      </c>
      <c r="V24" s="227" t="s">
        <v>188</v>
      </c>
      <c r="X24" s="217" t="str">
        <f t="shared" si="3"/>
        <v/>
      </c>
      <c r="Y24" s="212" t="str">
        <f t="shared" si="4"/>
        <v/>
      </c>
    </row>
    <row r="25" spans="1:25" ht="30" customHeight="1">
      <c r="A25" s="11"/>
      <c r="B25" s="12"/>
      <c r="C25" s="12"/>
      <c r="D25" s="349"/>
      <c r="E25" s="334"/>
      <c r="F25" s="337"/>
      <c r="G25" s="222" t="s">
        <v>181</v>
      </c>
      <c r="H25" s="61" t="s">
        <v>102</v>
      </c>
      <c r="I25" s="340"/>
      <c r="J25" s="61" t="s">
        <v>185</v>
      </c>
      <c r="K25" s="61" t="s">
        <v>172</v>
      </c>
      <c r="L25" s="190" t="str">
        <f>IF(OR(F25="",I25=""),"",F25*I25)</f>
        <v/>
      </c>
      <c r="M25" s="343"/>
      <c r="N25" s="61" t="s">
        <v>181</v>
      </c>
      <c r="O25" s="61" t="s">
        <v>186</v>
      </c>
      <c r="P25" s="337"/>
      <c r="Q25" s="61" t="s">
        <v>185</v>
      </c>
      <c r="R25" s="61" t="s">
        <v>172</v>
      </c>
      <c r="S25" s="190" t="str">
        <f t="shared" si="1"/>
        <v/>
      </c>
      <c r="T25" s="428"/>
      <c r="U25" s="155" t="str">
        <f t="shared" si="2"/>
        <v/>
      </c>
      <c r="V25" s="227" t="s">
        <v>188</v>
      </c>
      <c r="X25" s="217" t="str">
        <f t="shared" si="3"/>
        <v/>
      </c>
      <c r="Y25" s="212" t="str">
        <f t="shared" si="4"/>
        <v/>
      </c>
    </row>
    <row r="26" spans="1:25" ht="30" customHeight="1">
      <c r="A26" s="11"/>
      <c r="B26" s="12"/>
      <c r="C26" s="12"/>
      <c r="D26" s="349"/>
      <c r="E26" s="334"/>
      <c r="F26" s="337"/>
      <c r="G26" s="222" t="s">
        <v>181</v>
      </c>
      <c r="H26" s="61" t="s">
        <v>102</v>
      </c>
      <c r="I26" s="340"/>
      <c r="J26" s="61" t="s">
        <v>185</v>
      </c>
      <c r="K26" s="61" t="s">
        <v>172</v>
      </c>
      <c r="L26" s="190" t="str">
        <f>IF(OR(F26="",I26=""),"",F26*I26)</f>
        <v/>
      </c>
      <c r="M26" s="343"/>
      <c r="N26" s="61" t="s">
        <v>181</v>
      </c>
      <c r="O26" s="61" t="s">
        <v>186</v>
      </c>
      <c r="P26" s="337"/>
      <c r="Q26" s="61" t="s">
        <v>185</v>
      </c>
      <c r="R26" s="61" t="s">
        <v>172</v>
      </c>
      <c r="S26" s="190" t="str">
        <f t="shared" si="1"/>
        <v/>
      </c>
      <c r="T26" s="428"/>
      <c r="U26" s="155" t="str">
        <f t="shared" si="2"/>
        <v/>
      </c>
      <c r="V26" s="227" t="s">
        <v>188</v>
      </c>
      <c r="X26" s="217" t="str">
        <f t="shared" si="3"/>
        <v/>
      </c>
      <c r="Y26" s="212" t="str">
        <f t="shared" si="4"/>
        <v/>
      </c>
    </row>
    <row r="27" spans="1:25" ht="30" customHeight="1">
      <c r="A27" s="11"/>
      <c r="B27" s="12"/>
      <c r="C27" s="12"/>
      <c r="D27" s="349"/>
      <c r="E27" s="334"/>
      <c r="F27" s="337"/>
      <c r="G27" s="222" t="s">
        <v>181</v>
      </c>
      <c r="H27" s="61" t="s">
        <v>187</v>
      </c>
      <c r="I27" s="340"/>
      <c r="J27" s="61" t="s">
        <v>185</v>
      </c>
      <c r="K27" s="61" t="s">
        <v>172</v>
      </c>
      <c r="L27" s="190" t="str">
        <f>IF(OR(F27="",I27=""),"",F27*I27)</f>
        <v/>
      </c>
      <c r="M27" s="343"/>
      <c r="N27" s="61" t="s">
        <v>181</v>
      </c>
      <c r="O27" s="61" t="s">
        <v>186</v>
      </c>
      <c r="P27" s="337"/>
      <c r="Q27" s="61" t="s">
        <v>185</v>
      </c>
      <c r="R27" s="61" t="s">
        <v>172</v>
      </c>
      <c r="S27" s="190" t="str">
        <f t="shared" si="1"/>
        <v/>
      </c>
      <c r="T27" s="428"/>
      <c r="U27" s="155" t="str">
        <f t="shared" si="2"/>
        <v/>
      </c>
      <c r="V27" s="227" t="s">
        <v>188</v>
      </c>
      <c r="X27" s="217" t="str">
        <f t="shared" si="3"/>
        <v/>
      </c>
      <c r="Y27" s="212" t="str">
        <f t="shared" si="4"/>
        <v/>
      </c>
    </row>
    <row r="28" spans="1:25" ht="30" customHeight="1" thickBot="1">
      <c r="A28" s="43"/>
      <c r="B28" s="44"/>
      <c r="C28" s="44"/>
      <c r="D28" s="350"/>
      <c r="E28" s="335"/>
      <c r="F28" s="338"/>
      <c r="G28" s="223" t="s">
        <v>181</v>
      </c>
      <c r="H28" s="73" t="s">
        <v>187</v>
      </c>
      <c r="I28" s="341"/>
      <c r="J28" s="73" t="s">
        <v>185</v>
      </c>
      <c r="K28" s="73" t="s">
        <v>172</v>
      </c>
      <c r="L28" s="191" t="str">
        <f>IF(OR(F28="",I28=""),"",F28*I28)</f>
        <v/>
      </c>
      <c r="M28" s="344"/>
      <c r="N28" s="73" t="s">
        <v>181</v>
      </c>
      <c r="O28" s="73" t="s">
        <v>186</v>
      </c>
      <c r="P28" s="338"/>
      <c r="Q28" s="73" t="s">
        <v>185</v>
      </c>
      <c r="R28" s="73"/>
      <c r="S28" s="191" t="str">
        <f t="shared" si="1"/>
        <v/>
      </c>
      <c r="T28" s="429"/>
      <c r="U28" s="156" t="str">
        <f t="shared" si="2"/>
        <v/>
      </c>
      <c r="V28" s="229" t="s">
        <v>188</v>
      </c>
      <c r="X28" s="218" t="str">
        <f t="shared" si="3"/>
        <v/>
      </c>
      <c r="Y28" s="156" t="str">
        <f t="shared" si="4"/>
        <v/>
      </c>
    </row>
    <row r="29" spans="1:25" ht="30" customHeight="1" thickTop="1" thickBot="1">
      <c r="A29" s="140" t="s">
        <v>12</v>
      </c>
      <c r="B29" s="113"/>
      <c r="C29" s="114"/>
      <c r="D29" s="115">
        <f>SUM(D10:D28)</f>
        <v>0</v>
      </c>
      <c r="E29" s="143">
        <f>SUM(E10:E28)</f>
        <v>0</v>
      </c>
      <c r="F29" s="188"/>
      <c r="G29" s="116"/>
      <c r="H29" s="116"/>
      <c r="I29" s="116"/>
      <c r="J29" s="116"/>
      <c r="K29" s="116"/>
      <c r="L29" s="145">
        <f>SUM(L10:L28)</f>
        <v>0</v>
      </c>
      <c r="M29" s="116"/>
      <c r="N29" s="116"/>
      <c r="O29" s="116"/>
      <c r="P29" s="116"/>
      <c r="Q29" s="116"/>
      <c r="R29" s="116"/>
      <c r="S29" s="145">
        <f>SUM(S10:S28)</f>
        <v>0</v>
      </c>
      <c r="T29" s="145">
        <f>SUM(T10:T28)</f>
        <v>0</v>
      </c>
      <c r="U29" s="143">
        <f>SUM(U10:U28)</f>
        <v>0</v>
      </c>
      <c r="V29" s="220"/>
      <c r="X29" s="146">
        <f>SUM(X10:X28)</f>
        <v>0</v>
      </c>
      <c r="Y29" s="143">
        <f>SUM(Y10:Y28)</f>
        <v>0</v>
      </c>
    </row>
    <row r="30" spans="1:25" ht="30" customHeight="1" thickBot="1">
      <c r="A30" s="8"/>
      <c r="B30" s="8"/>
      <c r="C30" s="16" t="s">
        <v>62</v>
      </c>
      <c r="D30" s="8"/>
      <c r="E30" s="187">
        <f>ROUNDDOWN(E29,-3)</f>
        <v>0</v>
      </c>
      <c r="G30" s="8"/>
      <c r="H30" s="8"/>
      <c r="I30" s="8"/>
      <c r="J30" s="8"/>
      <c r="K30" s="8"/>
      <c r="L30" s="8"/>
      <c r="M30" s="8"/>
      <c r="N30" s="8"/>
      <c r="O30" s="8"/>
      <c r="P30" s="8"/>
      <c r="Q30" s="16"/>
      <c r="R30" s="8"/>
      <c r="S30" s="8" t="s">
        <v>199</v>
      </c>
      <c r="U30" s="239">
        <f>ROUNDDOWN(U29,-3)</f>
        <v>0</v>
      </c>
      <c r="X30" s="180">
        <f>ROUNDDOWN(X29,-3)</f>
        <v>0</v>
      </c>
      <c r="Y30" s="171">
        <f>ROUNDDOWN(Y29,-3)</f>
        <v>0</v>
      </c>
    </row>
    <row r="31" spans="1:25" ht="23.25" customHeight="1">
      <c r="E31" s="6" t="s">
        <v>67</v>
      </c>
    </row>
    <row r="32" spans="1:25" ht="23.25" customHeight="1"/>
    <row r="33" spans="1:20" ht="7.5" customHeight="1"/>
    <row r="34" spans="1:20" ht="30.75" customHeight="1">
      <c r="A34" s="594" t="s">
        <v>234</v>
      </c>
      <c r="B34" s="595"/>
      <c r="C34" s="595"/>
      <c r="D34" s="595"/>
      <c r="E34" s="595"/>
      <c r="F34" s="595"/>
      <c r="G34" s="595"/>
      <c r="H34" s="595"/>
      <c r="I34" s="595"/>
      <c r="J34" s="595"/>
      <c r="K34" s="595"/>
      <c r="L34" s="595"/>
      <c r="M34" s="595"/>
      <c r="N34" s="595"/>
      <c r="O34" s="595"/>
      <c r="P34" s="595"/>
      <c r="Q34" s="595"/>
      <c r="R34" s="595"/>
      <c r="S34" s="595"/>
      <c r="T34" s="595"/>
    </row>
    <row r="35" spans="1:20" ht="23.25" customHeight="1"/>
    <row r="36" spans="1:20" ht="23.25" customHeight="1"/>
    <row r="37" spans="1:20" ht="23.25" customHeight="1"/>
    <row r="38" spans="1:20" ht="13.5" customHeight="1"/>
  </sheetData>
  <mergeCells count="31">
    <mergeCell ref="A34:T34"/>
    <mergeCell ref="O5:Q5"/>
    <mergeCell ref="T3:U3"/>
    <mergeCell ref="T4:U4"/>
    <mergeCell ref="T5:U5"/>
    <mergeCell ref="A7:A9"/>
    <mergeCell ref="B7:B9"/>
    <mergeCell ref="E7:E9"/>
    <mergeCell ref="H4:J4"/>
    <mergeCell ref="H3:J3"/>
    <mergeCell ref="M3:N3"/>
    <mergeCell ref="M4:N4"/>
    <mergeCell ref="M5:N5"/>
    <mergeCell ref="F9:L9"/>
    <mergeCell ref="F7:U7"/>
    <mergeCell ref="X7:Y7"/>
    <mergeCell ref="V7:V9"/>
    <mergeCell ref="T8:T9"/>
    <mergeCell ref="U8:U9"/>
    <mergeCell ref="C1:D1"/>
    <mergeCell ref="G1:I1"/>
    <mergeCell ref="G2:I2"/>
    <mergeCell ref="M1:O1"/>
    <mergeCell ref="M2:O2"/>
    <mergeCell ref="C2:D2"/>
    <mergeCell ref="H5:J5"/>
    <mergeCell ref="O3:Q3"/>
    <mergeCell ref="O4:Q4"/>
    <mergeCell ref="M9:S9"/>
    <mergeCell ref="C7:C9"/>
    <mergeCell ref="D7:D9"/>
  </mergeCells>
  <phoneticPr fontId="2"/>
  <dataValidations disablePrompts="1" count="1">
    <dataValidation type="list" allowBlank="1" showInputMessage="1" showErrorMessage="1" sqref="V10:V28">
      <formula1>",　,課税"</formula1>
    </dataValidation>
  </dataValidations>
  <printOptions gridLinesSet="0"/>
  <pageMargins left="0.55118110236220474" right="7.874015748031496E-2" top="0.62992125984251968" bottom="0.74803149606299213" header="0.31496062992125984" footer="0.31496062992125984"/>
  <pageSetup paperSize="9" scale="58" orientation="landscape" r:id="rId1"/>
  <headerFooter alignWithMargins="0">
    <oddHeader>&amp;L（業務の完了を約し対価を支払う契約）&amp;R(2019.10版）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7"/>
  <sheetViews>
    <sheetView view="pageBreakPreview" zoomScaleNormal="100" zoomScaleSheetLayoutView="100" workbookViewId="0">
      <selection activeCell="F52" sqref="A48:K53"/>
    </sheetView>
  </sheetViews>
  <sheetFormatPr defaultColWidth="10.58203125" defaultRowHeight="20.25" customHeight="1"/>
  <cols>
    <col min="1" max="1" width="18.08203125" style="6" customWidth="1"/>
    <col min="2" max="2" width="13.08203125" style="6" customWidth="1"/>
    <col min="3" max="3" width="15.83203125" style="6" customWidth="1"/>
    <col min="4" max="4" width="7.5" style="6" customWidth="1"/>
    <col min="5" max="5" width="5.83203125" style="6" customWidth="1"/>
    <col min="6" max="6" width="15.75" style="6" customWidth="1"/>
    <col min="7" max="20" width="10.58203125" style="6"/>
    <col min="21" max="21" width="14.08203125" style="6" customWidth="1"/>
    <col min="22" max="25" width="10.58203125" style="6"/>
    <col min="26" max="26" width="3.08203125" style="6" customWidth="1"/>
    <col min="27" max="16384" width="10.58203125" style="6"/>
  </cols>
  <sheetData>
    <row r="1" spans="1:12" ht="20.25" customHeight="1">
      <c r="A1" s="6" t="s">
        <v>152</v>
      </c>
      <c r="D1" s="6" t="s">
        <v>166</v>
      </c>
      <c r="E1" s="517">
        <f>E10</f>
        <v>0</v>
      </c>
      <c r="F1" s="6" t="s">
        <v>0</v>
      </c>
    </row>
    <row r="2" spans="1:12" ht="20.25" customHeight="1">
      <c r="E2" s="518"/>
    </row>
    <row r="3" spans="1:12" ht="20.25" customHeight="1" thickBot="1">
      <c r="C3" s="612" t="s">
        <v>171</v>
      </c>
      <c r="D3" s="612"/>
      <c r="E3" s="459">
        <f>E1</f>
        <v>0</v>
      </c>
      <c r="F3" s="6" t="s">
        <v>0</v>
      </c>
    </row>
    <row r="4" spans="1:12" ht="20.25" customHeight="1">
      <c r="A4" s="18" t="s">
        <v>139</v>
      </c>
      <c r="B4" s="19" t="s">
        <v>38</v>
      </c>
      <c r="C4" s="20" t="s">
        <v>75</v>
      </c>
      <c r="D4" s="20" t="s">
        <v>23</v>
      </c>
      <c r="E4" s="198" t="s">
        <v>72</v>
      </c>
      <c r="F4" s="21" t="s">
        <v>53</v>
      </c>
    </row>
    <row r="5" spans="1:12" ht="20.25" customHeight="1">
      <c r="A5" s="22"/>
      <c r="B5" s="23"/>
      <c r="C5" s="442"/>
      <c r="D5" s="351"/>
      <c r="E5" s="172">
        <f>ROUND(C5*D5,0)</f>
        <v>0</v>
      </c>
      <c r="F5" s="24"/>
    </row>
    <row r="6" spans="1:12" ht="20.25" customHeight="1">
      <c r="A6" s="22"/>
      <c r="B6" s="23"/>
      <c r="C6" s="375"/>
      <c r="D6" s="352"/>
      <c r="E6" s="445">
        <f t="shared" ref="E6:E8" si="0">ROUND(C6*D6,0)</f>
        <v>0</v>
      </c>
      <c r="F6" s="24"/>
    </row>
    <row r="7" spans="1:12" ht="20.25" customHeight="1">
      <c r="A7" s="22"/>
      <c r="B7" s="23"/>
      <c r="C7" s="375"/>
      <c r="D7" s="352"/>
      <c r="E7" s="445">
        <f t="shared" si="0"/>
        <v>0</v>
      </c>
      <c r="F7" s="24"/>
    </row>
    <row r="8" spans="1:12" ht="20.25" customHeight="1">
      <c r="A8" s="22"/>
      <c r="B8" s="23"/>
      <c r="C8" s="375"/>
      <c r="D8" s="352"/>
      <c r="E8" s="445">
        <f t="shared" si="0"/>
        <v>0</v>
      </c>
      <c r="F8" s="24"/>
      <c r="L8" s="6" t="b">
        <f>A3=J8-K8</f>
        <v>1</v>
      </c>
    </row>
    <row r="9" spans="1:12" ht="20.25" customHeight="1" thickBot="1">
      <c r="A9" s="609" t="s">
        <v>50</v>
      </c>
      <c r="B9" s="587"/>
      <c r="C9" s="587"/>
      <c r="D9" s="610"/>
      <c r="E9" s="152">
        <f>SUM(E5:E8)</f>
        <v>0</v>
      </c>
      <c r="F9" s="25"/>
    </row>
    <row r="10" spans="1:12" ht="20.25" customHeight="1" thickBot="1">
      <c r="D10" s="26" t="s">
        <v>46</v>
      </c>
      <c r="E10" s="144">
        <f>ROUNDDOWN(E9,-3)</f>
        <v>0</v>
      </c>
    </row>
    <row r="16" spans="1:12" ht="20.25" customHeight="1">
      <c r="A16" s="611"/>
      <c r="B16" s="611"/>
      <c r="C16" s="611"/>
      <c r="D16" s="611"/>
      <c r="E16" s="611"/>
      <c r="F16" s="611"/>
    </row>
    <row r="17" spans="1:6" ht="20.25" customHeight="1">
      <c r="A17" s="611"/>
      <c r="B17" s="611"/>
      <c r="C17" s="611"/>
      <c r="D17" s="611"/>
      <c r="E17" s="611"/>
      <c r="F17" s="611"/>
    </row>
  </sheetData>
  <mergeCells count="3">
    <mergeCell ref="A9:D9"/>
    <mergeCell ref="A16:F17"/>
    <mergeCell ref="C3:D3"/>
  </mergeCells>
  <phoneticPr fontId="2"/>
  <printOptions gridLinesSet="0"/>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0"/>
  <sheetViews>
    <sheetView showZeros="0" view="pageBreakPreview" topLeftCell="A43" zoomScaleNormal="100" zoomScaleSheetLayoutView="100" zoomScalePageLayoutView="85" workbookViewId="0">
      <selection activeCell="F52" sqref="A48:K53"/>
    </sheetView>
  </sheetViews>
  <sheetFormatPr defaultColWidth="10.58203125" defaultRowHeight="12"/>
  <cols>
    <col min="1" max="1" width="5" style="6" customWidth="1"/>
    <col min="2" max="2" width="26.75" style="6" customWidth="1"/>
    <col min="3" max="3" width="14.58203125" style="6" customWidth="1"/>
    <col min="4" max="4" width="8.5" style="6" customWidth="1"/>
    <col min="5" max="5" width="5.83203125" style="6" customWidth="1"/>
    <col min="6" max="6" width="14.08203125" style="6" customWidth="1"/>
    <col min="7" max="7" width="24.83203125" style="6" customWidth="1"/>
    <col min="8" max="8" width="3.83203125" style="6" customWidth="1"/>
    <col min="9" max="9" width="7.5" style="6" customWidth="1"/>
    <col min="10" max="10" width="16.83203125" style="6" customWidth="1"/>
    <col min="11" max="20" width="10.58203125" style="6"/>
    <col min="21" max="21" width="14.08203125" style="6" customWidth="1"/>
    <col min="22" max="25" width="10.58203125" style="6"/>
    <col min="26" max="26" width="3.08203125" style="6" customWidth="1"/>
    <col min="27" max="16384" width="10.58203125" style="6"/>
  </cols>
  <sheetData>
    <row r="1" spans="1:12" ht="27" customHeight="1">
      <c r="A1" s="6" t="s">
        <v>174</v>
      </c>
      <c r="C1" s="169">
        <f>'一般業務費２(不）'!F24</f>
        <v>0</v>
      </c>
      <c r="D1" s="6" t="s">
        <v>0</v>
      </c>
      <c r="F1" s="326" t="s">
        <v>171</v>
      </c>
      <c r="G1" s="162">
        <f>C1</f>
        <v>0</v>
      </c>
      <c r="H1" s="6" t="s">
        <v>0</v>
      </c>
      <c r="I1" s="139"/>
    </row>
    <row r="2" spans="1:12" ht="20.149999999999999" customHeight="1">
      <c r="C2" s="160"/>
      <c r="K2" s="160"/>
    </row>
    <row r="3" spans="1:12" ht="15" customHeight="1" thickBot="1">
      <c r="C3" s="7"/>
      <c r="H3" s="8"/>
      <c r="I3" s="8"/>
      <c r="J3" s="8"/>
    </row>
    <row r="4" spans="1:12" s="27" customFormat="1" ht="24" customHeight="1">
      <c r="A4" s="616" t="s">
        <v>33</v>
      </c>
      <c r="B4" s="617"/>
      <c r="C4" s="74" t="s">
        <v>34</v>
      </c>
      <c r="D4" s="278" t="s">
        <v>145</v>
      </c>
      <c r="E4" s="281" t="s">
        <v>229</v>
      </c>
      <c r="F4" s="74" t="s">
        <v>191</v>
      </c>
      <c r="G4" s="282" t="s">
        <v>144</v>
      </c>
      <c r="H4" s="276"/>
      <c r="I4" s="283"/>
      <c r="J4" s="276"/>
    </row>
    <row r="5" spans="1:12" ht="24" customHeight="1">
      <c r="A5" s="618" t="s">
        <v>105</v>
      </c>
      <c r="B5" s="28"/>
      <c r="C5" s="354"/>
      <c r="D5" s="360"/>
      <c r="E5" s="356"/>
      <c r="F5" s="194" t="str">
        <f>IF(AND(ISNUMBER(C5),ISNUMBER(D5)),ROUND(C5*D5,0),"")</f>
        <v/>
      </c>
      <c r="G5" s="32"/>
      <c r="H5" s="283" t="s">
        <v>188</v>
      </c>
      <c r="I5" s="8"/>
      <c r="J5" s="284" t="str">
        <f>IF(H5="課税",F5,"")</f>
        <v/>
      </c>
    </row>
    <row r="6" spans="1:12" ht="24" customHeight="1">
      <c r="A6" s="619"/>
      <c r="B6" s="28"/>
      <c r="C6" s="354"/>
      <c r="D6" s="360"/>
      <c r="E6" s="356"/>
      <c r="F6" s="194" t="str">
        <f>IF(AND(ISNUMBER(C6),ISNUMBER(D6)),ROUND(C6*D6,0),"")</f>
        <v/>
      </c>
      <c r="G6" s="32"/>
      <c r="H6" s="283" t="s">
        <v>188</v>
      </c>
      <c r="I6" s="8"/>
      <c r="J6" s="284" t="str">
        <f>IF(H6="課税",F6,"")</f>
        <v/>
      </c>
    </row>
    <row r="7" spans="1:12" ht="24" customHeight="1">
      <c r="A7" s="620"/>
      <c r="B7" s="28"/>
      <c r="C7" s="354"/>
      <c r="D7" s="360"/>
      <c r="E7" s="356"/>
      <c r="F7" s="194" t="str">
        <f>IF(AND(ISNUMBER(C7),ISNUMBER(D7)),ROUND(C7*D7,0),"")</f>
        <v/>
      </c>
      <c r="G7" s="32"/>
      <c r="H7" s="283" t="s">
        <v>188</v>
      </c>
      <c r="I7" s="8"/>
      <c r="J7" s="219" t="str">
        <f>IF(H7="課税",F7,"")</f>
        <v/>
      </c>
    </row>
    <row r="8" spans="1:12" ht="24" customHeight="1">
      <c r="A8" s="621"/>
      <c r="B8" s="29" t="s">
        <v>25</v>
      </c>
      <c r="C8" s="444"/>
      <c r="D8" s="444"/>
      <c r="E8" s="38"/>
      <c r="F8" s="174">
        <f>SUM(F5:F7)</f>
        <v>0</v>
      </c>
      <c r="G8" s="37"/>
      <c r="H8" s="16"/>
      <c r="I8" s="8"/>
      <c r="J8" s="284">
        <f>SUM(J5:J7)</f>
        <v>0</v>
      </c>
      <c r="L8" s="6" t="b">
        <f>A3=J8-K8</f>
        <v>1</v>
      </c>
    </row>
    <row r="9" spans="1:12" ht="24" customHeight="1">
      <c r="A9" s="618" t="s">
        <v>106</v>
      </c>
      <c r="B9" s="28"/>
      <c r="C9" s="354"/>
      <c r="D9" s="360"/>
      <c r="E9" s="357"/>
      <c r="F9" s="194" t="str">
        <f>IF(AND(ISNUMBER(C9),ISNUMBER(D9)),ROUND(C9*D9,0),"")</f>
        <v/>
      </c>
      <c r="G9" s="32"/>
      <c r="H9" s="283" t="s">
        <v>188</v>
      </c>
      <c r="I9" s="8"/>
      <c r="J9" s="219" t="str">
        <f>IF(H9="課税",F9,"")</f>
        <v/>
      </c>
    </row>
    <row r="10" spans="1:12" ht="24" customHeight="1">
      <c r="A10" s="619"/>
      <c r="B10" s="28"/>
      <c r="C10" s="354"/>
      <c r="D10" s="360"/>
      <c r="E10" s="356"/>
      <c r="F10" s="194" t="str">
        <f>IF(AND(ISNUMBER(C10),ISNUMBER(D10)),ROUND(C10*D10,0),"")</f>
        <v/>
      </c>
      <c r="G10" s="32"/>
      <c r="H10" s="283" t="s">
        <v>188</v>
      </c>
      <c r="I10" s="8"/>
      <c r="J10" s="219" t="str">
        <f>IF(H10="課税",F10,"")</f>
        <v/>
      </c>
    </row>
    <row r="11" spans="1:12" ht="24" customHeight="1">
      <c r="A11" s="619"/>
      <c r="B11" s="28"/>
      <c r="C11" s="354"/>
      <c r="D11" s="360"/>
      <c r="E11" s="356"/>
      <c r="F11" s="194" t="str">
        <f>IF(AND(ISNUMBER(C11),ISNUMBER(D11)),ROUND(C11*D11,0),"")</f>
        <v/>
      </c>
      <c r="G11" s="32"/>
      <c r="H11" s="283" t="s">
        <v>188</v>
      </c>
      <c r="I11" s="8"/>
      <c r="J11" s="219" t="str">
        <f>IF(H11="課税",F11,"")</f>
        <v/>
      </c>
    </row>
    <row r="12" spans="1:12" ht="24" customHeight="1">
      <c r="A12" s="620"/>
      <c r="B12" s="28"/>
      <c r="C12" s="354"/>
      <c r="D12" s="360"/>
      <c r="E12" s="356"/>
      <c r="F12" s="194" t="str">
        <f>IF(AND(ISNUMBER(C12),ISNUMBER(D12)),ROUND(C12*D12,0),"")</f>
        <v/>
      </c>
      <c r="G12" s="32"/>
      <c r="H12" s="283" t="s">
        <v>188</v>
      </c>
      <c r="I12" s="8"/>
      <c r="J12" s="219" t="str">
        <f>IF(H12="課税",F12,"")</f>
        <v/>
      </c>
    </row>
    <row r="13" spans="1:12" ht="24" customHeight="1">
      <c r="A13" s="621"/>
      <c r="B13" s="29" t="s">
        <v>25</v>
      </c>
      <c r="C13" s="444"/>
      <c r="D13" s="444"/>
      <c r="E13" s="38"/>
      <c r="F13" s="174">
        <f>SUM(F9:F12)</f>
        <v>0</v>
      </c>
      <c r="G13" s="32"/>
      <c r="H13" s="16"/>
      <c r="I13" s="8"/>
      <c r="J13" s="284">
        <f>SUM(J10:J12)</f>
        <v>0</v>
      </c>
    </row>
    <row r="14" spans="1:12" ht="24" customHeight="1">
      <c r="A14" s="613" t="s">
        <v>107</v>
      </c>
      <c r="B14" s="28"/>
      <c r="C14" s="354"/>
      <c r="D14" s="360"/>
      <c r="E14" s="356"/>
      <c r="F14" s="194" t="str">
        <f>IF(AND(ISNUMBER(C14),ISNUMBER(D14)),ROUND(C14*D14,0),"")</f>
        <v/>
      </c>
      <c r="G14" s="32"/>
      <c r="H14" s="283" t="s">
        <v>188</v>
      </c>
      <c r="I14" s="8"/>
      <c r="J14" s="219" t="str">
        <f>IF(H14="課税",F14,"")</f>
        <v/>
      </c>
    </row>
    <row r="15" spans="1:12" ht="24" customHeight="1">
      <c r="A15" s="620"/>
      <c r="B15" s="275"/>
      <c r="C15" s="355"/>
      <c r="D15" s="443"/>
      <c r="E15" s="358"/>
      <c r="F15" s="194" t="str">
        <f>IF(AND(ISNUMBER(C15),ISNUMBER(D15)),ROUND(C15*D15,0),"")</f>
        <v/>
      </c>
      <c r="G15" s="34"/>
      <c r="H15" s="283" t="s">
        <v>188</v>
      </c>
      <c r="I15" s="8"/>
      <c r="J15" s="219" t="str">
        <f>IF(H15="課税",F15,"")</f>
        <v/>
      </c>
    </row>
    <row r="16" spans="1:12" ht="24" customHeight="1">
      <c r="A16" s="620"/>
      <c r="B16" s="28"/>
      <c r="C16" s="354"/>
      <c r="D16" s="360"/>
      <c r="E16" s="356"/>
      <c r="F16" s="194" t="str">
        <f>IF(AND(ISNUMBER(C16),ISNUMBER(D16)),ROUND(C16*D16,0),"")</f>
        <v/>
      </c>
      <c r="G16" s="32"/>
      <c r="H16" s="283" t="s">
        <v>188</v>
      </c>
      <c r="I16" s="8"/>
      <c r="J16" s="219" t="str">
        <f>IF(H16="課税",F16,"")</f>
        <v/>
      </c>
    </row>
    <row r="17" spans="1:10" ht="24" customHeight="1">
      <c r="A17" s="621"/>
      <c r="B17" s="29" t="s">
        <v>25</v>
      </c>
      <c r="C17" s="444"/>
      <c r="D17" s="444"/>
      <c r="E17" s="38"/>
      <c r="F17" s="174">
        <f>SUM(F14:F16)</f>
        <v>0</v>
      </c>
      <c r="G17" s="32"/>
      <c r="H17" s="16"/>
      <c r="I17" s="8"/>
      <c r="J17" s="284">
        <f>SUM(J14:J16)</f>
        <v>0</v>
      </c>
    </row>
    <row r="18" spans="1:10" ht="24" customHeight="1">
      <c r="A18" s="613" t="s">
        <v>157</v>
      </c>
      <c r="B18" s="28"/>
      <c r="C18" s="354"/>
      <c r="D18" s="360"/>
      <c r="E18" s="356"/>
      <c r="F18" s="194" t="str">
        <f>IF(AND(ISNUMBER(C18),ISNUMBER(D18)),ROUND(C18*D18,0),"")</f>
        <v/>
      </c>
      <c r="G18" s="32"/>
      <c r="H18" s="283" t="s">
        <v>188</v>
      </c>
      <c r="I18" s="8"/>
      <c r="J18" s="219" t="str">
        <f>IF(H18="課税",F18,"")</f>
        <v/>
      </c>
    </row>
    <row r="19" spans="1:10" ht="24" customHeight="1">
      <c r="A19" s="614"/>
      <c r="B19" s="28"/>
      <c r="C19" s="354"/>
      <c r="D19" s="360"/>
      <c r="E19" s="356"/>
      <c r="F19" s="194" t="str">
        <f>IF(AND(ISNUMBER(C19),ISNUMBER(D19)),ROUND(C19*D19,0),"")</f>
        <v/>
      </c>
      <c r="G19" s="32"/>
      <c r="H19" s="8" t="s">
        <v>188</v>
      </c>
      <c r="I19" s="8"/>
      <c r="J19" s="219" t="str">
        <f>IF(H19="課税",F19,"")</f>
        <v/>
      </c>
    </row>
    <row r="20" spans="1:10" ht="24" customHeight="1">
      <c r="A20" s="614"/>
      <c r="B20" s="28"/>
      <c r="C20" s="354"/>
      <c r="D20" s="360"/>
      <c r="E20" s="356"/>
      <c r="F20" s="194" t="str">
        <f>IF(AND(ISNUMBER(C20),ISNUMBER(D20)),ROUND(C20*D20,0),"")</f>
        <v/>
      </c>
      <c r="G20" s="32"/>
      <c r="H20" s="283" t="s">
        <v>188</v>
      </c>
      <c r="I20" s="8"/>
      <c r="J20" s="219" t="str">
        <f>IF(H20="課税",F20,"")</f>
        <v/>
      </c>
    </row>
    <row r="21" spans="1:10" ht="24" customHeight="1">
      <c r="A21" s="614"/>
      <c r="B21" s="28"/>
      <c r="C21" s="354"/>
      <c r="D21" s="360"/>
      <c r="E21" s="356"/>
      <c r="F21" s="194" t="str">
        <f>IF(AND(ISNUMBER(C21),ISNUMBER(D21)),ROUND(C21*D21,0),"")</f>
        <v/>
      </c>
      <c r="G21" s="32"/>
      <c r="H21" s="283" t="s">
        <v>188</v>
      </c>
      <c r="I21" s="8"/>
      <c r="J21" s="219" t="str">
        <f>IF(H21="課税",F21,"")</f>
        <v/>
      </c>
    </row>
    <row r="22" spans="1:10" ht="24" customHeight="1">
      <c r="A22" s="615"/>
      <c r="B22" s="29" t="s">
        <v>25</v>
      </c>
      <c r="C22" s="444"/>
      <c r="D22" s="444"/>
      <c r="E22" s="38"/>
      <c r="F22" s="174">
        <f>SUM(F18:F21)</f>
        <v>0</v>
      </c>
      <c r="G22" s="32"/>
      <c r="H22" s="16"/>
      <c r="I22" s="8"/>
      <c r="J22" s="284">
        <f>SUM(J18:J21)</f>
        <v>0</v>
      </c>
    </row>
    <row r="23" spans="1:10" ht="24" customHeight="1">
      <c r="A23" s="627" t="s">
        <v>108</v>
      </c>
      <c r="B23" s="117"/>
      <c r="C23" s="447"/>
      <c r="D23" s="446"/>
      <c r="E23" s="359"/>
      <c r="F23" s="194" t="str">
        <f>IF(AND(ISNUMBER(C23),ISNUMBER(D23)),ROUND(C23*D23,0),"")</f>
        <v/>
      </c>
      <c r="G23" s="118"/>
      <c r="H23" s="283" t="s">
        <v>188</v>
      </c>
      <c r="I23" s="8"/>
      <c r="J23" s="284" t="str">
        <f>IF(H23="課税",F23,"")</f>
        <v/>
      </c>
    </row>
    <row r="24" spans="1:10" ht="24" customHeight="1">
      <c r="A24" s="628"/>
      <c r="B24" s="117"/>
      <c r="C24" s="447"/>
      <c r="D24" s="446"/>
      <c r="E24" s="359"/>
      <c r="F24" s="194" t="str">
        <f>IF(AND(ISNUMBER(C24),ISNUMBER(D24)),ROUND(C24*D24,0),"")</f>
        <v/>
      </c>
      <c r="G24" s="118"/>
      <c r="H24" s="283" t="s">
        <v>188</v>
      </c>
      <c r="I24" s="8"/>
      <c r="J24" s="284" t="str">
        <f>IF(H24="課税",F24,"")</f>
        <v/>
      </c>
    </row>
    <row r="25" spans="1:10" ht="24" customHeight="1">
      <c r="A25" s="628"/>
      <c r="B25" s="117"/>
      <c r="C25" s="448"/>
      <c r="D25" s="446"/>
      <c r="E25" s="359"/>
      <c r="F25" s="194" t="str">
        <f>IF(AND(ISNUMBER(C25),ISNUMBER(D25)),ROUND(C25*D25,0),"")</f>
        <v/>
      </c>
      <c r="G25" s="118"/>
      <c r="H25" s="283" t="s">
        <v>188</v>
      </c>
      <c r="I25" s="8"/>
      <c r="J25" s="284" t="str">
        <f>IF(H25="課税",F25,"")</f>
        <v/>
      </c>
    </row>
    <row r="26" spans="1:10" ht="24" customHeight="1">
      <c r="A26" s="629"/>
      <c r="B26" s="622" t="s">
        <v>90</v>
      </c>
      <c r="C26" s="623"/>
      <c r="D26" s="623"/>
      <c r="E26" s="38"/>
      <c r="F26" s="174">
        <f>SUM(F23:F25)</f>
        <v>0</v>
      </c>
      <c r="G26" s="118"/>
      <c r="H26" s="16"/>
      <c r="I26" s="8"/>
      <c r="J26" s="284">
        <f>SUM(J23:J25)</f>
        <v>0</v>
      </c>
    </row>
    <row r="27" spans="1:10" ht="24" customHeight="1">
      <c r="A27" s="624" t="s">
        <v>143</v>
      </c>
      <c r="B27" s="117"/>
      <c r="C27" s="447"/>
      <c r="D27" s="446"/>
      <c r="E27" s="359"/>
      <c r="F27" s="194" t="str">
        <f>IF(AND(ISNUMBER(C27),ISNUMBER(D27)),ROUND(C27*D27,0),"")</f>
        <v/>
      </c>
      <c r="G27" s="118"/>
      <c r="H27" s="283" t="s">
        <v>188</v>
      </c>
      <c r="I27" s="8"/>
      <c r="J27" s="284" t="str">
        <f>IF(H27="課税",F27,"")</f>
        <v/>
      </c>
    </row>
    <row r="28" spans="1:10" ht="24" customHeight="1">
      <c r="A28" s="628"/>
      <c r="B28" s="117"/>
      <c r="C28" s="447"/>
      <c r="D28" s="446"/>
      <c r="E28" s="359"/>
      <c r="F28" s="194" t="str">
        <f>IF(AND(ISNUMBER(C28),ISNUMBER(D28)),ROUND(C28*D28,0),"")</f>
        <v/>
      </c>
      <c r="G28" s="118"/>
      <c r="H28" s="283" t="s">
        <v>188</v>
      </c>
      <c r="I28" s="8"/>
      <c r="J28" s="284" t="str">
        <f>IF(H28="課税",F28,"")</f>
        <v/>
      </c>
    </row>
    <row r="29" spans="1:10" ht="24" customHeight="1">
      <c r="A29" s="628"/>
      <c r="B29" s="117"/>
      <c r="C29" s="448"/>
      <c r="D29" s="446"/>
      <c r="E29" s="359"/>
      <c r="F29" s="194" t="str">
        <f>IF(AND(ISNUMBER(C29),ISNUMBER(D29)),ROUND(C29*D29,0),"")</f>
        <v/>
      </c>
      <c r="G29" s="118"/>
      <c r="H29" s="283" t="s">
        <v>188</v>
      </c>
      <c r="I29" s="8"/>
      <c r="J29" s="284" t="str">
        <f>IF(H29="課税",F29,"")</f>
        <v/>
      </c>
    </row>
    <row r="30" spans="1:10" ht="24" customHeight="1">
      <c r="A30" s="629"/>
      <c r="B30" s="622" t="s">
        <v>90</v>
      </c>
      <c r="C30" s="623"/>
      <c r="D30" s="623"/>
      <c r="E30" s="277"/>
      <c r="F30" s="177">
        <f>SUM(F27:F29)</f>
        <v>0</v>
      </c>
      <c r="G30" s="118"/>
      <c r="H30" s="16"/>
      <c r="I30" s="8"/>
      <c r="J30" s="284">
        <f>SUM(J27:J29)</f>
        <v>0</v>
      </c>
    </row>
    <row r="31" spans="1:10" ht="24" customHeight="1">
      <c r="A31" s="624" t="s">
        <v>109</v>
      </c>
      <c r="B31" s="117"/>
      <c r="C31" s="447"/>
      <c r="D31" s="446"/>
      <c r="E31" s="359"/>
      <c r="F31" s="194" t="str">
        <f>IF(AND(ISNUMBER(C31),ISNUMBER(D31)),ROUND(C31*D31,0),"")</f>
        <v/>
      </c>
      <c r="G31" s="118"/>
      <c r="H31" s="283" t="s">
        <v>188</v>
      </c>
      <c r="I31" s="8"/>
      <c r="J31" s="284" t="str">
        <f>IF(H31="課税",F31,"")</f>
        <v/>
      </c>
    </row>
    <row r="32" spans="1:10" ht="24" customHeight="1">
      <c r="A32" s="625"/>
      <c r="B32" s="117"/>
      <c r="C32" s="447"/>
      <c r="D32" s="446"/>
      <c r="E32" s="359"/>
      <c r="F32" s="194" t="str">
        <f>IF(AND(ISNUMBER(C32),ISNUMBER(D32)),ROUND(C32*D32,0),"")</f>
        <v/>
      </c>
      <c r="G32" s="118"/>
      <c r="H32" s="283" t="s">
        <v>188</v>
      </c>
      <c r="I32" s="8"/>
      <c r="J32" s="284" t="str">
        <f>IF(H32="課税",F32,"")</f>
        <v/>
      </c>
    </row>
    <row r="33" spans="1:10" ht="24" customHeight="1">
      <c r="A33" s="625"/>
      <c r="B33" s="117"/>
      <c r="C33" s="447"/>
      <c r="D33" s="446"/>
      <c r="E33" s="359"/>
      <c r="F33" s="194" t="str">
        <f>IF(AND(ISNUMBER(C33),ISNUMBER(D33)),ROUND(C33*D33,0),"")</f>
        <v/>
      </c>
      <c r="G33" s="118"/>
      <c r="H33" s="283" t="s">
        <v>188</v>
      </c>
      <c r="I33" s="8"/>
      <c r="J33" s="284" t="str">
        <f>IF(H33="課税",F33,"")</f>
        <v/>
      </c>
    </row>
    <row r="34" spans="1:10" ht="24" customHeight="1">
      <c r="A34" s="625"/>
      <c r="B34" s="117"/>
      <c r="C34" s="448"/>
      <c r="D34" s="446"/>
      <c r="E34" s="359"/>
      <c r="F34" s="194" t="str">
        <f>IF(AND(ISNUMBER(C34),ISNUMBER(D34)),ROUND(C34*D34,0),"")</f>
        <v/>
      </c>
      <c r="G34" s="118"/>
      <c r="H34" s="283" t="s">
        <v>188</v>
      </c>
      <c r="I34" s="8"/>
      <c r="J34" s="284" t="str">
        <f>IF(H34="課税",F34,"")</f>
        <v/>
      </c>
    </row>
    <row r="35" spans="1:10" ht="24" customHeight="1">
      <c r="A35" s="626"/>
      <c r="B35" s="622" t="s">
        <v>90</v>
      </c>
      <c r="C35" s="623"/>
      <c r="D35" s="623"/>
      <c r="E35" s="277"/>
      <c r="F35" s="177">
        <f>SUM(F31:F34)</f>
        <v>0</v>
      </c>
      <c r="G35" s="118"/>
      <c r="H35" s="16"/>
      <c r="I35" s="8"/>
      <c r="J35" s="284">
        <f>SUM(J31:J34)</f>
        <v>0</v>
      </c>
    </row>
    <row r="36" spans="1:10" ht="24" customHeight="1" thickBot="1">
      <c r="A36" s="121"/>
      <c r="B36" s="274" t="s">
        <v>92</v>
      </c>
      <c r="C36" s="119"/>
      <c r="D36" s="119"/>
      <c r="E36" s="120"/>
      <c r="F36" s="195">
        <f>SUM(F35,F30,F26,F22,F17,F13,F8)</f>
        <v>0</v>
      </c>
      <c r="G36" s="36"/>
      <c r="H36" s="16"/>
      <c r="I36" s="8"/>
      <c r="J36" s="284">
        <f>SUM(J35,J30,J26,J22,J17,J13,J8)</f>
        <v>0</v>
      </c>
    </row>
    <row r="37" spans="1:10">
      <c r="H37" s="8"/>
      <c r="I37" s="8"/>
      <c r="J37" s="8"/>
    </row>
    <row r="38" spans="1:10">
      <c r="H38" s="8"/>
      <c r="I38" s="8"/>
      <c r="J38" s="8"/>
    </row>
    <row r="39" spans="1:10">
      <c r="H39" s="8"/>
      <c r="I39" s="8"/>
      <c r="J39" s="8"/>
    </row>
    <row r="40" spans="1:10">
      <c r="H40" s="8"/>
      <c r="I40" s="8"/>
      <c r="J40" s="8"/>
    </row>
  </sheetData>
  <mergeCells count="11">
    <mergeCell ref="B35:D35"/>
    <mergeCell ref="A31:A35"/>
    <mergeCell ref="A23:A26"/>
    <mergeCell ref="B26:D26"/>
    <mergeCell ref="A27:A30"/>
    <mergeCell ref="B30:D30"/>
    <mergeCell ref="A18:A22"/>
    <mergeCell ref="A4:B4"/>
    <mergeCell ref="A5:A8"/>
    <mergeCell ref="A9:A13"/>
    <mergeCell ref="A14:A17"/>
  </mergeCells>
  <phoneticPr fontId="2"/>
  <dataValidations disablePrompts="1" count="1">
    <dataValidation type="list" allowBlank="1" showInputMessage="1" showErrorMessage="1" sqref="H5:H7 H9:H12 H14:H16 H18 H20:H21 H23:H25 H27:H29 H31:H34">
      <formula1>",　,課税"</formula1>
    </dataValidation>
  </dataValidations>
  <printOptions gridLinesSet="0"/>
  <pageMargins left="0.55118110236220474" right="7.874015748031496E-2" top="0.62992125984251968" bottom="0.74803149606299213" header="0.31496062992125984" footer="0.31496062992125984"/>
  <pageSetup paperSize="9" scale="86" orientation="portrait" r:id="rId1"/>
  <headerFooter alignWithMargins="0">
    <oddHeader>&amp;L（業務の完了を約し対価を支払う契約）&amp;R(2019.10版）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7"/>
  <sheetViews>
    <sheetView showZeros="0" view="pageBreakPreview" zoomScaleNormal="100" zoomScaleSheetLayoutView="100" workbookViewId="0">
      <selection activeCell="F52" sqref="A48:K53"/>
    </sheetView>
  </sheetViews>
  <sheetFormatPr defaultColWidth="10.58203125" defaultRowHeight="12"/>
  <cols>
    <col min="1" max="1" width="4.75" style="6" customWidth="1"/>
    <col min="2" max="2" width="17.08203125" style="6" customWidth="1"/>
    <col min="3" max="3" width="17.5" style="6" customWidth="1"/>
    <col min="4" max="4" width="8.08203125" style="6" customWidth="1"/>
    <col min="5" max="5" width="5.83203125" style="6" customWidth="1"/>
    <col min="6" max="6" width="15.25" style="6" customWidth="1"/>
    <col min="7" max="7" width="22.25" style="6" customWidth="1"/>
    <col min="8" max="8" width="6.33203125" style="6" customWidth="1"/>
    <col min="9" max="9" width="10.58203125" style="6"/>
    <col min="10" max="10" width="16.83203125" style="6" customWidth="1"/>
    <col min="11" max="20" width="10.58203125" style="6"/>
    <col min="21" max="21" width="14.08203125" style="6" customWidth="1"/>
    <col min="22" max="25" width="10.58203125" style="6"/>
    <col min="26" max="26" width="3.08203125" style="6" customWidth="1"/>
    <col min="27" max="16384" width="10.58203125" style="6"/>
  </cols>
  <sheetData>
    <row r="1" spans="1:12" ht="20.149999999999999" customHeight="1" thickBot="1">
      <c r="C1" s="17"/>
      <c r="D1" s="6" t="s">
        <v>91</v>
      </c>
      <c r="F1" s="197">
        <f>'一般業務費１(不）'!F36</f>
        <v>0</v>
      </c>
      <c r="G1" s="6" t="s">
        <v>0</v>
      </c>
      <c r="H1" s="285">
        <f>'一般業務費１(不）'!J36</f>
        <v>0</v>
      </c>
      <c r="I1" s="285"/>
      <c r="J1" s="285"/>
    </row>
    <row r="2" spans="1:12" s="27" customFormat="1" ht="27" customHeight="1">
      <c r="A2" s="607" t="s">
        <v>35</v>
      </c>
      <c r="B2" s="630"/>
      <c r="C2" s="19" t="s">
        <v>71</v>
      </c>
      <c r="D2" s="63" t="s">
        <v>23</v>
      </c>
      <c r="E2" s="20" t="s">
        <v>229</v>
      </c>
      <c r="F2" s="291" t="s">
        <v>190</v>
      </c>
      <c r="G2" s="157" t="s">
        <v>24</v>
      </c>
      <c r="H2" s="286"/>
      <c r="I2" s="287"/>
      <c r="J2" s="286"/>
    </row>
    <row r="3" spans="1:12" ht="26.15" customHeight="1">
      <c r="A3" s="613" t="s">
        <v>110</v>
      </c>
      <c r="B3" s="28"/>
      <c r="C3" s="354"/>
      <c r="D3" s="360"/>
      <c r="E3" s="361"/>
      <c r="F3" s="279" t="str">
        <f>IF(AND(ISNUMBER(C3),ISNUMBER(D3)),ROUND(C3*D3,0),"")</f>
        <v/>
      </c>
      <c r="G3" s="221"/>
      <c r="H3" s="287" t="s">
        <v>188</v>
      </c>
      <c r="I3" s="288"/>
      <c r="J3" s="228" t="str">
        <f>IF(H3="課税",F3,"")</f>
        <v/>
      </c>
      <c r="K3" s="33"/>
    </row>
    <row r="4" spans="1:12" ht="25.5" customHeight="1">
      <c r="A4" s="631"/>
      <c r="C4" s="355"/>
      <c r="D4" s="443"/>
      <c r="E4" s="363"/>
      <c r="F4" s="279" t="str">
        <f>IF(AND(ISNUMBER(C4),ISNUMBER(D4)),ROUND(C4*D4,0),"")</f>
        <v/>
      </c>
      <c r="G4" s="295"/>
      <c r="H4" s="287" t="s">
        <v>188</v>
      </c>
      <c r="I4" s="288"/>
      <c r="J4" s="228" t="str">
        <f>IF(H4="課税",F4,"")</f>
        <v/>
      </c>
      <c r="K4" s="33"/>
    </row>
    <row r="5" spans="1:12" ht="25.5" customHeight="1">
      <c r="A5" s="631"/>
      <c r="B5" s="28"/>
      <c r="C5" s="354"/>
      <c r="D5" s="360"/>
      <c r="E5" s="361"/>
      <c r="F5" s="279" t="str">
        <f>IF(AND(ISNUMBER(C5),ISNUMBER(D5)),ROUND(C5*D5,0),"")</f>
        <v/>
      </c>
      <c r="G5" s="221"/>
      <c r="H5" s="287" t="s">
        <v>188</v>
      </c>
      <c r="I5" s="288"/>
      <c r="J5" s="228" t="str">
        <f>IF(H5="課税",F5,"")</f>
        <v/>
      </c>
      <c r="K5" s="33"/>
    </row>
    <row r="6" spans="1:12" ht="25.5" customHeight="1">
      <c r="A6" s="631"/>
      <c r="B6" s="28"/>
      <c r="C6" s="354"/>
      <c r="D6" s="360"/>
      <c r="E6" s="361"/>
      <c r="F6" s="279" t="str">
        <f>IF(AND(ISNUMBER(C6),ISNUMBER(D6)),ROUND(C6*D6,0),"")</f>
        <v/>
      </c>
      <c r="G6" s="221"/>
      <c r="H6" s="287" t="s">
        <v>188</v>
      </c>
      <c r="I6" s="285"/>
      <c r="J6" s="228" t="str">
        <f>IF(H6="課税",F6,"")</f>
        <v/>
      </c>
    </row>
    <row r="7" spans="1:12" ht="25.5" customHeight="1">
      <c r="A7" s="632"/>
      <c r="B7" s="622" t="s">
        <v>25</v>
      </c>
      <c r="C7" s="633"/>
      <c r="D7" s="633"/>
      <c r="E7" s="196"/>
      <c r="F7" s="177">
        <f>SUM(F3:F6)</f>
        <v>0</v>
      </c>
      <c r="G7" s="296"/>
      <c r="H7" s="289"/>
      <c r="I7" s="285"/>
      <c r="J7" s="228">
        <f>SUM(J3:J6)</f>
        <v>0</v>
      </c>
    </row>
    <row r="8" spans="1:12" ht="28" customHeight="1">
      <c r="A8" s="618" t="s">
        <v>111</v>
      </c>
      <c r="B8" s="28"/>
      <c r="C8" s="354"/>
      <c r="D8" s="360"/>
      <c r="E8" s="361"/>
      <c r="F8" s="279" t="str">
        <f>IF(AND(ISNUMBER(C8),ISNUMBER(D8)),ROUND(C8*D8,0),"")</f>
        <v/>
      </c>
      <c r="G8" s="221"/>
      <c r="H8" s="287" t="s">
        <v>188</v>
      </c>
      <c r="I8" s="285"/>
      <c r="J8" s="228" t="str">
        <f>IF(H8="課税",F8,"")</f>
        <v/>
      </c>
      <c r="L8" s="6" t="e">
        <f>A3=J8-K8</f>
        <v>#VALUE!</v>
      </c>
    </row>
    <row r="9" spans="1:12" ht="28" customHeight="1">
      <c r="A9" s="619"/>
      <c r="B9" s="28"/>
      <c r="C9" s="354"/>
      <c r="D9" s="360"/>
      <c r="E9" s="361"/>
      <c r="F9" s="279" t="str">
        <f>IF(AND(ISNUMBER(C9),ISNUMBER(D9)),ROUND(C9*D9,0),"")</f>
        <v/>
      </c>
      <c r="G9" s="221"/>
      <c r="H9" s="287" t="s">
        <v>188</v>
      </c>
      <c r="I9" s="285"/>
      <c r="J9" s="228" t="str">
        <f>IF(H9="課税",F9,"")</f>
        <v/>
      </c>
    </row>
    <row r="10" spans="1:12" ht="25.5" customHeight="1">
      <c r="A10" s="620"/>
      <c r="B10" s="9"/>
      <c r="C10" s="355"/>
      <c r="D10" s="443"/>
      <c r="E10" s="363"/>
      <c r="F10" s="280" t="str">
        <f>IF(AND(ISNUMBER(C10),ISNUMBER(D10)),ROUND(C10*D10,0),"")</f>
        <v/>
      </c>
      <c r="G10" s="295"/>
      <c r="H10" s="287" t="s">
        <v>188</v>
      </c>
      <c r="I10" s="285"/>
      <c r="J10" s="228" t="str">
        <f>IF(H10="課税",F10,"")</f>
        <v/>
      </c>
    </row>
    <row r="11" spans="1:12" ht="25.5" customHeight="1">
      <c r="A11" s="620"/>
      <c r="B11" s="28"/>
      <c r="C11" s="354"/>
      <c r="D11" s="360"/>
      <c r="E11" s="361"/>
      <c r="F11" s="279" t="str">
        <f>IF(AND(ISNUMBER(C11),ISNUMBER(D11)),ROUND(C11*D11,0),"")</f>
        <v/>
      </c>
      <c r="G11" s="221"/>
      <c r="H11" s="287" t="s">
        <v>188</v>
      </c>
      <c r="I11" s="285"/>
      <c r="J11" s="228" t="str">
        <f>IF(H11="課税",F11,"")</f>
        <v/>
      </c>
    </row>
    <row r="12" spans="1:12" ht="25.5" customHeight="1">
      <c r="A12" s="621"/>
      <c r="B12" s="622" t="s">
        <v>25</v>
      </c>
      <c r="C12" s="633"/>
      <c r="D12" s="633"/>
      <c r="E12" s="183"/>
      <c r="F12" s="279">
        <f>SUM(F8:F11)</f>
        <v>0</v>
      </c>
      <c r="G12" s="221"/>
      <c r="H12" s="289"/>
      <c r="I12" s="285"/>
      <c r="J12" s="228">
        <f>SUM(J8:J11)</f>
        <v>0</v>
      </c>
    </row>
    <row r="13" spans="1:12" ht="25.5" customHeight="1">
      <c r="A13" s="635" t="s">
        <v>112</v>
      </c>
      <c r="B13" s="35"/>
      <c r="C13" s="354"/>
      <c r="D13" s="360"/>
      <c r="E13" s="361"/>
      <c r="F13" s="279" t="str">
        <f>IF(AND(ISNUMBER(C13),ISNUMBER(D13)),ROUND(C13*D13,0),"")</f>
        <v/>
      </c>
      <c r="G13" s="297"/>
      <c r="H13" s="287" t="s">
        <v>188</v>
      </c>
      <c r="I13" s="285"/>
      <c r="J13" s="228" t="str">
        <f>IF(H13="課税",F13,"")</f>
        <v/>
      </c>
    </row>
    <row r="14" spans="1:12" ht="25.5" customHeight="1">
      <c r="A14" s="614"/>
      <c r="B14" s="35"/>
      <c r="C14" s="354"/>
      <c r="D14" s="360"/>
      <c r="E14" s="361"/>
      <c r="F14" s="279" t="str">
        <f>IF(AND(ISNUMBER(C14),ISNUMBER(D14)),ROUND(C14*D14,0),"")</f>
        <v/>
      </c>
      <c r="G14" s="297"/>
      <c r="H14" s="287" t="s">
        <v>188</v>
      </c>
      <c r="I14" s="285"/>
      <c r="J14" s="228" t="str">
        <f>IF(H14="課税",F14,"")</f>
        <v/>
      </c>
    </row>
    <row r="15" spans="1:12" ht="25.5" customHeight="1">
      <c r="A15" s="614"/>
      <c r="B15" s="35"/>
      <c r="C15" s="354"/>
      <c r="D15" s="360"/>
      <c r="E15" s="361"/>
      <c r="F15" s="279" t="str">
        <f>IF(AND(ISNUMBER(C15),ISNUMBER(D15)),ROUND(C15*D15,0),"")</f>
        <v/>
      </c>
      <c r="G15" s="297"/>
      <c r="H15" s="287" t="s">
        <v>188</v>
      </c>
      <c r="I15" s="285"/>
      <c r="J15" s="228" t="str">
        <f>IF(H15="課税",F15,"")</f>
        <v/>
      </c>
    </row>
    <row r="16" spans="1:12" ht="25.5" customHeight="1">
      <c r="A16" s="614"/>
      <c r="B16" s="634" t="s">
        <v>25</v>
      </c>
      <c r="C16" s="633"/>
      <c r="D16" s="633"/>
      <c r="E16" s="196"/>
      <c r="F16" s="292">
        <f>SUM(F13:F15)</f>
        <v>0</v>
      </c>
      <c r="G16" s="298"/>
      <c r="H16" s="289"/>
      <c r="I16" s="285"/>
      <c r="J16" s="228">
        <f>SUM(J13:J15)</f>
        <v>0</v>
      </c>
    </row>
    <row r="17" spans="1:10" ht="25.5" customHeight="1">
      <c r="A17" s="618" t="s">
        <v>113</v>
      </c>
      <c r="B17" s="28"/>
      <c r="C17" s="354"/>
      <c r="D17" s="360"/>
      <c r="E17" s="361"/>
      <c r="F17" s="279" t="str">
        <f>IF(AND(ISNUMBER(C17),ISNUMBER(D17)),ROUND(C17*D17,0),"")</f>
        <v/>
      </c>
      <c r="G17" s="221"/>
      <c r="H17" s="287" t="s">
        <v>188</v>
      </c>
      <c r="I17" s="285"/>
      <c r="J17" s="228" t="str">
        <f>IF(H17="課税",F17,"")</f>
        <v/>
      </c>
    </row>
    <row r="18" spans="1:10" ht="25.5" customHeight="1">
      <c r="A18" s="619"/>
      <c r="B18" s="28"/>
      <c r="C18" s="354"/>
      <c r="D18" s="360"/>
      <c r="E18" s="361"/>
      <c r="F18" s="279" t="str">
        <f>IF(AND(ISNUMBER(C18),ISNUMBER(D18)),ROUND(C18*D18,0),"")</f>
        <v/>
      </c>
      <c r="G18" s="221"/>
      <c r="H18" s="287" t="s">
        <v>188</v>
      </c>
      <c r="I18" s="285"/>
      <c r="J18" s="228" t="str">
        <f>IF(H18="課税",F18,"")</f>
        <v/>
      </c>
    </row>
    <row r="19" spans="1:10" ht="25.5" customHeight="1">
      <c r="A19" s="620"/>
      <c r="B19" s="28"/>
      <c r="C19" s="354"/>
      <c r="D19" s="360"/>
      <c r="E19" s="361"/>
      <c r="F19" s="279" t="str">
        <f>IF(AND(ISNUMBER(C19),ISNUMBER(D19)),ROUND(C19*D19,0),"")</f>
        <v/>
      </c>
      <c r="G19" s="221"/>
      <c r="H19" s="287" t="s">
        <v>188</v>
      </c>
      <c r="I19" s="285"/>
      <c r="J19" s="228" t="str">
        <f>IF(H19="課税",F19,"")</f>
        <v/>
      </c>
    </row>
    <row r="20" spans="1:10" ht="25.5" customHeight="1">
      <c r="A20" s="620"/>
      <c r="B20" s="28"/>
      <c r="C20" s="354"/>
      <c r="D20" s="360"/>
      <c r="E20" s="361"/>
      <c r="F20" s="279" t="str">
        <f>IF(AND(ISNUMBER(C20),ISNUMBER(D20)),ROUND(C20*D20,0),"")</f>
        <v/>
      </c>
      <c r="G20" s="221"/>
      <c r="H20" s="287" t="s">
        <v>188</v>
      </c>
      <c r="I20" s="285"/>
      <c r="J20" s="228" t="str">
        <f>IF(H20="課税",F20,"")</f>
        <v/>
      </c>
    </row>
    <row r="21" spans="1:10" ht="25.5" customHeight="1">
      <c r="A21" s="620"/>
      <c r="B21" s="28"/>
      <c r="C21" s="354"/>
      <c r="D21" s="360"/>
      <c r="E21" s="361"/>
      <c r="F21" s="279" t="str">
        <f>IF(AND(ISNUMBER(C21),ISNUMBER(D21)),ROUND(C21*D21,0),"")</f>
        <v/>
      </c>
      <c r="G21" s="221"/>
      <c r="H21" s="287" t="s">
        <v>188</v>
      </c>
      <c r="I21" s="285"/>
      <c r="J21" s="228" t="str">
        <f>IF(H21="課税",F21,"")</f>
        <v/>
      </c>
    </row>
    <row r="22" spans="1:10" ht="25.5" customHeight="1" thickBot="1">
      <c r="A22" s="620"/>
      <c r="B22" s="622" t="s">
        <v>25</v>
      </c>
      <c r="C22" s="633"/>
      <c r="D22" s="633"/>
      <c r="E22" s="196"/>
      <c r="F22" s="177">
        <f>SUM(F17:F21)</f>
        <v>0</v>
      </c>
      <c r="G22" s="299"/>
      <c r="H22" s="289"/>
      <c r="I22" s="285"/>
      <c r="J22" s="228">
        <v>0</v>
      </c>
    </row>
    <row r="23" spans="1:10" ht="25.5" customHeight="1" thickBot="1">
      <c r="A23" s="636" t="s">
        <v>332</v>
      </c>
      <c r="B23" s="637"/>
      <c r="C23" s="637"/>
      <c r="D23" s="638"/>
      <c r="E23" s="247"/>
      <c r="F23" s="293">
        <f>SUM('一般業務費１(不）'!F36,'一般業務費２(不）'!F22,'一般業務費２(不）'!F16,'一般業務費２(不）'!F12,'一般業務費２(不）'!F7)</f>
        <v>0</v>
      </c>
      <c r="G23" s="230"/>
      <c r="H23" s="285"/>
      <c r="I23" s="285"/>
      <c r="J23" s="290">
        <f>SUM('一般業務費１(不）'!J36,'一般業務費２(不）'!J22,'一般業務費２(不）'!J16,'一般業務費２(不）'!J12,'一般業務費２(不）'!J7)</f>
        <v>0</v>
      </c>
    </row>
    <row r="24" spans="1:10" ht="25.5" customHeight="1" thickBot="1">
      <c r="C24" s="6" t="s">
        <v>146</v>
      </c>
      <c r="F24" s="294">
        <f>ROUNDDOWN(F23,-3)</f>
        <v>0</v>
      </c>
      <c r="G24" s="10"/>
      <c r="H24" s="289"/>
      <c r="I24" s="285"/>
      <c r="J24" s="228">
        <f>ROUNDDOWN(J23,-3)</f>
        <v>0</v>
      </c>
    </row>
    <row r="25" spans="1:10">
      <c r="H25" s="285"/>
      <c r="I25" s="285"/>
      <c r="J25" s="285"/>
    </row>
    <row r="26" spans="1:10">
      <c r="H26" s="285"/>
      <c r="I26" s="285"/>
      <c r="J26" s="285"/>
    </row>
    <row r="27" spans="1:10">
      <c r="H27" s="285"/>
      <c r="I27" s="285"/>
      <c r="J27" s="285"/>
    </row>
  </sheetData>
  <mergeCells count="10">
    <mergeCell ref="B22:D22"/>
    <mergeCell ref="A17:A22"/>
    <mergeCell ref="A13:A16"/>
    <mergeCell ref="A23:D23"/>
    <mergeCell ref="B7:D7"/>
    <mergeCell ref="A2:B2"/>
    <mergeCell ref="A3:A7"/>
    <mergeCell ref="A8:A12"/>
    <mergeCell ref="B12:D12"/>
    <mergeCell ref="B16:D16"/>
  </mergeCells>
  <phoneticPr fontId="2"/>
  <dataValidations disablePrompts="1" count="1">
    <dataValidation type="list" allowBlank="1" showInputMessage="1" showErrorMessage="1" sqref="H8:H11 H13:H15 H17:H21 H3:H6">
      <formula1>",　,課税"</formula1>
    </dataValidation>
  </dataValidations>
  <printOptions gridLinesSet="0"/>
  <pageMargins left="0.55118110236220474" right="7.874015748031496E-2" top="0.62992125984251968" bottom="0.74803149606299213" header="0.31496062992125984" footer="0.31496062992125984"/>
  <pageSetup paperSize="9" scale="98" orientation="portrait" r:id="rId1"/>
  <headerFooter alignWithMargins="0">
    <oddHeader>&amp;L（業務の完了を約し対価を支払う契約）&amp;R(2019.10版）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view="pageBreakPreview" topLeftCell="A19" zoomScaleNormal="100" zoomScaleSheetLayoutView="100" workbookViewId="0">
      <selection activeCell="F52" sqref="A48:K53"/>
    </sheetView>
  </sheetViews>
  <sheetFormatPr defaultColWidth="10.58203125" defaultRowHeight="20.25" customHeight="1"/>
  <cols>
    <col min="1" max="1" width="4.75" style="6" customWidth="1"/>
    <col min="2" max="2" width="4.25" style="6" customWidth="1"/>
    <col min="3" max="3" width="15.33203125" style="6" customWidth="1"/>
    <col min="4" max="4" width="13.5" style="6" customWidth="1"/>
    <col min="5" max="5" width="5.83203125" style="6" customWidth="1"/>
    <col min="6" max="6" width="15.58203125" style="6" customWidth="1"/>
    <col min="7" max="7" width="18.75" style="6" customWidth="1"/>
    <col min="8" max="8" width="6" style="6" customWidth="1"/>
    <col min="9" max="9" width="9" style="6" customWidth="1"/>
    <col min="10" max="10" width="17.08203125" style="6" customWidth="1"/>
    <col min="11" max="20" width="10.58203125" style="6"/>
    <col min="21" max="21" width="14.08203125" style="6" customWidth="1"/>
    <col min="22" max="25" width="10.58203125" style="6"/>
    <col min="26" max="26" width="3.08203125" style="6" customWidth="1"/>
    <col min="27" max="16384" width="10.58203125" style="6"/>
  </cols>
  <sheetData>
    <row r="1" spans="1:12" ht="20.25" customHeight="1">
      <c r="A1" s="6" t="s">
        <v>217</v>
      </c>
      <c r="B1" s="8"/>
      <c r="C1" s="8"/>
      <c r="D1" s="169">
        <f>F13</f>
        <v>0</v>
      </c>
      <c r="E1" s="6" t="s">
        <v>0</v>
      </c>
      <c r="F1" s="327" t="s">
        <v>173</v>
      </c>
      <c r="G1" s="159">
        <f>D1</f>
        <v>0</v>
      </c>
      <c r="H1" s="6" t="s">
        <v>0</v>
      </c>
    </row>
    <row r="2" spans="1:12" ht="20.25" customHeight="1" thickBot="1">
      <c r="B2" s="8"/>
      <c r="C2" s="8"/>
      <c r="D2" s="161"/>
      <c r="F2" s="167"/>
      <c r="G2" s="132"/>
      <c r="H2" s="290"/>
      <c r="I2" s="8"/>
      <c r="J2" s="8"/>
    </row>
    <row r="3" spans="1:12" s="530" customFormat="1" ht="28.5" customHeight="1">
      <c r="A3" s="607" t="s">
        <v>267</v>
      </c>
      <c r="B3" s="630"/>
      <c r="C3" s="534" t="s">
        <v>268</v>
      </c>
      <c r="D3" s="534" t="s">
        <v>73</v>
      </c>
      <c r="E3" s="534" t="s">
        <v>23</v>
      </c>
      <c r="F3" s="525" t="s">
        <v>74</v>
      </c>
      <c r="G3" s="607" t="s">
        <v>269</v>
      </c>
      <c r="H3" s="648"/>
      <c r="I3" s="283"/>
      <c r="J3" s="300"/>
    </row>
    <row r="4" spans="1:12" ht="20.25" customHeight="1">
      <c r="A4" s="665"/>
      <c r="B4" s="666"/>
      <c r="C4" s="12"/>
      <c r="D4" s="533"/>
      <c r="E4" s="352"/>
      <c r="F4" s="174" t="str">
        <f>IF(AND(ISNUMBER(D4),ISNUMBER(E4)),ROUND(D4*E4,0),"")</f>
        <v/>
      </c>
      <c r="G4" s="667"/>
      <c r="H4" s="668"/>
      <c r="I4" s="8"/>
      <c r="J4" s="301"/>
    </row>
    <row r="5" spans="1:12" ht="20.25" customHeight="1">
      <c r="A5" s="665"/>
      <c r="B5" s="666"/>
      <c r="C5" s="12"/>
      <c r="D5" s="375"/>
      <c r="E5" s="352"/>
      <c r="F5" s="170" t="str">
        <f t="shared" ref="F5:F11" si="0">IF(AND(ISNUMBER(D5),ISNUMBER(E5)),ROUND(D5*E5,0),"")</f>
        <v/>
      </c>
      <c r="G5" s="667"/>
      <c r="H5" s="668"/>
      <c r="I5" s="8"/>
      <c r="J5" s="219"/>
    </row>
    <row r="6" spans="1:12" ht="20.25" customHeight="1">
      <c r="A6" s="665"/>
      <c r="B6" s="666"/>
      <c r="C6" s="12"/>
      <c r="D6" s="375"/>
      <c r="E6" s="352"/>
      <c r="F6" s="170" t="str">
        <f t="shared" si="0"/>
        <v/>
      </c>
      <c r="G6" s="667"/>
      <c r="H6" s="668"/>
      <c r="I6" s="8"/>
      <c r="J6" s="219"/>
    </row>
    <row r="7" spans="1:12" ht="20.25" customHeight="1">
      <c r="A7" s="665"/>
      <c r="B7" s="666"/>
      <c r="C7" s="12"/>
      <c r="D7" s="375"/>
      <c r="E7" s="352"/>
      <c r="F7" s="170" t="str">
        <f t="shared" si="0"/>
        <v/>
      </c>
      <c r="G7" s="667"/>
      <c r="H7" s="668"/>
      <c r="I7" s="8"/>
      <c r="J7" s="219"/>
    </row>
    <row r="8" spans="1:12" ht="20.25" customHeight="1">
      <c r="A8" s="665"/>
      <c r="B8" s="666"/>
      <c r="C8" s="12"/>
      <c r="D8" s="375"/>
      <c r="E8" s="352"/>
      <c r="F8" s="170" t="str">
        <f t="shared" si="0"/>
        <v/>
      </c>
      <c r="G8" s="667"/>
      <c r="H8" s="668"/>
      <c r="I8" s="8"/>
      <c r="J8" s="219"/>
      <c r="L8" s="6" t="b">
        <f>A3=J8-K8</f>
        <v>0</v>
      </c>
    </row>
    <row r="9" spans="1:12" ht="20.25" customHeight="1">
      <c r="A9" s="665"/>
      <c r="B9" s="666"/>
      <c r="C9" s="12"/>
      <c r="D9" s="375"/>
      <c r="E9" s="352"/>
      <c r="F9" s="170" t="str">
        <f t="shared" si="0"/>
        <v/>
      </c>
      <c r="G9" s="667"/>
      <c r="H9" s="668"/>
      <c r="I9" s="8"/>
      <c r="J9" s="219"/>
    </row>
    <row r="10" spans="1:12" ht="20.25" customHeight="1">
      <c r="A10" s="527"/>
      <c r="B10" s="528"/>
      <c r="C10" s="12"/>
      <c r="D10" s="375"/>
      <c r="E10" s="352"/>
      <c r="F10" s="170" t="str">
        <f t="shared" si="0"/>
        <v/>
      </c>
      <c r="G10" s="667"/>
      <c r="H10" s="668"/>
      <c r="I10" s="8"/>
      <c r="J10" s="219"/>
    </row>
    <row r="11" spans="1:12" ht="20.25" customHeight="1">
      <c r="A11" s="665"/>
      <c r="B11" s="666"/>
      <c r="C11" s="12"/>
      <c r="D11" s="375"/>
      <c r="E11" s="352"/>
      <c r="F11" s="170" t="str">
        <f t="shared" si="0"/>
        <v/>
      </c>
      <c r="G11" s="640"/>
      <c r="H11" s="641"/>
      <c r="I11" s="8"/>
      <c r="J11" s="219"/>
    </row>
    <row r="12" spans="1:12" ht="20.25" customHeight="1" thickBot="1">
      <c r="A12" s="39" t="s">
        <v>21</v>
      </c>
      <c r="B12" s="40"/>
      <c r="C12" s="40"/>
      <c r="D12" s="40"/>
      <c r="E12" s="41"/>
      <c r="F12" s="302">
        <f>SUM(F4:F11)</f>
        <v>0</v>
      </c>
      <c r="G12" s="48"/>
      <c r="H12" s="529"/>
      <c r="I12" s="8"/>
      <c r="J12" s="219"/>
    </row>
    <row r="13" spans="1:12" ht="20.25" customHeight="1" thickBot="1">
      <c r="E13" s="26" t="s">
        <v>270</v>
      </c>
      <c r="F13" s="173">
        <f>ROUNDDOWN(F12,-3)</f>
        <v>0</v>
      </c>
      <c r="H13" s="130"/>
      <c r="I13" s="8"/>
      <c r="J13" s="290"/>
    </row>
    <row r="14" spans="1:12" ht="20.25" customHeight="1">
      <c r="E14" s="26"/>
      <c r="F14" s="130"/>
      <c r="G14" s="130"/>
    </row>
    <row r="15" spans="1:12" ht="20.25" customHeight="1">
      <c r="A15" s="6" t="s">
        <v>150</v>
      </c>
      <c r="D15" s="169">
        <f>D42</f>
        <v>0</v>
      </c>
      <c r="E15" s="523" t="s">
        <v>0</v>
      </c>
      <c r="F15" s="327" t="s">
        <v>271</v>
      </c>
      <c r="G15" s="159">
        <f>D43</f>
        <v>0</v>
      </c>
      <c r="H15" s="303" t="s">
        <v>0</v>
      </c>
    </row>
    <row r="16" spans="1:12" ht="20.25" customHeight="1">
      <c r="D16" s="160"/>
      <c r="E16" s="523"/>
      <c r="F16" s="327" t="s">
        <v>171</v>
      </c>
      <c r="G16" s="304">
        <f>D15-G15</f>
        <v>0</v>
      </c>
      <c r="H16" s="6" t="s">
        <v>0</v>
      </c>
    </row>
    <row r="17" spans="1:9" ht="20.25" customHeight="1" thickBot="1">
      <c r="A17" s="6" t="s">
        <v>120</v>
      </c>
      <c r="B17" s="520"/>
      <c r="C17" s="520"/>
      <c r="D17" s="536">
        <f>F29</f>
        <v>0</v>
      </c>
      <c r="E17" s="6" t="s">
        <v>0</v>
      </c>
    </row>
    <row r="18" spans="1:9" ht="30.75" customHeight="1">
      <c r="A18" s="607" t="s">
        <v>272</v>
      </c>
      <c r="B18" s="647"/>
      <c r="C18" s="630"/>
      <c r="D18" s="19" t="s">
        <v>73</v>
      </c>
      <c r="E18" s="19" t="s">
        <v>273</v>
      </c>
      <c r="F18" s="531" t="s">
        <v>74</v>
      </c>
      <c r="G18" s="607" t="s">
        <v>269</v>
      </c>
      <c r="H18" s="608"/>
      <c r="I18" s="545" t="s">
        <v>308</v>
      </c>
    </row>
    <row r="19" spans="1:9" ht="26.25" customHeight="1">
      <c r="A19" s="613" t="s">
        <v>274</v>
      </c>
      <c r="B19" s="622"/>
      <c r="C19" s="654"/>
      <c r="D19" s="353"/>
      <c r="E19" s="353"/>
      <c r="F19" s="175" t="str">
        <f>IF(AND(ISNUMBER(D19),ISNUMBER(E19)),ROUND(D19*E19,0),"")</f>
        <v/>
      </c>
      <c r="G19" s="655" t="s">
        <v>288</v>
      </c>
      <c r="H19" s="656"/>
      <c r="I19" s="221" t="s">
        <v>188</v>
      </c>
    </row>
    <row r="20" spans="1:9" ht="26.25" customHeight="1">
      <c r="A20" s="669"/>
      <c r="B20" s="622"/>
      <c r="C20" s="654"/>
      <c r="D20" s="353"/>
      <c r="E20" s="353"/>
      <c r="F20" s="175" t="str">
        <f>IF(AND(ISNUMBER(D20),ISNUMBER(E20)),ROUND(D20*E20,0),"")</f>
        <v/>
      </c>
      <c r="G20" s="655"/>
      <c r="H20" s="656"/>
      <c r="I20" s="221" t="s">
        <v>188</v>
      </c>
    </row>
    <row r="21" spans="1:9" ht="21" customHeight="1">
      <c r="A21" s="614"/>
      <c r="B21" s="622"/>
      <c r="C21" s="654"/>
      <c r="D21" s="354"/>
      <c r="E21" s="353"/>
      <c r="F21" s="175" t="str">
        <f>IF(AND(ISNUMBER(D21),ISNUMBER(E21)),ROUND(D21*E21,0),"")</f>
        <v/>
      </c>
      <c r="G21" s="670"/>
      <c r="H21" s="671"/>
      <c r="I21" s="221" t="s">
        <v>188</v>
      </c>
    </row>
    <row r="22" spans="1:9" ht="21" customHeight="1">
      <c r="A22" s="614"/>
      <c r="B22" s="644"/>
      <c r="C22" s="645"/>
      <c r="D22" s="354"/>
      <c r="E22" s="353"/>
      <c r="F22" s="175" t="str">
        <f>IF(AND(ISNUMBER(D22),ISNUMBER(E22)),ROUND(D22*E22,0),"")</f>
        <v/>
      </c>
      <c r="G22" s="640"/>
      <c r="H22" s="657"/>
      <c r="I22" s="221" t="s">
        <v>188</v>
      </c>
    </row>
    <row r="23" spans="1:9" ht="21" customHeight="1">
      <c r="A23" s="614"/>
      <c r="B23" s="622" t="s">
        <v>37</v>
      </c>
      <c r="C23" s="663"/>
      <c r="D23" s="663"/>
      <c r="E23" s="664"/>
      <c r="F23" s="174">
        <f>SUM(F19:F22)</f>
        <v>0</v>
      </c>
      <c r="G23" s="640"/>
      <c r="H23" s="657"/>
      <c r="I23" s="544"/>
    </row>
    <row r="24" spans="1:9" ht="26.25" customHeight="1">
      <c r="A24" s="618" t="s">
        <v>36</v>
      </c>
      <c r="B24" s="622"/>
      <c r="C24" s="654"/>
      <c r="D24" s="353"/>
      <c r="E24" s="353"/>
      <c r="F24" s="175" t="str">
        <f>IF(AND(ISNUMBER(D24),ISNUMBER(E24)),ROUND(D24*E24,0),"")</f>
        <v/>
      </c>
      <c r="G24" s="655" t="s">
        <v>287</v>
      </c>
      <c r="H24" s="656"/>
      <c r="I24" s="221" t="s">
        <v>188</v>
      </c>
    </row>
    <row r="25" spans="1:9" ht="26.25" customHeight="1">
      <c r="A25" s="619"/>
      <c r="B25" s="622"/>
      <c r="C25" s="654"/>
      <c r="D25" s="353"/>
      <c r="E25" s="353"/>
      <c r="F25" s="175" t="str">
        <f t="shared" ref="F25" si="1">IF(AND(ISNUMBER(D25),ISNUMBER(E25)),ROUND(D25*E25,0),"")</f>
        <v/>
      </c>
      <c r="G25" s="655"/>
      <c r="H25" s="656"/>
      <c r="I25" s="221" t="s">
        <v>188</v>
      </c>
    </row>
    <row r="26" spans="1:9" ht="21" customHeight="1">
      <c r="A26" s="619"/>
      <c r="B26" s="622"/>
      <c r="C26" s="654"/>
      <c r="D26" s="354"/>
      <c r="E26" s="353"/>
      <c r="F26" s="175" t="str">
        <f>IF(AND(ISNUMBER(D26),ISNUMBER(E26)),ROUND(D26*E26,0),"")</f>
        <v/>
      </c>
      <c r="G26" s="640"/>
      <c r="H26" s="657"/>
      <c r="I26" s="221" t="s">
        <v>188</v>
      </c>
    </row>
    <row r="27" spans="1:9" ht="21" customHeight="1">
      <c r="A27" s="653"/>
      <c r="B27" s="658" t="s">
        <v>37</v>
      </c>
      <c r="C27" s="659"/>
      <c r="D27" s="659"/>
      <c r="E27" s="660"/>
      <c r="F27" s="284">
        <f>SUM(F24:F26)</f>
        <v>0</v>
      </c>
      <c r="G27" s="661"/>
      <c r="H27" s="662"/>
      <c r="I27" s="544"/>
    </row>
    <row r="28" spans="1:9" ht="21" customHeight="1" thickBot="1">
      <c r="A28" s="609" t="s">
        <v>51</v>
      </c>
      <c r="B28" s="649"/>
      <c r="C28" s="649"/>
      <c r="D28" s="649"/>
      <c r="E28" s="650"/>
      <c r="F28" s="535">
        <f>F23+F27</f>
        <v>0</v>
      </c>
      <c r="G28" s="651"/>
      <c r="H28" s="652"/>
      <c r="I28" s="544"/>
    </row>
    <row r="29" spans="1:9" ht="20.25" customHeight="1" thickBot="1">
      <c r="E29" s="26" t="s">
        <v>46</v>
      </c>
      <c r="F29" s="178">
        <f>ROUNDDOWN(F28,-3)</f>
        <v>0</v>
      </c>
    </row>
    <row r="30" spans="1:9" ht="20.25" customHeight="1">
      <c r="D30" s="646" t="s">
        <v>173</v>
      </c>
      <c r="E30" s="646"/>
      <c r="F30" s="537">
        <f>SUMIF(I19:I22,"課税",F19:F22)+SUMIF(I24:I26,"課税",F24:F26)</f>
        <v>0</v>
      </c>
    </row>
    <row r="31" spans="1:9" ht="20.25" customHeight="1">
      <c r="E31" s="26" t="s">
        <v>46</v>
      </c>
      <c r="F31" s="521">
        <f>ROUNDDOWN(F30,-3)</f>
        <v>0</v>
      </c>
    </row>
    <row r="32" spans="1:9" ht="20.25" customHeight="1">
      <c r="D32" s="646" t="s">
        <v>175</v>
      </c>
      <c r="E32" s="646"/>
      <c r="F32" s="524">
        <f>F29-F31</f>
        <v>0</v>
      </c>
    </row>
    <row r="33" spans="1:9" ht="20.25" customHeight="1">
      <c r="E33" s="26"/>
      <c r="F33" s="16"/>
    </row>
    <row r="34" spans="1:9" ht="20.25" customHeight="1" thickBot="1">
      <c r="A34" s="8" t="s">
        <v>121</v>
      </c>
      <c r="B34" s="8"/>
      <c r="C34" s="8"/>
      <c r="D34" s="168">
        <f>F40</f>
        <v>0</v>
      </c>
      <c r="E34" s="6" t="s">
        <v>0</v>
      </c>
    </row>
    <row r="35" spans="1:9" ht="31.5" customHeight="1">
      <c r="A35" s="607" t="s">
        <v>272</v>
      </c>
      <c r="B35" s="647"/>
      <c r="C35" s="630"/>
      <c r="D35" s="19" t="s">
        <v>73</v>
      </c>
      <c r="E35" s="19" t="s">
        <v>273</v>
      </c>
      <c r="F35" s="531" t="s">
        <v>74</v>
      </c>
      <c r="G35" s="607" t="s">
        <v>269</v>
      </c>
      <c r="H35" s="648"/>
    </row>
    <row r="36" spans="1:9" ht="20.25" customHeight="1">
      <c r="A36" s="526"/>
      <c r="B36" s="38"/>
      <c r="C36" s="30"/>
      <c r="D36" s="354"/>
      <c r="E36" s="353"/>
      <c r="F36" s="175" t="str">
        <f>IF(AND(ISNUMBER(D36),ISNUMBER(E36)),D36*E36,"")</f>
        <v/>
      </c>
      <c r="G36" s="640"/>
      <c r="H36" s="641"/>
    </row>
    <row r="37" spans="1:9" ht="20.25" customHeight="1">
      <c r="A37" s="526"/>
      <c r="B37" s="38"/>
      <c r="C37" s="30"/>
      <c r="D37" s="354"/>
      <c r="E37" s="353"/>
      <c r="F37" s="175" t="str">
        <f>IF(AND(ISNUMBER(D37),ISNUMBER(E37)),D37*E37,"")</f>
        <v/>
      </c>
      <c r="G37" s="640"/>
      <c r="H37" s="641"/>
    </row>
    <row r="38" spans="1:9" ht="20.25" customHeight="1">
      <c r="A38" s="526"/>
      <c r="B38" s="38"/>
      <c r="C38" s="30"/>
      <c r="D38" s="355"/>
      <c r="E38" s="362"/>
      <c r="F38" s="176" t="str">
        <f>IF(AND(ISNUMBER(D38),ISNUMBER(E38)),D38*E38,"")</f>
        <v/>
      </c>
      <c r="G38" s="640"/>
      <c r="H38" s="641"/>
    </row>
    <row r="39" spans="1:9" ht="20.25" customHeight="1" thickBot="1">
      <c r="A39" s="609" t="s">
        <v>275</v>
      </c>
      <c r="B39" s="642"/>
      <c r="C39" s="642"/>
      <c r="D39" s="642"/>
      <c r="E39" s="610"/>
      <c r="F39" s="535">
        <f>SUM(F36:F38)</f>
        <v>0</v>
      </c>
      <c r="G39" s="609"/>
      <c r="H39" s="643"/>
    </row>
    <row r="40" spans="1:9" ht="20.25" customHeight="1" thickBot="1">
      <c r="A40" s="8"/>
      <c r="B40" s="8"/>
      <c r="E40" s="26" t="s">
        <v>276</v>
      </c>
      <c r="F40" s="178">
        <f>ROUNDDOWN(F39,-3)</f>
        <v>0</v>
      </c>
    </row>
    <row r="41" spans="1:9" ht="20.25" customHeight="1">
      <c r="A41" s="8"/>
      <c r="B41" s="8"/>
      <c r="E41" s="26"/>
      <c r="F41" s="131"/>
      <c r="G41" s="131"/>
    </row>
    <row r="42" spans="1:9" ht="20.25" customHeight="1">
      <c r="A42" s="8" t="s">
        <v>122</v>
      </c>
      <c r="B42" s="8"/>
      <c r="D42" s="169">
        <f>SUM(D17,D34)</f>
        <v>0</v>
      </c>
      <c r="E42" s="523" t="s">
        <v>0</v>
      </c>
      <c r="F42" s="131"/>
      <c r="G42" s="131"/>
    </row>
    <row r="43" spans="1:9" ht="20.25" customHeight="1">
      <c r="B43" s="639" t="s">
        <v>173</v>
      </c>
      <c r="C43" s="639"/>
      <c r="D43" s="538">
        <f>F31</f>
        <v>0</v>
      </c>
      <c r="E43" s="6" t="s">
        <v>0</v>
      </c>
    </row>
    <row r="44" spans="1:9" ht="20.25" customHeight="1">
      <c r="B44" s="639" t="s">
        <v>175</v>
      </c>
      <c r="C44" s="639"/>
      <c r="D44" s="539">
        <f>D42-D43</f>
        <v>0</v>
      </c>
      <c r="E44" s="6" t="s">
        <v>0</v>
      </c>
    </row>
    <row r="46" spans="1:9" ht="30" customHeight="1">
      <c r="A46" s="594" t="s">
        <v>289</v>
      </c>
      <c r="B46" s="594"/>
      <c r="C46" s="594"/>
      <c r="D46" s="594"/>
      <c r="E46" s="594"/>
      <c r="F46" s="594"/>
      <c r="G46" s="594"/>
      <c r="H46" s="594"/>
      <c r="I46" s="594"/>
    </row>
  </sheetData>
  <mergeCells count="53">
    <mergeCell ref="G21:H21"/>
    <mergeCell ref="A3:B3"/>
    <mergeCell ref="G3:H3"/>
    <mergeCell ref="A4:B4"/>
    <mergeCell ref="G4:H4"/>
    <mergeCell ref="A5:B5"/>
    <mergeCell ref="G5:H5"/>
    <mergeCell ref="A6:B6"/>
    <mergeCell ref="G6:H6"/>
    <mergeCell ref="A7:B7"/>
    <mergeCell ref="G7:H7"/>
    <mergeCell ref="A8:B8"/>
    <mergeCell ref="G8:H8"/>
    <mergeCell ref="G22:H22"/>
    <mergeCell ref="B23:E23"/>
    <mergeCell ref="A9:B9"/>
    <mergeCell ref="G9:H9"/>
    <mergeCell ref="G10:H10"/>
    <mergeCell ref="A11:B11"/>
    <mergeCell ref="G11:H11"/>
    <mergeCell ref="A18:C18"/>
    <mergeCell ref="G18:H18"/>
    <mergeCell ref="G23:H23"/>
    <mergeCell ref="A19:A23"/>
    <mergeCell ref="B19:C19"/>
    <mergeCell ref="G19:H19"/>
    <mergeCell ref="B20:C20"/>
    <mergeCell ref="G20:H20"/>
    <mergeCell ref="B21:C21"/>
    <mergeCell ref="B22:C22"/>
    <mergeCell ref="D32:E32"/>
    <mergeCell ref="A35:C35"/>
    <mergeCell ref="G35:H35"/>
    <mergeCell ref="A28:E28"/>
    <mergeCell ref="G28:H28"/>
    <mergeCell ref="D30:E30"/>
    <mergeCell ref="A24:A27"/>
    <mergeCell ref="B24:C24"/>
    <mergeCell ref="G24:H24"/>
    <mergeCell ref="B25:C25"/>
    <mergeCell ref="G25:H25"/>
    <mergeCell ref="B26:C26"/>
    <mergeCell ref="G26:H26"/>
    <mergeCell ref="B27:E27"/>
    <mergeCell ref="G27:H27"/>
    <mergeCell ref="B44:C44"/>
    <mergeCell ref="A46:I46"/>
    <mergeCell ref="G36:H36"/>
    <mergeCell ref="G37:H37"/>
    <mergeCell ref="G38:H38"/>
    <mergeCell ref="A39:E39"/>
    <mergeCell ref="G39:H39"/>
    <mergeCell ref="B43:C43"/>
  </mergeCells>
  <phoneticPr fontId="2"/>
  <dataValidations disablePrompts="1" count="1">
    <dataValidation type="list" allowBlank="1" showInputMessage="1" showErrorMessage="1" sqref="I19:I22 I24:I26">
      <formula1>"　,課税"</formula1>
    </dataValidation>
  </dataValidations>
  <printOptions gridLinesSet="0"/>
  <pageMargins left="0.55118110236220474" right="7.874015748031496E-2" top="0.62992125984251968" bottom="0.74803149606299213" header="0.31496062992125984" footer="0.31496062992125984"/>
  <pageSetup paperSize="9" scale="79" orientation="portrait" r:id="rId1"/>
  <headerFooter alignWithMargins="0">
    <oddHeader>&amp;L（業務の完了を約し対価を支払う契約）&amp;R(2019.10版）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37"/>
  <sheetViews>
    <sheetView view="pageBreakPreview" zoomScaleNormal="100" zoomScaleSheetLayoutView="100" workbookViewId="0">
      <selection activeCell="F52" sqref="A48:K53"/>
    </sheetView>
  </sheetViews>
  <sheetFormatPr defaultColWidth="10.58203125" defaultRowHeight="20.25" customHeight="1"/>
  <cols>
    <col min="1" max="1" width="18.08203125" style="6" customWidth="1"/>
    <col min="2" max="2" width="13.08203125" style="6" customWidth="1"/>
    <col min="3" max="3" width="15.83203125" style="6" customWidth="1"/>
    <col min="4" max="4" width="7.5" style="6" customWidth="1"/>
    <col min="5" max="5" width="5.83203125" style="6" customWidth="1"/>
    <col min="6" max="6" width="13.83203125" style="6" customWidth="1"/>
    <col min="7" max="7" width="7.83203125" style="6" customWidth="1"/>
    <col min="8" max="20" width="10.58203125" style="6"/>
    <col min="21" max="21" width="14.08203125" style="6" customWidth="1"/>
    <col min="22" max="25" width="10.58203125" style="6"/>
    <col min="26" max="26" width="3.08203125" style="6" customWidth="1"/>
    <col min="27" max="16384" width="10.58203125" style="6"/>
  </cols>
  <sheetData>
    <row r="1" spans="1:12" ht="20.25" customHeight="1">
      <c r="A1" s="6" t="s">
        <v>151</v>
      </c>
      <c r="B1" s="26" t="s">
        <v>166</v>
      </c>
      <c r="C1" s="169">
        <f>SUM(C3,C12)</f>
        <v>0</v>
      </c>
      <c r="D1" s="6" t="s">
        <v>0</v>
      </c>
      <c r="E1" s="326" t="s">
        <v>173</v>
      </c>
      <c r="F1" s="159">
        <f>E21</f>
        <v>0</v>
      </c>
      <c r="G1" s="6" t="s">
        <v>0</v>
      </c>
    </row>
    <row r="2" spans="1:12" ht="20.25" customHeight="1">
      <c r="E2" s="326" t="s">
        <v>175</v>
      </c>
      <c r="F2" s="162">
        <f>C1-F1</f>
        <v>0</v>
      </c>
      <c r="G2" s="6" t="s">
        <v>0</v>
      </c>
    </row>
    <row r="3" spans="1:12" ht="20.25" customHeight="1" thickBot="1">
      <c r="A3" s="6" t="s">
        <v>154</v>
      </c>
      <c r="B3" s="326" t="s">
        <v>220</v>
      </c>
      <c r="C3" s="430">
        <f>E10</f>
        <v>0</v>
      </c>
      <c r="D3" s="6" t="s">
        <v>0</v>
      </c>
    </row>
    <row r="4" spans="1:12" ht="20.25" customHeight="1">
      <c r="A4" s="18" t="s">
        <v>52</v>
      </c>
      <c r="B4" s="19" t="s">
        <v>140</v>
      </c>
      <c r="C4" s="20" t="s">
        <v>75</v>
      </c>
      <c r="D4" s="20" t="s">
        <v>23</v>
      </c>
      <c r="E4" s="20" t="s">
        <v>72</v>
      </c>
      <c r="F4" s="21" t="s">
        <v>133</v>
      </c>
    </row>
    <row r="5" spans="1:12" ht="20.25" customHeight="1">
      <c r="A5" s="22"/>
      <c r="B5" s="23"/>
      <c r="C5" s="442"/>
      <c r="D5" s="351"/>
      <c r="E5" s="172" t="str">
        <f>IF(AND(ISNUMBER(C5),ISNUMBER(D5)),ROUND(C5*D5,0),"")</f>
        <v/>
      </c>
      <c r="F5" s="24"/>
    </row>
    <row r="6" spans="1:12" ht="20.25" customHeight="1">
      <c r="A6" s="22"/>
      <c r="B6" s="23"/>
      <c r="C6" s="375"/>
      <c r="D6" s="352"/>
      <c r="E6" s="172" t="str">
        <f>IF(AND(ISNUMBER(C6),ISNUMBER(D6)),ROUND(C6*D6,0),"")</f>
        <v/>
      </c>
      <c r="F6" s="24"/>
    </row>
    <row r="7" spans="1:12" ht="20.25" customHeight="1">
      <c r="A7" s="22"/>
      <c r="B7" s="23"/>
      <c r="C7" s="375"/>
      <c r="D7" s="352"/>
      <c r="E7" s="172" t="str">
        <f>IF(AND(ISNUMBER(C7),ISNUMBER(D7)),ROUND(C7*D7,0),"")</f>
        <v/>
      </c>
      <c r="F7" s="24"/>
    </row>
    <row r="8" spans="1:12" ht="20.25" customHeight="1">
      <c r="A8" s="22"/>
      <c r="B8" s="23"/>
      <c r="C8" s="375"/>
      <c r="D8" s="352"/>
      <c r="E8" s="172" t="str">
        <f>IF(AND(ISNUMBER(C8),ISNUMBER(D8)),ROUND(C8*D8,0),"")</f>
        <v/>
      </c>
      <c r="F8" s="24"/>
      <c r="L8" s="6" t="b">
        <f>A3=J8-K8</f>
        <v>0</v>
      </c>
    </row>
    <row r="9" spans="1:12" ht="20.25" customHeight="1" thickBot="1">
      <c r="A9" s="609" t="s">
        <v>54</v>
      </c>
      <c r="B9" s="587"/>
      <c r="C9" s="587"/>
      <c r="D9" s="610"/>
      <c r="E9" s="152">
        <f>SUM(E5:E8)</f>
        <v>0</v>
      </c>
      <c r="F9" s="25"/>
    </row>
    <row r="10" spans="1:12" ht="20.25" customHeight="1" thickBot="1">
      <c r="D10" s="26" t="s">
        <v>46</v>
      </c>
      <c r="E10" s="179">
        <f>ROUNDDOWN(E9,-3)</f>
        <v>0</v>
      </c>
    </row>
    <row r="11" spans="1:12" ht="20.25" customHeight="1">
      <c r="E11" s="8"/>
    </row>
    <row r="12" spans="1:12" ht="20.25" customHeight="1" thickBot="1">
      <c r="A12" s="6" t="s">
        <v>153</v>
      </c>
      <c r="B12" s="326" t="s">
        <v>236</v>
      </c>
      <c r="C12" s="430">
        <f>E19</f>
        <v>0</v>
      </c>
      <c r="D12" s="6" t="s">
        <v>0</v>
      </c>
    </row>
    <row r="13" spans="1:12" ht="20.25" customHeight="1">
      <c r="A13" s="511" t="s">
        <v>52</v>
      </c>
      <c r="B13" s="19" t="s">
        <v>140</v>
      </c>
      <c r="C13" s="514" t="s">
        <v>75</v>
      </c>
      <c r="D13" s="514" t="s">
        <v>23</v>
      </c>
      <c r="E13" s="514" t="s">
        <v>72</v>
      </c>
      <c r="F13" s="512" t="s">
        <v>24</v>
      </c>
      <c r="G13" s="515" t="s">
        <v>235</v>
      </c>
    </row>
    <row r="14" spans="1:12" ht="20.25" customHeight="1">
      <c r="A14" s="22"/>
      <c r="B14" s="23"/>
      <c r="C14" s="442"/>
      <c r="D14" s="351"/>
      <c r="E14" s="172" t="str">
        <f>IF(AND(ISNUMBER(C14),ISNUMBER(D14)),ROUND(C14*D14,0),"")</f>
        <v/>
      </c>
      <c r="F14" s="13"/>
      <c r="G14" s="32" t="s">
        <v>188</v>
      </c>
    </row>
    <row r="15" spans="1:12" ht="20.25" customHeight="1">
      <c r="A15" s="22"/>
      <c r="B15" s="23"/>
      <c r="C15" s="375"/>
      <c r="D15" s="352"/>
      <c r="E15" s="172" t="str">
        <f>IF(AND(ISNUMBER(C15),ISNUMBER(D15)),ROUND(C15*D15,0),"")</f>
        <v/>
      </c>
      <c r="F15" s="13"/>
      <c r="G15" s="32" t="s">
        <v>292</v>
      </c>
    </row>
    <row r="16" spans="1:12" ht="20.25" customHeight="1">
      <c r="A16" s="22"/>
      <c r="B16" s="23"/>
      <c r="C16" s="375"/>
      <c r="D16" s="352"/>
      <c r="E16" s="172" t="str">
        <f>IF(AND(ISNUMBER(C16),ISNUMBER(D16)),ROUND(C16*D16,0),"")</f>
        <v/>
      </c>
      <c r="F16" s="13"/>
      <c r="G16" s="32" t="s">
        <v>188</v>
      </c>
    </row>
    <row r="17" spans="1:7" ht="20.25" customHeight="1">
      <c r="A17" s="22"/>
      <c r="B17" s="23"/>
      <c r="C17" s="375"/>
      <c r="D17" s="352"/>
      <c r="E17" s="172" t="str">
        <f>IF(AND(ISNUMBER(C17),ISNUMBER(D17)),ROUND(C17*D17,0),"")</f>
        <v/>
      </c>
      <c r="F17" s="13"/>
      <c r="G17" s="32" t="s">
        <v>188</v>
      </c>
    </row>
    <row r="18" spans="1:7" ht="20.25" customHeight="1" thickBot="1">
      <c r="A18" s="609" t="s">
        <v>54</v>
      </c>
      <c r="B18" s="587"/>
      <c r="C18" s="587"/>
      <c r="D18" s="610"/>
      <c r="E18" s="152">
        <f>SUM(E14:E17)</f>
        <v>0</v>
      </c>
      <c r="F18" s="513"/>
      <c r="G18" s="36"/>
    </row>
    <row r="19" spans="1:7" ht="20.25" customHeight="1" thickBot="1">
      <c r="D19" s="26" t="s">
        <v>46</v>
      </c>
      <c r="E19" s="187">
        <f>ROUNDDOWN(E18,-3)</f>
        <v>0</v>
      </c>
    </row>
    <row r="20" spans="1:7" ht="20.25" customHeight="1" thickBot="1">
      <c r="C20" s="646" t="s">
        <v>237</v>
      </c>
      <c r="D20" s="646"/>
      <c r="E20" s="290">
        <f>E18-SUMIF(G14:G17,"不課税",E14:E17)</f>
        <v>0</v>
      </c>
    </row>
    <row r="21" spans="1:7" ht="20.25" customHeight="1" thickBot="1">
      <c r="D21" s="26" t="s">
        <v>46</v>
      </c>
      <c r="E21" s="171">
        <f>ROUNDDOWN(E20,-3)</f>
        <v>0</v>
      </c>
    </row>
    <row r="22" spans="1:7" ht="20.25" customHeight="1" thickBot="1">
      <c r="C22" s="646" t="s">
        <v>238</v>
      </c>
      <c r="D22" s="646"/>
      <c r="E22" s="460">
        <f>E19-E21</f>
        <v>0</v>
      </c>
    </row>
    <row r="23" spans="1:7" ht="20.25" customHeight="1">
      <c r="A23" s="33"/>
      <c r="C23" s="290"/>
    </row>
    <row r="24" spans="1:7" ht="20.25" customHeight="1">
      <c r="A24" s="6" t="s">
        <v>309</v>
      </c>
    </row>
    <row r="36" spans="1:6" ht="20.25" customHeight="1">
      <c r="A36" s="611"/>
      <c r="B36" s="611"/>
      <c r="C36" s="611"/>
      <c r="D36" s="611"/>
      <c r="E36" s="611"/>
      <c r="F36" s="611"/>
    </row>
    <row r="37" spans="1:6" ht="20.25" customHeight="1">
      <c r="A37" s="611"/>
      <c r="B37" s="611"/>
      <c r="C37" s="611"/>
      <c r="D37" s="611"/>
      <c r="E37" s="611"/>
      <c r="F37" s="611"/>
    </row>
  </sheetData>
  <mergeCells count="5">
    <mergeCell ref="A9:D9"/>
    <mergeCell ref="A18:D18"/>
    <mergeCell ref="A36:F37"/>
    <mergeCell ref="C20:D20"/>
    <mergeCell ref="C22:D22"/>
  </mergeCells>
  <phoneticPr fontId="2"/>
  <dataValidations disablePrompts="1" count="1">
    <dataValidation type="list" allowBlank="1" showInputMessage="1" showErrorMessage="1" sqref="G14:G17">
      <formula1>"　,不課税"</formula1>
    </dataValidation>
  </dataValidations>
  <printOptions gridLinesSet="0"/>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53"/>
  <sheetViews>
    <sheetView view="pageBreakPreview" zoomScaleNormal="100" zoomScaleSheetLayoutView="100" workbookViewId="0">
      <selection activeCell="F52" sqref="A48:K53"/>
    </sheetView>
  </sheetViews>
  <sheetFormatPr defaultColWidth="9" defaultRowHeight="12"/>
  <cols>
    <col min="1" max="1" width="3.33203125" style="33" customWidth="1"/>
    <col min="2" max="2" width="19.58203125" style="33" customWidth="1"/>
    <col min="3" max="3" width="13" style="33" customWidth="1"/>
    <col min="4" max="4" width="13.08203125" style="33" customWidth="1"/>
    <col min="5" max="5" width="5.83203125" style="33" customWidth="1"/>
    <col min="6" max="7" width="11" style="33" customWidth="1"/>
    <col min="8" max="8" width="3.83203125" style="33" customWidth="1"/>
    <col min="9" max="20" width="9" style="33"/>
    <col min="21" max="21" width="14.08203125" style="33" customWidth="1"/>
    <col min="22" max="25" width="9" style="33"/>
    <col min="26" max="26" width="3.08203125" style="33" customWidth="1"/>
    <col min="27" max="16384" width="9" style="33"/>
  </cols>
  <sheetData>
    <row r="1" spans="1:12" ht="14.25" customHeight="1">
      <c r="A1" s="33" t="s">
        <v>176</v>
      </c>
      <c r="B1" s="33" t="s">
        <v>192</v>
      </c>
      <c r="C1" s="165">
        <f>SUM(C4,C36)</f>
        <v>0</v>
      </c>
      <c r="D1" s="33" t="s">
        <v>0</v>
      </c>
      <c r="E1" s="328" t="s">
        <v>173</v>
      </c>
      <c r="F1" s="182">
        <f>SUM(C4,C36)</f>
        <v>0</v>
      </c>
      <c r="G1" s="163" t="s">
        <v>0</v>
      </c>
    </row>
    <row r="2" spans="1:12">
      <c r="C2" s="235"/>
      <c r="E2" s="125"/>
      <c r="F2" s="305"/>
    </row>
    <row r="3" spans="1:12">
      <c r="C3" s="235"/>
      <c r="E3" s="125"/>
      <c r="F3" s="234"/>
    </row>
    <row r="4" spans="1:12" ht="14.25" customHeight="1">
      <c r="A4" s="133" t="s">
        <v>162</v>
      </c>
      <c r="C4" s="165">
        <f>F34</f>
        <v>0</v>
      </c>
      <c r="D4" s="33" t="s">
        <v>0</v>
      </c>
      <c r="H4" s="164"/>
    </row>
    <row r="5" spans="1:12" ht="14.25" customHeight="1" thickBot="1">
      <c r="A5" s="135"/>
      <c r="B5" s="129"/>
      <c r="C5" s="134"/>
      <c r="D5" s="133"/>
      <c r="E5" s="133"/>
      <c r="F5" s="133"/>
      <c r="G5" s="133"/>
    </row>
    <row r="6" spans="1:12" ht="20.25" customHeight="1" thickBot="1">
      <c r="A6" s="672" t="s">
        <v>138</v>
      </c>
      <c r="B6" s="673"/>
      <c r="C6" s="82" t="s">
        <v>80</v>
      </c>
      <c r="D6" s="681" t="s">
        <v>45</v>
      </c>
      <c r="E6" s="673"/>
      <c r="F6" s="83" t="s">
        <v>81</v>
      </c>
      <c r="G6" s="136" t="s">
        <v>133</v>
      </c>
    </row>
    <row r="7" spans="1:12" ht="14.25" customHeight="1">
      <c r="A7" s="676" t="s">
        <v>163</v>
      </c>
      <c r="B7" s="677"/>
      <c r="C7" s="677"/>
      <c r="D7" s="677"/>
      <c r="E7" s="677"/>
      <c r="F7" s="677"/>
      <c r="G7" s="678"/>
    </row>
    <row r="8" spans="1:12" ht="14.25" customHeight="1">
      <c r="A8" s="84"/>
      <c r="B8" s="85" t="s">
        <v>82</v>
      </c>
      <c r="C8" s="451"/>
      <c r="D8" s="431"/>
      <c r="E8" s="364"/>
      <c r="F8" s="86" t="str">
        <f>IF(AND(ISNUMBER(C8),ISNUMBER(D8)),ROUND(C8*D8,0),"")</f>
        <v/>
      </c>
      <c r="G8" s="87"/>
    </row>
    <row r="9" spans="1:12" ht="14.25" customHeight="1">
      <c r="A9" s="124"/>
      <c r="B9" s="85" t="s">
        <v>83</v>
      </c>
      <c r="C9" s="452"/>
      <c r="D9" s="431"/>
      <c r="E9" s="365"/>
      <c r="F9" s="86" t="str">
        <f>IF(AND(ISNUMBER(C9),ISNUMBER(D9)),ROUND(C9*D9,0),"")</f>
        <v/>
      </c>
      <c r="G9" s="87"/>
    </row>
    <row r="10" spans="1:12" ht="14.25" customHeight="1">
      <c r="A10" s="272"/>
      <c r="B10" s="85" t="s">
        <v>84</v>
      </c>
      <c r="C10" s="452"/>
      <c r="D10" s="431"/>
      <c r="E10" s="365"/>
      <c r="F10" s="86" t="str">
        <f>IF(AND(ISNUMBER(C10),ISNUMBER(D10)),ROUND(C10*D10,0),"")</f>
        <v/>
      </c>
      <c r="G10" s="87"/>
      <c r="L10" s="558"/>
    </row>
    <row r="11" spans="1:12" ht="14.25" customHeight="1">
      <c r="A11" s="272"/>
      <c r="B11" s="85" t="s">
        <v>85</v>
      </c>
      <c r="C11" s="452"/>
      <c r="D11" s="431"/>
      <c r="E11" s="365"/>
      <c r="F11" s="86" t="str">
        <f>IF(AND(ISNUMBER(C11),ISNUMBER(D11)),ROUND(C11*D11,0),"")</f>
        <v/>
      </c>
      <c r="G11" s="87"/>
    </row>
    <row r="12" spans="1:12" ht="14.25" customHeight="1" thickBot="1">
      <c r="A12" s="272"/>
      <c r="B12" s="85"/>
      <c r="C12" s="453"/>
      <c r="D12" s="432"/>
      <c r="E12" s="366"/>
      <c r="F12" s="96" t="str">
        <f>IF(AND(ISNUMBER(C12),ISNUMBER(D12)),ROUND(C12*D12,0),"")</f>
        <v/>
      </c>
      <c r="G12" s="126"/>
    </row>
    <row r="13" spans="1:12" ht="14.25" customHeight="1" thickTop="1" thickBot="1">
      <c r="A13" s="273"/>
      <c r="B13" s="91" t="s">
        <v>86</v>
      </c>
      <c r="C13" s="108"/>
      <c r="D13" s="433"/>
      <c r="E13" s="110"/>
      <c r="F13" s="111">
        <f>SUM(F8:F12)</f>
        <v>0</v>
      </c>
      <c r="G13" s="112"/>
    </row>
    <row r="14" spans="1:12" ht="14.25" customHeight="1">
      <c r="A14" s="141" t="s">
        <v>159</v>
      </c>
      <c r="B14" s="240"/>
      <c r="C14" s="241"/>
      <c r="D14" s="434"/>
      <c r="E14" s="242"/>
      <c r="F14" s="243"/>
      <c r="G14" s="244"/>
    </row>
    <row r="15" spans="1:12" ht="14.25" customHeight="1">
      <c r="A15" s="122"/>
      <c r="B15" s="85" t="s">
        <v>87</v>
      </c>
      <c r="C15" s="452"/>
      <c r="D15" s="431"/>
      <c r="E15" s="365" t="s">
        <v>225</v>
      </c>
      <c r="F15" s="86" t="str">
        <f t="shared" ref="F15:F20" si="0">IF(AND(ISNUMBER(C15),ISNUMBER(D15)),ROUND(C15*D15,0),"")</f>
        <v/>
      </c>
      <c r="G15" s="88"/>
    </row>
    <row r="16" spans="1:12" ht="14.25" customHeight="1">
      <c r="A16" s="122"/>
      <c r="B16" s="85" t="s">
        <v>93</v>
      </c>
      <c r="C16" s="452"/>
      <c r="D16" s="431"/>
      <c r="E16" s="365" t="s">
        <v>226</v>
      </c>
      <c r="F16" s="86" t="str">
        <f t="shared" si="0"/>
        <v/>
      </c>
      <c r="G16" s="88"/>
      <c r="K16" s="59"/>
    </row>
    <row r="17" spans="1:7" ht="14.25" customHeight="1">
      <c r="A17" s="122"/>
      <c r="B17" s="85" t="s">
        <v>158</v>
      </c>
      <c r="C17" s="452"/>
      <c r="D17" s="431"/>
      <c r="E17" s="365" t="s">
        <v>225</v>
      </c>
      <c r="F17" s="86" t="str">
        <f t="shared" si="0"/>
        <v/>
      </c>
      <c r="G17" s="88"/>
    </row>
    <row r="18" spans="1:7" ht="14.25" customHeight="1">
      <c r="A18" s="122"/>
      <c r="B18" s="85" t="s">
        <v>94</v>
      </c>
      <c r="C18" s="452"/>
      <c r="D18" s="431"/>
      <c r="E18" s="365" t="s">
        <v>225</v>
      </c>
      <c r="F18" s="86" t="str">
        <f>IF(AND(ISNUMBER(C18),ISNUMBER(D18)),ROUND(C18*D18,0),"")</f>
        <v/>
      </c>
      <c r="G18" s="88"/>
    </row>
    <row r="19" spans="1:7" ht="14.25" customHeight="1">
      <c r="A19" s="122"/>
      <c r="B19" s="95" t="s">
        <v>88</v>
      </c>
      <c r="C19" s="453"/>
      <c r="D19" s="432"/>
      <c r="E19" s="366" t="s">
        <v>225</v>
      </c>
      <c r="F19" s="96" t="str">
        <f t="shared" si="0"/>
        <v/>
      </c>
      <c r="G19" s="97"/>
    </row>
    <row r="20" spans="1:7" ht="14.25" customHeight="1" thickBot="1">
      <c r="A20" s="122"/>
      <c r="B20" s="98"/>
      <c r="C20" s="454"/>
      <c r="D20" s="435"/>
      <c r="E20" s="367"/>
      <c r="F20" s="89" t="str">
        <f t="shared" si="0"/>
        <v/>
      </c>
      <c r="G20" s="90"/>
    </row>
    <row r="21" spans="1:7" ht="14.25" customHeight="1" thickTop="1" thickBot="1">
      <c r="A21" s="123"/>
      <c r="B21" s="99" t="s">
        <v>86</v>
      </c>
      <c r="C21" s="92"/>
      <c r="D21" s="436"/>
      <c r="E21" s="246"/>
      <c r="F21" s="93">
        <f>SUM(F14:F20)</f>
        <v>0</v>
      </c>
      <c r="G21" s="94"/>
    </row>
    <row r="22" spans="1:7" ht="14.25" customHeight="1">
      <c r="A22" s="142" t="s">
        <v>160</v>
      </c>
      <c r="B22" s="240"/>
      <c r="C22" s="241"/>
      <c r="D22" s="434"/>
      <c r="E22" s="245"/>
      <c r="F22" s="243"/>
      <c r="G22" s="236"/>
    </row>
    <row r="23" spans="1:7" ht="14.25" customHeight="1">
      <c r="A23" s="124"/>
      <c r="B23" s="100"/>
      <c r="C23" s="451"/>
      <c r="D23" s="431"/>
      <c r="E23" s="368"/>
      <c r="F23" s="86" t="str">
        <f>IF(AND(ISNUMBER(C23),ISNUMBER(D23)),ROUND(C23*D23,0),"")</f>
        <v/>
      </c>
      <c r="G23" s="88"/>
    </row>
    <row r="24" spans="1:7" ht="14.25" customHeight="1">
      <c r="A24" s="124"/>
      <c r="B24" s="100"/>
      <c r="C24" s="455"/>
      <c r="D24" s="431"/>
      <c r="E24" s="368"/>
      <c r="F24" s="86" t="str">
        <f t="shared" ref="F24:F25" si="1">IF(AND(ISNUMBER(C24),ISNUMBER(D24)),ROUND(C24*D24,0),"")</f>
        <v/>
      </c>
      <c r="G24" s="88"/>
    </row>
    <row r="25" spans="1:7" ht="14.25" customHeight="1">
      <c r="A25" s="124"/>
      <c r="B25" s="101"/>
      <c r="C25" s="455"/>
      <c r="D25" s="437"/>
      <c r="E25" s="369"/>
      <c r="F25" s="102" t="str">
        <f t="shared" si="1"/>
        <v/>
      </c>
      <c r="G25" s="103"/>
    </row>
    <row r="26" spans="1:7" ht="14.25" customHeight="1" thickBot="1">
      <c r="A26" s="124"/>
      <c r="B26" s="104"/>
      <c r="C26" s="456"/>
      <c r="D26" s="438"/>
      <c r="E26" s="370"/>
      <c r="F26" s="105" t="str">
        <f>IF(AND(ISNUMBER(C26),ISNUMBER(D26)),ROUND(C26*D26,0),"")</f>
        <v/>
      </c>
      <c r="G26" s="106"/>
    </row>
    <row r="27" spans="1:7" ht="14.25" customHeight="1" thickTop="1" thickBot="1">
      <c r="A27" s="123"/>
      <c r="B27" s="107" t="s">
        <v>86</v>
      </c>
      <c r="C27" s="108"/>
      <c r="D27" s="433"/>
      <c r="E27" s="110"/>
      <c r="F27" s="111">
        <f>SUM(F22:F26)</f>
        <v>0</v>
      </c>
      <c r="G27" s="112"/>
    </row>
    <row r="28" spans="1:7" ht="14.25" customHeight="1">
      <c r="A28" s="142" t="s">
        <v>161</v>
      </c>
      <c r="B28" s="240"/>
      <c r="C28" s="241"/>
      <c r="D28" s="434"/>
      <c r="E28" s="245"/>
      <c r="F28" s="243"/>
      <c r="G28" s="236"/>
    </row>
    <row r="29" spans="1:7" ht="14.25" customHeight="1">
      <c r="A29" s="124"/>
      <c r="B29" s="100"/>
      <c r="C29" s="451"/>
      <c r="D29" s="431"/>
      <c r="E29" s="368"/>
      <c r="F29" s="86" t="str">
        <f>IF(AND(ISNUMBER(C29),ISNUMBER(D29)),ROUND(C29*D29,0),"")</f>
        <v/>
      </c>
      <c r="G29" s="88"/>
    </row>
    <row r="30" spans="1:7" ht="14.25" customHeight="1">
      <c r="A30" s="124"/>
      <c r="B30" s="101"/>
      <c r="C30" s="455"/>
      <c r="D30" s="437"/>
      <c r="E30" s="369"/>
      <c r="F30" s="102" t="str">
        <f t="shared" ref="F30:F31" si="2">IF(AND(ISNUMBER(C30),ISNUMBER(D30)),ROUND(C30*D30,0),"")</f>
        <v/>
      </c>
      <c r="G30" s="103"/>
    </row>
    <row r="31" spans="1:7" ht="14.25" customHeight="1" thickBot="1">
      <c r="A31" s="124"/>
      <c r="B31" s="104"/>
      <c r="C31" s="456"/>
      <c r="D31" s="438"/>
      <c r="E31" s="370"/>
      <c r="F31" s="105" t="str">
        <f t="shared" si="2"/>
        <v/>
      </c>
      <c r="G31" s="106"/>
    </row>
    <row r="32" spans="1:7" ht="14.25" customHeight="1" thickTop="1" thickBot="1">
      <c r="A32" s="123"/>
      <c r="B32" s="107" t="s">
        <v>86</v>
      </c>
      <c r="C32" s="108"/>
      <c r="D32" s="109"/>
      <c r="E32" s="110"/>
      <c r="F32" s="111">
        <f>SUM(F28:F31)</f>
        <v>0</v>
      </c>
      <c r="G32" s="112"/>
    </row>
    <row r="33" spans="1:7" ht="14.25" customHeight="1" thickBot="1">
      <c r="A33" s="674" t="s">
        <v>89</v>
      </c>
      <c r="B33" s="675"/>
      <c r="C33" s="675"/>
      <c r="D33" s="675"/>
      <c r="E33" s="675"/>
      <c r="F33" s="127">
        <f>SUM(F13,F21,F27,F32)</f>
        <v>0</v>
      </c>
      <c r="G33" s="52"/>
    </row>
    <row r="34" spans="1:7" ht="12.5" thickBot="1">
      <c r="E34" s="125" t="s">
        <v>95</v>
      </c>
      <c r="F34" s="181">
        <f>ROUNDDOWN(F33,-3)</f>
        <v>0</v>
      </c>
    </row>
    <row r="35" spans="1:7">
      <c r="E35" s="125"/>
      <c r="F35" s="158"/>
    </row>
    <row r="36" spans="1:7">
      <c r="A36" s="33" t="s">
        <v>218</v>
      </c>
      <c r="C36" s="308">
        <f>F53</f>
        <v>0</v>
      </c>
    </row>
    <row r="37" spans="1:7" ht="12.5" thickBot="1">
      <c r="A37" s="135"/>
      <c r="B37" s="129"/>
      <c r="C37" s="134"/>
      <c r="D37" s="133"/>
      <c r="E37" s="133"/>
      <c r="F37" s="133"/>
      <c r="G37" s="133"/>
    </row>
    <row r="38" spans="1:7" ht="12.5" thickBot="1">
      <c r="A38" s="679" t="s">
        <v>138</v>
      </c>
      <c r="B38" s="680"/>
      <c r="C38" s="313" t="s">
        <v>80</v>
      </c>
      <c r="D38" s="314" t="s">
        <v>45</v>
      </c>
      <c r="E38" s="314" t="s">
        <v>229</v>
      </c>
      <c r="F38" s="315" t="s">
        <v>81</v>
      </c>
      <c r="G38" s="316" t="s">
        <v>133</v>
      </c>
    </row>
    <row r="39" spans="1:7">
      <c r="A39" s="682"/>
      <c r="B39" s="683"/>
      <c r="C39" s="457"/>
      <c r="D39" s="440"/>
      <c r="E39" s="371"/>
      <c r="F39" s="311" t="str">
        <f>IF(AND(ISNUMBER(C39),ISNUMBER(D39)),ROUND(C39*D39,0),"")</f>
        <v/>
      </c>
      <c r="G39" s="312"/>
    </row>
    <row r="40" spans="1:7">
      <c r="A40" s="684"/>
      <c r="B40" s="645"/>
      <c r="C40" s="458"/>
      <c r="D40" s="441"/>
      <c r="E40" s="372"/>
      <c r="F40" s="306" t="str">
        <f t="shared" ref="F40:F51" si="3">IF(AND(ISNUMBER(C40),ISNUMBER(D40)),ROUND(C40*D40,0),"")</f>
        <v/>
      </c>
      <c r="G40" s="310"/>
    </row>
    <row r="41" spans="1:7">
      <c r="A41" s="684"/>
      <c r="B41" s="645"/>
      <c r="C41" s="458"/>
      <c r="D41" s="441"/>
      <c r="E41" s="372"/>
      <c r="F41" s="306" t="str">
        <f t="shared" si="3"/>
        <v/>
      </c>
      <c r="G41" s="310"/>
    </row>
    <row r="42" spans="1:7">
      <c r="A42" s="684"/>
      <c r="B42" s="645"/>
      <c r="C42" s="458"/>
      <c r="D42" s="441"/>
      <c r="E42" s="372"/>
      <c r="F42" s="306" t="str">
        <f t="shared" si="3"/>
        <v/>
      </c>
      <c r="G42" s="310"/>
    </row>
    <row r="43" spans="1:7">
      <c r="A43" s="684"/>
      <c r="B43" s="645"/>
      <c r="C43" s="458"/>
      <c r="D43" s="441"/>
      <c r="E43" s="372"/>
      <c r="F43" s="306" t="str">
        <f t="shared" si="3"/>
        <v/>
      </c>
      <c r="G43" s="310"/>
    </row>
    <row r="44" spans="1:7">
      <c r="A44" s="684"/>
      <c r="B44" s="645"/>
      <c r="C44" s="458"/>
      <c r="D44" s="441"/>
      <c r="E44" s="372"/>
      <c r="F44" s="306" t="str">
        <f t="shared" si="3"/>
        <v/>
      </c>
      <c r="G44" s="310"/>
    </row>
    <row r="45" spans="1:7">
      <c r="A45" s="684"/>
      <c r="B45" s="645"/>
      <c r="C45" s="458"/>
      <c r="D45" s="441"/>
      <c r="E45" s="372"/>
      <c r="F45" s="306" t="str">
        <f t="shared" si="3"/>
        <v/>
      </c>
      <c r="G45" s="310"/>
    </row>
    <row r="46" spans="1:7">
      <c r="A46" s="684"/>
      <c r="B46" s="645"/>
      <c r="C46" s="458"/>
      <c r="D46" s="441"/>
      <c r="E46" s="372"/>
      <c r="F46" s="306" t="str">
        <f t="shared" si="3"/>
        <v/>
      </c>
      <c r="G46" s="310"/>
    </row>
    <row r="47" spans="1:7">
      <c r="A47" s="684"/>
      <c r="B47" s="645"/>
      <c r="C47" s="458"/>
      <c r="D47" s="441"/>
      <c r="E47" s="372"/>
      <c r="F47" s="306" t="str">
        <f>IF(AND(ISNUMBER(C47),ISNUMBER(D47)),ROUND(C47*D47,0),"")</f>
        <v/>
      </c>
      <c r="G47" s="310"/>
    </row>
    <row r="48" spans="1:7">
      <c r="A48" s="684"/>
      <c r="B48" s="645"/>
      <c r="C48" s="458"/>
      <c r="D48" s="441"/>
      <c r="E48" s="372"/>
      <c r="F48" s="306" t="str">
        <f t="shared" si="3"/>
        <v/>
      </c>
      <c r="G48" s="310"/>
    </row>
    <row r="49" spans="1:7">
      <c r="A49" s="684"/>
      <c r="B49" s="645"/>
      <c r="C49" s="458"/>
      <c r="D49" s="441"/>
      <c r="E49" s="372"/>
      <c r="F49" s="306" t="str">
        <f t="shared" si="3"/>
        <v/>
      </c>
      <c r="G49" s="310"/>
    </row>
    <row r="50" spans="1:7">
      <c r="A50" s="684"/>
      <c r="B50" s="645"/>
      <c r="C50" s="458"/>
      <c r="D50" s="441"/>
      <c r="E50" s="372"/>
      <c r="F50" s="306" t="str">
        <f t="shared" si="3"/>
        <v/>
      </c>
      <c r="G50" s="310"/>
    </row>
    <row r="51" spans="1:7" ht="12.5" thickBot="1">
      <c r="A51" s="685"/>
      <c r="B51" s="686"/>
      <c r="C51" s="458"/>
      <c r="D51" s="441"/>
      <c r="E51" s="372"/>
      <c r="F51" s="306" t="str">
        <f t="shared" si="3"/>
        <v/>
      </c>
      <c r="G51" s="310"/>
    </row>
    <row r="52" spans="1:7" ht="12.5" thickBot="1">
      <c r="A52" s="674" t="s">
        <v>89</v>
      </c>
      <c r="B52" s="675"/>
      <c r="C52" s="675"/>
      <c r="D52" s="675"/>
      <c r="E52" s="675"/>
      <c r="F52" s="307">
        <f>SUM(F39:F51)</f>
        <v>0</v>
      </c>
      <c r="G52" s="52"/>
    </row>
    <row r="53" spans="1:7" ht="12.5" thickBot="1">
      <c r="E53" s="125" t="s">
        <v>46</v>
      </c>
      <c r="F53" s="309">
        <f>ROUNDDOWN(F52,-3)</f>
        <v>0</v>
      </c>
    </row>
  </sheetData>
  <mergeCells count="19">
    <mergeCell ref="A52:E52"/>
    <mergeCell ref="A39:B39"/>
    <mergeCell ref="A40:B40"/>
    <mergeCell ref="A41:B41"/>
    <mergeCell ref="A42:B42"/>
    <mergeCell ref="A43:B43"/>
    <mergeCell ref="A44:B44"/>
    <mergeCell ref="A45:B45"/>
    <mergeCell ref="A46:B46"/>
    <mergeCell ref="A47:B47"/>
    <mergeCell ref="A48:B48"/>
    <mergeCell ref="A49:B49"/>
    <mergeCell ref="A50:B50"/>
    <mergeCell ref="A51:B51"/>
    <mergeCell ref="A6:B6"/>
    <mergeCell ref="A33:E33"/>
    <mergeCell ref="A7:G7"/>
    <mergeCell ref="A38:B38"/>
    <mergeCell ref="D6:E6"/>
  </mergeCells>
  <phoneticPr fontId="2"/>
  <pageMargins left="0.55118110236220474" right="7.874015748031496E-2" top="0.62992125984251968" bottom="0.74803149606299213" header="0.31496062992125984" footer="0.31496062992125984"/>
  <pageSetup paperSize="9" orientation="portrait" r:id="rId1"/>
  <headerFooter alignWithMargins="0">
    <oddHeader>&amp;L（業務の完了を約し対価を支払う契約）&amp;R(2019.10版）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53"/>
  <sheetViews>
    <sheetView tabSelected="1" view="pageBreakPreview" topLeftCell="A28" zoomScaleNormal="100" zoomScaleSheetLayoutView="100" workbookViewId="0">
      <selection activeCell="J42" sqref="J42:K42"/>
    </sheetView>
  </sheetViews>
  <sheetFormatPr defaultColWidth="10.58203125" defaultRowHeight="20.25" customHeight="1"/>
  <cols>
    <col min="1" max="1" width="13.83203125" style="6" customWidth="1"/>
    <col min="2" max="2" width="13.33203125" style="6" customWidth="1"/>
    <col min="3" max="3" width="7.58203125" style="6" customWidth="1"/>
    <col min="4" max="4" width="13.33203125" style="6" customWidth="1"/>
    <col min="5" max="5" width="6.58203125" style="6" customWidth="1"/>
    <col min="6" max="6" width="13.25" style="6" customWidth="1"/>
    <col min="7" max="7" width="11.08203125" style="6" customWidth="1"/>
    <col min="8" max="8" width="19.58203125" style="6" customWidth="1"/>
    <col min="9" max="9" width="12.33203125" style="6" customWidth="1"/>
    <col min="10" max="10" width="11.83203125" style="6" customWidth="1"/>
    <col min="11" max="11" width="6.75" style="6" customWidth="1"/>
    <col min="12" max="12" width="11.5" style="6" customWidth="1"/>
    <col min="13" max="13" width="11.75" style="6" hidden="1" customWidth="1"/>
    <col min="14" max="15" width="10.58203125" style="6"/>
    <col min="16" max="16" width="12.83203125" style="6" bestFit="1" customWidth="1"/>
    <col min="17" max="20" width="10.58203125" style="6"/>
    <col min="21" max="21" width="14.08203125" style="6" customWidth="1"/>
    <col min="22" max="25" width="10.58203125" style="6"/>
    <col min="26" max="26" width="3.08203125" style="6" customWidth="1"/>
    <col min="27" max="16384" width="10.58203125" style="6"/>
  </cols>
  <sheetData>
    <row r="1" spans="1:19" ht="20.25" customHeight="1">
      <c r="A1" s="6" t="s">
        <v>44</v>
      </c>
      <c r="B1" s="166">
        <f>D44</f>
        <v>572000</v>
      </c>
      <c r="C1" s="6" t="s">
        <v>0</v>
      </c>
      <c r="D1" s="687" t="s">
        <v>173</v>
      </c>
      <c r="E1" s="687"/>
      <c r="F1" s="159">
        <f>J44</f>
        <v>537000</v>
      </c>
      <c r="G1" s="6" t="s">
        <v>0</v>
      </c>
    </row>
    <row r="2" spans="1:19" ht="20.25" customHeight="1">
      <c r="B2" s="7"/>
      <c r="D2" s="687" t="s">
        <v>175</v>
      </c>
      <c r="E2" s="687"/>
      <c r="F2" s="162">
        <f>B1-F1</f>
        <v>35000</v>
      </c>
      <c r="G2" s="6" t="s">
        <v>0</v>
      </c>
      <c r="M2" s="326"/>
    </row>
    <row r="3" spans="1:19" ht="20.25" customHeight="1" thickBot="1">
      <c r="A3" s="6" t="s">
        <v>126</v>
      </c>
      <c r="G3" s="8"/>
      <c r="H3" s="8"/>
      <c r="M3" s="326"/>
    </row>
    <row r="4" spans="1:19" ht="20.25" customHeight="1">
      <c r="A4" s="598" t="s">
        <v>141</v>
      </c>
      <c r="B4" s="601" t="s">
        <v>17</v>
      </c>
      <c r="C4" s="589" t="s">
        <v>40</v>
      </c>
      <c r="D4" s="589" t="s">
        <v>39</v>
      </c>
      <c r="E4" s="694" t="s">
        <v>129</v>
      </c>
      <c r="F4" s="648"/>
      <c r="G4" s="157" t="s">
        <v>130</v>
      </c>
      <c r="H4" s="706" t="s">
        <v>194</v>
      </c>
      <c r="I4" s="329" t="s">
        <v>196</v>
      </c>
      <c r="J4" s="330"/>
      <c r="K4" s="720" t="s">
        <v>231</v>
      </c>
      <c r="M4" s="554"/>
    </row>
    <row r="5" spans="1:19" ht="20.25" customHeight="1">
      <c r="A5" s="713"/>
      <c r="B5" s="692"/>
      <c r="C5" s="692"/>
      <c r="D5" s="692"/>
      <c r="E5" s="695" t="s">
        <v>41</v>
      </c>
      <c r="F5" s="704" t="s">
        <v>42</v>
      </c>
      <c r="G5" s="715" t="s">
        <v>136</v>
      </c>
      <c r="H5" s="707"/>
      <c r="I5" s="699" t="s">
        <v>232</v>
      </c>
      <c r="J5" s="697" t="s">
        <v>178</v>
      </c>
      <c r="K5" s="721"/>
      <c r="M5" s="554" t="s">
        <v>223</v>
      </c>
      <c r="P5" s="424"/>
      <c r="Q5" s="425"/>
      <c r="R5" s="8"/>
      <c r="S5" s="8"/>
    </row>
    <row r="6" spans="1:19" ht="19.899999999999999" customHeight="1" thickBot="1">
      <c r="A6" s="714"/>
      <c r="B6" s="693"/>
      <c r="C6" s="693"/>
      <c r="D6" s="693"/>
      <c r="E6" s="696"/>
      <c r="F6" s="705"/>
      <c r="G6" s="604"/>
      <c r="H6" s="708"/>
      <c r="I6" s="572"/>
      <c r="J6" s="698"/>
      <c r="K6" s="722"/>
      <c r="M6" s="555" t="s">
        <v>224</v>
      </c>
      <c r="P6" s="426"/>
      <c r="Q6" s="426"/>
      <c r="R6" s="8"/>
      <c r="S6" s="8"/>
    </row>
    <row r="7" spans="1:19" ht="20.25" customHeight="1">
      <c r="A7" s="11"/>
      <c r="B7" s="12" t="s">
        <v>13</v>
      </c>
      <c r="C7" s="373"/>
      <c r="D7" s="374">
        <v>220000</v>
      </c>
      <c r="E7" s="202">
        <f>IF(G7="","",ROUND(G7/30,2))</f>
        <v>0.33</v>
      </c>
      <c r="F7" s="203">
        <f>IF(AND(ISNUMBER(E7),ISNUMBER(D7)),ROUND(D7*E7,0),"")</f>
        <v>72600</v>
      </c>
      <c r="G7" s="378">
        <v>10</v>
      </c>
      <c r="H7" s="224"/>
      <c r="I7" s="379">
        <v>5</v>
      </c>
      <c r="J7" s="231">
        <f>IF(ISNUMBER(I7),ROUND(ROUND(I7/30,2)*D7,0),"")</f>
        <v>37400</v>
      </c>
      <c r="K7" s="392" t="s">
        <v>188</v>
      </c>
      <c r="M7" s="554">
        <f>ROUND(I7/30,2)</f>
        <v>0.17</v>
      </c>
      <c r="P7" s="422"/>
      <c r="Q7" s="423"/>
      <c r="R7" s="8"/>
      <c r="S7" s="8"/>
    </row>
    <row r="8" spans="1:19" ht="20.25" customHeight="1">
      <c r="A8" s="11"/>
      <c r="B8" s="50" t="s">
        <v>134</v>
      </c>
      <c r="C8" s="373"/>
      <c r="D8" s="374"/>
      <c r="E8" s="200" t="str">
        <f t="shared" ref="E8" si="0">IF(G8="","",ROUND(G8/30,2))</f>
        <v/>
      </c>
      <c r="F8" s="155" t="str">
        <f t="shared" ref="F8" si="1">IF(AND(ISNUMBER(E8),ISNUMBER(D8)),ROUND(D8*E8,0),"")</f>
        <v/>
      </c>
      <c r="G8" s="379"/>
      <c r="H8" s="199"/>
      <c r="I8" s="389"/>
      <c r="J8" s="155" t="str">
        <f t="shared" ref="J8:J15" si="2">IF(ISNUMBER(I8),ROUND(ROUND(I8/30,2)*D8,0),"")</f>
        <v/>
      </c>
      <c r="K8" s="221" t="s">
        <v>188</v>
      </c>
      <c r="M8" s="554">
        <f t="shared" ref="M8:M15" si="3">ROUND(I8/30,2)</f>
        <v>0</v>
      </c>
      <c r="P8" s="422"/>
      <c r="Q8" s="423"/>
      <c r="R8" s="8"/>
      <c r="S8" s="8"/>
    </row>
    <row r="9" spans="1:19" ht="20.25" customHeight="1">
      <c r="A9" s="11"/>
      <c r="B9" s="50"/>
      <c r="C9" s="373"/>
      <c r="D9" s="374"/>
      <c r="E9" s="200" t="str">
        <f t="shared" ref="E9:E15" si="4">IF(G9="","",ROUND(G9/30,2))</f>
        <v/>
      </c>
      <c r="F9" s="155" t="str">
        <f t="shared" ref="F9:F15" si="5">IF(AND(ISNUMBER(E9),ISNUMBER(D9)),ROUND(D9*E9,0),"")</f>
        <v/>
      </c>
      <c r="G9" s="379"/>
      <c r="H9" s="199"/>
      <c r="I9" s="389"/>
      <c r="J9" s="155" t="str">
        <f t="shared" si="2"/>
        <v/>
      </c>
      <c r="K9" s="221" t="s">
        <v>188</v>
      </c>
      <c r="M9" s="554">
        <f t="shared" si="3"/>
        <v>0</v>
      </c>
    </row>
    <row r="10" spans="1:19" ht="20.25" customHeight="1">
      <c r="A10" s="11"/>
      <c r="B10" s="50"/>
      <c r="C10" s="373"/>
      <c r="D10" s="374"/>
      <c r="E10" s="200" t="str">
        <f t="shared" si="4"/>
        <v/>
      </c>
      <c r="F10" s="155" t="str">
        <f t="shared" si="5"/>
        <v/>
      </c>
      <c r="G10" s="379"/>
      <c r="H10" s="199"/>
      <c r="I10" s="389"/>
      <c r="J10" s="155" t="str">
        <f t="shared" si="2"/>
        <v/>
      </c>
      <c r="K10" s="221" t="s">
        <v>188</v>
      </c>
      <c r="M10" s="554">
        <f t="shared" si="3"/>
        <v>0</v>
      </c>
    </row>
    <row r="11" spans="1:19" ht="20.25" customHeight="1">
      <c r="A11" s="11"/>
      <c r="B11" s="50"/>
      <c r="C11" s="373"/>
      <c r="D11" s="374"/>
      <c r="E11" s="200" t="str">
        <f t="shared" si="4"/>
        <v/>
      </c>
      <c r="F11" s="155" t="str">
        <f t="shared" si="5"/>
        <v/>
      </c>
      <c r="G11" s="379"/>
      <c r="H11" s="199"/>
      <c r="I11" s="389"/>
      <c r="J11" s="155" t="str">
        <f t="shared" si="2"/>
        <v/>
      </c>
      <c r="K11" s="221" t="s">
        <v>188</v>
      </c>
      <c r="M11" s="554">
        <f t="shared" si="3"/>
        <v>0</v>
      </c>
    </row>
    <row r="12" spans="1:19" ht="20.25" customHeight="1">
      <c r="A12" s="11"/>
      <c r="B12" s="50"/>
      <c r="C12" s="373"/>
      <c r="D12" s="374"/>
      <c r="E12" s="200" t="str">
        <f t="shared" si="4"/>
        <v/>
      </c>
      <c r="F12" s="155" t="str">
        <f t="shared" si="5"/>
        <v/>
      </c>
      <c r="G12" s="379"/>
      <c r="H12" s="199"/>
      <c r="I12" s="389"/>
      <c r="J12" s="155" t="str">
        <f t="shared" si="2"/>
        <v/>
      </c>
      <c r="K12" s="221" t="s">
        <v>188</v>
      </c>
      <c r="M12" s="554">
        <f t="shared" si="3"/>
        <v>0</v>
      </c>
    </row>
    <row r="13" spans="1:19" ht="20.25" customHeight="1">
      <c r="A13" s="11"/>
      <c r="B13" s="12"/>
      <c r="C13" s="373"/>
      <c r="D13" s="374"/>
      <c r="E13" s="200" t="str">
        <f t="shared" si="4"/>
        <v/>
      </c>
      <c r="F13" s="155" t="str">
        <f t="shared" si="5"/>
        <v/>
      </c>
      <c r="G13" s="379"/>
      <c r="H13" s="199"/>
      <c r="I13" s="389"/>
      <c r="J13" s="155" t="str">
        <f t="shared" si="2"/>
        <v/>
      </c>
      <c r="K13" s="221" t="s">
        <v>188</v>
      </c>
      <c r="M13" s="554">
        <f t="shared" si="3"/>
        <v>0</v>
      </c>
    </row>
    <row r="14" spans="1:19" ht="20.25" customHeight="1">
      <c r="A14" s="11"/>
      <c r="B14" s="12"/>
      <c r="C14" s="373"/>
      <c r="D14" s="374"/>
      <c r="E14" s="200" t="str">
        <f t="shared" si="4"/>
        <v/>
      </c>
      <c r="F14" s="155" t="str">
        <f t="shared" si="5"/>
        <v/>
      </c>
      <c r="G14" s="379"/>
      <c r="H14" s="199"/>
      <c r="I14" s="389"/>
      <c r="J14" s="212" t="str">
        <f t="shared" si="2"/>
        <v/>
      </c>
      <c r="K14" s="221" t="s">
        <v>188</v>
      </c>
      <c r="M14" s="554">
        <f t="shared" si="3"/>
        <v>0</v>
      </c>
    </row>
    <row r="15" spans="1:19" ht="20.25" customHeight="1" thickBot="1">
      <c r="A15" s="43"/>
      <c r="B15" s="44"/>
      <c r="C15" s="376"/>
      <c r="D15" s="374"/>
      <c r="E15" s="201" t="str">
        <f t="shared" si="4"/>
        <v/>
      </c>
      <c r="F15" s="156" t="str">
        <f t="shared" si="5"/>
        <v/>
      </c>
      <c r="G15" s="380"/>
      <c r="H15" s="153"/>
      <c r="I15" s="380"/>
      <c r="J15" s="156" t="str">
        <f t="shared" si="2"/>
        <v/>
      </c>
      <c r="K15" s="299" t="s">
        <v>188</v>
      </c>
      <c r="M15" s="554">
        <f t="shared" si="3"/>
        <v>0</v>
      </c>
    </row>
    <row r="16" spans="1:19" ht="20.25" customHeight="1" thickTop="1">
      <c r="A16" s="688" t="s">
        <v>200</v>
      </c>
      <c r="B16" s="689"/>
      <c r="C16" s="689"/>
      <c r="D16" s="690"/>
      <c r="E16" s="409">
        <f>E18-E17</f>
        <v>0.33</v>
      </c>
      <c r="F16" s="410">
        <f>F18-F17</f>
        <v>72600</v>
      </c>
      <c r="G16" s="417">
        <f>G18-G17</f>
        <v>10</v>
      </c>
      <c r="H16" s="249"/>
      <c r="I16" s="553">
        <f>I18-I17</f>
        <v>5</v>
      </c>
      <c r="J16" s="393">
        <f>J18-J17</f>
        <v>37400</v>
      </c>
      <c r="K16" s="249"/>
      <c r="M16" s="554"/>
    </row>
    <row r="17" spans="1:13" ht="20.25" customHeight="1" thickBot="1">
      <c r="A17" s="609" t="s">
        <v>201</v>
      </c>
      <c r="B17" s="587"/>
      <c r="C17" s="587"/>
      <c r="D17" s="588"/>
      <c r="E17" s="411">
        <f>SUMIF($K7:$K15,"個人",E7:E15)</f>
        <v>0</v>
      </c>
      <c r="F17" s="415">
        <f>SUMIF($K7:$K15,"個人",F7:F15)</f>
        <v>0</v>
      </c>
      <c r="G17" s="144">
        <f>SUMIF($K7:$K15,"個人",G7:G15)</f>
        <v>0</v>
      </c>
      <c r="H17" s="252"/>
      <c r="I17" s="416">
        <f>SUMIF($K7:$K15,"個人",I7:I15)</f>
        <v>0</v>
      </c>
      <c r="J17" s="419">
        <f>SUMIF($K7:$K15,"個人",J7:J15)</f>
        <v>0</v>
      </c>
      <c r="K17" s="249"/>
      <c r="M17" s="554">
        <f>SUM(M7:M15)</f>
        <v>0.17</v>
      </c>
    </row>
    <row r="18" spans="1:13" ht="20.25" customHeight="1" thickBot="1">
      <c r="A18" s="39" t="s">
        <v>14</v>
      </c>
      <c r="B18" s="40"/>
      <c r="C18" s="40"/>
      <c r="D18" s="40"/>
      <c r="E18" s="250">
        <f>SUM(E7:E15)</f>
        <v>0.33</v>
      </c>
      <c r="F18" s="412">
        <f>SUM($F$7:$F$15)</f>
        <v>72600</v>
      </c>
      <c r="G18" s="251">
        <f>SUM(G7:G15)</f>
        <v>10</v>
      </c>
      <c r="H18" s="225"/>
      <c r="I18" s="144">
        <f>SUM(I7:I15)</f>
        <v>5</v>
      </c>
      <c r="J18" s="413">
        <f>SUM($J$7:$J$15)</f>
        <v>37400</v>
      </c>
      <c r="K18" s="249"/>
      <c r="M18" s="554"/>
    </row>
    <row r="19" spans="1:13" ht="20.25" customHeight="1">
      <c r="A19" s="45"/>
      <c r="B19" s="45"/>
      <c r="C19" s="45"/>
      <c r="D19" s="691"/>
      <c r="E19" s="691"/>
      <c r="F19" s="219"/>
      <c r="G19" s="8"/>
      <c r="H19" s="8"/>
      <c r="I19" s="16"/>
      <c r="J19" s="213"/>
      <c r="M19" s="554"/>
    </row>
    <row r="20" spans="1:13" ht="20.25" customHeight="1" thickBot="1">
      <c r="A20" s="8" t="s">
        <v>127</v>
      </c>
      <c r="B20" s="8"/>
      <c r="C20" s="8"/>
      <c r="D20" s="8"/>
      <c r="E20" s="8"/>
      <c r="F20" s="8"/>
      <c r="G20" s="8"/>
      <c r="H20" s="8"/>
      <c r="I20" s="8"/>
      <c r="M20" s="554"/>
    </row>
    <row r="21" spans="1:13" ht="20.25" customHeight="1">
      <c r="A21" s="702" t="s">
        <v>141</v>
      </c>
      <c r="B21" s="601" t="s">
        <v>55</v>
      </c>
      <c r="C21" s="589" t="s">
        <v>40</v>
      </c>
      <c r="D21" s="589" t="s">
        <v>39</v>
      </c>
      <c r="E21" s="694" t="s">
        <v>128</v>
      </c>
      <c r="F21" s="608"/>
      <c r="G21" s="18" t="s">
        <v>131</v>
      </c>
      <c r="H21" s="706" t="s">
        <v>193</v>
      </c>
      <c r="I21" s="329" t="s">
        <v>195</v>
      </c>
      <c r="J21" s="330"/>
      <c r="K21" s="570" t="s">
        <v>222</v>
      </c>
      <c r="M21" s="554"/>
    </row>
    <row r="22" spans="1:13" ht="20.25" customHeight="1">
      <c r="A22" s="703"/>
      <c r="B22" s="692"/>
      <c r="C22" s="692"/>
      <c r="D22" s="692"/>
      <c r="E22" s="695" t="s">
        <v>43</v>
      </c>
      <c r="F22" s="709" t="s">
        <v>42</v>
      </c>
      <c r="G22" s="711" t="s">
        <v>136</v>
      </c>
      <c r="H22" s="707"/>
      <c r="I22" s="700" t="s">
        <v>233</v>
      </c>
      <c r="J22" s="697" t="s">
        <v>177</v>
      </c>
      <c r="K22" s="718"/>
      <c r="M22" s="555" t="s">
        <v>220</v>
      </c>
    </row>
    <row r="23" spans="1:13" ht="12.75" customHeight="1" thickBot="1">
      <c r="A23" s="651"/>
      <c r="B23" s="693"/>
      <c r="C23" s="693"/>
      <c r="D23" s="693"/>
      <c r="E23" s="693"/>
      <c r="F23" s="710"/>
      <c r="G23" s="712"/>
      <c r="H23" s="708"/>
      <c r="I23" s="701"/>
      <c r="J23" s="698"/>
      <c r="K23" s="719"/>
      <c r="M23" s="555" t="s">
        <v>221</v>
      </c>
    </row>
    <row r="24" spans="1:13" ht="20.25" customHeight="1">
      <c r="A24" s="46"/>
      <c r="B24" s="49" t="s">
        <v>56</v>
      </c>
      <c r="C24" s="352">
        <v>5</v>
      </c>
      <c r="D24" s="375">
        <v>250000</v>
      </c>
      <c r="E24" s="204">
        <f>IF(G24="","",ROUND(G24/20,2))</f>
        <v>2</v>
      </c>
      <c r="F24" s="192">
        <f>IF(AND(ISNUMBER(E24),ISNUMBER(D24)),ROUND(D24*E24,0),"")</f>
        <v>500000</v>
      </c>
      <c r="G24" s="381">
        <v>40</v>
      </c>
      <c r="H24" s="206"/>
      <c r="I24" s="390"/>
      <c r="J24" s="203" t="str">
        <f>IF(ISNUMBER(I24),ROUND(ROUND(I24/20,2)*D24,0),"")</f>
        <v/>
      </c>
      <c r="K24" s="392" t="s">
        <v>188</v>
      </c>
      <c r="M24" s="556">
        <f>ROUND(I24/20,2)</f>
        <v>0</v>
      </c>
    </row>
    <row r="25" spans="1:13" ht="20.25" customHeight="1">
      <c r="A25" s="76"/>
      <c r="B25" s="50" t="s">
        <v>134</v>
      </c>
      <c r="C25" s="352"/>
      <c r="D25" s="375"/>
      <c r="E25" s="204" t="str">
        <f t="shared" ref="E25:E27" si="6">IF(G25="","",ROUND(G25/20,2))</f>
        <v/>
      </c>
      <c r="F25" s="170" t="str">
        <f t="shared" ref="F25:F27" si="7">IF(AND(ISNUMBER(E25),ISNUMBER(D25)),ROUND(D25*E25,0),"")</f>
        <v/>
      </c>
      <c r="G25" s="382"/>
      <c r="H25" s="207"/>
      <c r="I25" s="391"/>
      <c r="J25" s="203" t="str">
        <f t="shared" ref="J25:J30" si="8">IF(ISNUMBER(I25),ROUND(ROUND(I25/20,2)*D25,0),"")</f>
        <v/>
      </c>
      <c r="K25" s="221" t="s">
        <v>188</v>
      </c>
      <c r="M25" s="556">
        <f t="shared" ref="M25:M30" si="9">ROUND(I25/20,2)</f>
        <v>0</v>
      </c>
    </row>
    <row r="26" spans="1:13" ht="20.25" customHeight="1">
      <c r="A26" s="77"/>
      <c r="B26" s="50"/>
      <c r="C26" s="352"/>
      <c r="D26" s="375"/>
      <c r="E26" s="204" t="str">
        <f t="shared" si="6"/>
        <v/>
      </c>
      <c r="F26" s="170" t="str">
        <f t="shared" si="7"/>
        <v/>
      </c>
      <c r="G26" s="382"/>
      <c r="H26" s="207"/>
      <c r="I26" s="391"/>
      <c r="J26" s="203" t="str">
        <f t="shared" si="8"/>
        <v/>
      </c>
      <c r="K26" s="221" t="s">
        <v>188</v>
      </c>
      <c r="M26" s="556">
        <f t="shared" si="9"/>
        <v>0</v>
      </c>
    </row>
    <row r="27" spans="1:13" ht="20.25" customHeight="1">
      <c r="A27" s="77"/>
      <c r="B27" s="50"/>
      <c r="C27" s="352"/>
      <c r="D27" s="375"/>
      <c r="E27" s="204" t="str">
        <f t="shared" si="6"/>
        <v/>
      </c>
      <c r="F27" s="170" t="str">
        <f t="shared" si="7"/>
        <v/>
      </c>
      <c r="G27" s="382"/>
      <c r="H27" s="207"/>
      <c r="I27" s="391"/>
      <c r="J27" s="203" t="str">
        <f t="shared" si="8"/>
        <v/>
      </c>
      <c r="K27" s="221" t="s">
        <v>188</v>
      </c>
      <c r="M27" s="556">
        <f t="shared" si="9"/>
        <v>0</v>
      </c>
    </row>
    <row r="28" spans="1:13" ht="20.25" customHeight="1">
      <c r="A28" s="77"/>
      <c r="B28" s="50"/>
      <c r="C28" s="352"/>
      <c r="D28" s="375"/>
      <c r="E28" s="204" t="str">
        <f t="shared" ref="E28:E30" si="10">IF(G28="","",ROUND(G28/20,2))</f>
        <v/>
      </c>
      <c r="F28" s="170" t="str">
        <f t="shared" ref="F28:F30" si="11">IF(AND(ISNUMBER(E28),ISNUMBER(D28)),ROUND(D28*E28,0),"")</f>
        <v/>
      </c>
      <c r="G28" s="382"/>
      <c r="H28" s="207"/>
      <c r="I28" s="391"/>
      <c r="J28" s="203" t="str">
        <f t="shared" si="8"/>
        <v/>
      </c>
      <c r="K28" s="221" t="s">
        <v>188</v>
      </c>
      <c r="M28" s="556">
        <f t="shared" si="9"/>
        <v>0</v>
      </c>
    </row>
    <row r="29" spans="1:13" ht="20.25" customHeight="1">
      <c r="A29" s="77"/>
      <c r="B29" s="50"/>
      <c r="C29" s="352"/>
      <c r="D29" s="375"/>
      <c r="E29" s="204" t="str">
        <f t="shared" si="10"/>
        <v/>
      </c>
      <c r="F29" s="170" t="str">
        <f t="shared" si="11"/>
        <v/>
      </c>
      <c r="G29" s="382"/>
      <c r="H29" s="207"/>
      <c r="I29" s="391"/>
      <c r="J29" s="24" t="str">
        <f t="shared" si="8"/>
        <v/>
      </c>
      <c r="K29" s="221" t="s">
        <v>188</v>
      </c>
      <c r="M29" s="556">
        <f t="shared" si="9"/>
        <v>0</v>
      </c>
    </row>
    <row r="30" spans="1:13" ht="20.25" customHeight="1" thickBot="1">
      <c r="A30" s="78"/>
      <c r="B30" s="51"/>
      <c r="C30" s="377"/>
      <c r="D30" s="384"/>
      <c r="E30" s="205" t="str">
        <f t="shared" si="10"/>
        <v/>
      </c>
      <c r="F30" s="210" t="str">
        <f t="shared" si="11"/>
        <v/>
      </c>
      <c r="G30" s="383"/>
      <c r="H30" s="208"/>
      <c r="I30" s="380"/>
      <c r="J30" s="72" t="str">
        <f t="shared" si="8"/>
        <v/>
      </c>
      <c r="K30" s="299" t="s">
        <v>188</v>
      </c>
      <c r="M30" s="556">
        <f t="shared" si="9"/>
        <v>0</v>
      </c>
    </row>
    <row r="31" spans="1:13" ht="20.25" customHeight="1" thickTop="1">
      <c r="A31" s="688" t="s">
        <v>202</v>
      </c>
      <c r="B31" s="689"/>
      <c r="C31" s="689"/>
      <c r="D31" s="690"/>
      <c r="E31" s="418">
        <f>E33-E32</f>
        <v>2</v>
      </c>
      <c r="F31" s="401">
        <f>F33-F32</f>
        <v>500000</v>
      </c>
      <c r="G31" s="402">
        <f>G33-G32</f>
        <v>40</v>
      </c>
      <c r="H31" s="253"/>
      <c r="I31" s="406">
        <f>I33-I32</f>
        <v>0</v>
      </c>
      <c r="J31" s="414">
        <f>J33-J32</f>
        <v>0</v>
      </c>
      <c r="M31" s="554"/>
    </row>
    <row r="32" spans="1:13" ht="20.25" customHeight="1" thickBot="1">
      <c r="A32" s="609" t="s">
        <v>203</v>
      </c>
      <c r="B32" s="587"/>
      <c r="C32" s="587"/>
      <c r="D32" s="588"/>
      <c r="E32" s="551">
        <f>SUMIF($K$24:$K$30,"個人",E24:E30)</f>
        <v>0</v>
      </c>
      <c r="F32" s="403">
        <f>SUMIF($K24:$K30,"個人",F24:F30)</f>
        <v>0</v>
      </c>
      <c r="G32" s="404">
        <f>SUMIF($K24:$K30,"個人",G24:G30)</f>
        <v>0</v>
      </c>
      <c r="H32" s="209"/>
      <c r="I32" s="407">
        <f>SUMIF($K24:$K30,"個人",I24:I30)</f>
        <v>0</v>
      </c>
      <c r="J32" s="415">
        <f>SUMIF($K24:$K30,"個人",J24:J30)</f>
        <v>0</v>
      </c>
      <c r="M32" s="554">
        <f t="shared" ref="M32" si="12">SUM(M24:M30)</f>
        <v>0</v>
      </c>
    </row>
    <row r="33" spans="1:13" ht="20.25" customHeight="1" thickBot="1">
      <c r="A33" s="39" t="s">
        <v>15</v>
      </c>
      <c r="B33" s="40"/>
      <c r="C33" s="40"/>
      <c r="D33" s="40"/>
      <c r="E33" s="254">
        <f>SUM(E24:E30)</f>
        <v>2</v>
      </c>
      <c r="F33" s="405">
        <f>SUM(F24:F30)</f>
        <v>500000</v>
      </c>
      <c r="G33" s="255">
        <f>SUM(G24:G30)</f>
        <v>40</v>
      </c>
      <c r="H33" s="226"/>
      <c r="I33" s="408">
        <f>SUM(I24:I30)</f>
        <v>0</v>
      </c>
      <c r="J33" s="412">
        <f>SUM(J24:J30)</f>
        <v>0</v>
      </c>
      <c r="M33" s="554"/>
    </row>
    <row r="34" spans="1:13" ht="20.25" customHeight="1">
      <c r="D34" s="691"/>
      <c r="E34" s="691"/>
      <c r="F34" s="219"/>
      <c r="I34" s="8"/>
      <c r="J34" s="6" t="s">
        <v>197</v>
      </c>
      <c r="M34" s="556"/>
    </row>
    <row r="35" spans="1:13" ht="20.25" customHeight="1">
      <c r="I35" s="8"/>
      <c r="J35" s="238">
        <f>F33-J33</f>
        <v>500000</v>
      </c>
      <c r="K35" s="6" t="s">
        <v>0</v>
      </c>
      <c r="M35" s="331"/>
    </row>
    <row r="36" spans="1:13" ht="20.25" customHeight="1">
      <c r="I36" s="16" t="s">
        <v>335</v>
      </c>
      <c r="J36" s="213">
        <f>ROUNDDOWN(J35,-3)</f>
        <v>500000</v>
      </c>
      <c r="K36" s="6" t="s">
        <v>0</v>
      </c>
      <c r="M36" s="331"/>
    </row>
    <row r="37" spans="1:13" ht="20.25" customHeight="1">
      <c r="I37" s="8"/>
      <c r="J37" s="233"/>
      <c r="M37" s="8"/>
    </row>
    <row r="38" spans="1:13" ht="28.5" customHeight="1">
      <c r="A38" s="6" t="s">
        <v>16</v>
      </c>
      <c r="M38" s="8"/>
    </row>
    <row r="39" spans="1:13" ht="20.25" customHeight="1" thickBot="1"/>
    <row r="40" spans="1:13" ht="31.5" customHeight="1" thickBot="1">
      <c r="A40" s="6" t="s">
        <v>166</v>
      </c>
      <c r="C40" s="47" t="s">
        <v>228</v>
      </c>
      <c r="D40" s="31" t="s">
        <v>76</v>
      </c>
      <c r="G40" s="326" t="s">
        <v>210</v>
      </c>
      <c r="H40" s="326"/>
      <c r="I40" s="398" t="s">
        <v>227</v>
      </c>
      <c r="J40" s="568" t="s">
        <v>76</v>
      </c>
      <c r="K40" s="569"/>
    </row>
    <row r="41" spans="1:13" ht="20.25" customHeight="1" thickBot="1">
      <c r="A41" s="258" t="s">
        <v>205</v>
      </c>
      <c r="B41" s="259"/>
      <c r="C41" s="268">
        <f>E18+E33</f>
        <v>2.33</v>
      </c>
      <c r="D41" s="211">
        <f>SUM(F18,F33)</f>
        <v>572600</v>
      </c>
      <c r="G41" s="258" t="s">
        <v>205</v>
      </c>
      <c r="H41" s="264"/>
      <c r="I41" s="394">
        <f>M17+E33-M32</f>
        <v>2.17</v>
      </c>
      <c r="J41" s="723">
        <f>J18+J35</f>
        <v>537400</v>
      </c>
      <c r="K41" s="724"/>
    </row>
    <row r="42" spans="1:13" ht="20.25" customHeight="1">
      <c r="A42" s="22" t="s">
        <v>204</v>
      </c>
      <c r="B42" s="154"/>
      <c r="C42" s="269">
        <f>E16+E31</f>
        <v>2.33</v>
      </c>
      <c r="D42" s="203">
        <f>F16+F31</f>
        <v>572600</v>
      </c>
      <c r="G42" s="265" t="s">
        <v>204</v>
      </c>
      <c r="H42" s="266"/>
      <c r="I42" s="420">
        <f>I41-I43</f>
        <v>2.17</v>
      </c>
      <c r="J42" s="729">
        <f>J16+F31-J31</f>
        <v>537400</v>
      </c>
      <c r="K42" s="730"/>
    </row>
    <row r="43" spans="1:13" ht="20.25" customHeight="1" thickBot="1">
      <c r="A43" s="252" t="s">
        <v>206</v>
      </c>
      <c r="B43" s="261"/>
      <c r="C43" s="267">
        <f>E17+E32</f>
        <v>0</v>
      </c>
      <c r="D43" s="260">
        <f>F17+F32</f>
        <v>0</v>
      </c>
      <c r="G43" s="48" t="s">
        <v>206</v>
      </c>
      <c r="H43" s="15"/>
      <c r="I43" s="267">
        <f>SUMIF(K7:K15,"個人",M7:M15)+E32-SUMIF(K24:K30,"個人",M24:M30)</f>
        <v>0</v>
      </c>
      <c r="J43" s="727">
        <f>SUMIF(K7:K15,"個人",J7:J15)+SUMIF(K24:K30,"個人",F24:F30)-SUMIF(K24:K30,"個人",J24:J30)</f>
        <v>0</v>
      </c>
      <c r="K43" s="728"/>
    </row>
    <row r="44" spans="1:13" ht="20.25" customHeight="1" thickBot="1">
      <c r="A44" s="48" t="s">
        <v>207</v>
      </c>
      <c r="B44" s="257"/>
      <c r="C44" s="237"/>
      <c r="D44" s="211">
        <f>ROUNDDOWN(D41,-3)</f>
        <v>572000</v>
      </c>
      <c r="G44" s="258" t="s">
        <v>207</v>
      </c>
      <c r="H44" s="264"/>
      <c r="I44" s="395"/>
      <c r="J44" s="731">
        <f>ROUNDDOWN(J41,-3)</f>
        <v>537000</v>
      </c>
      <c r="K44" s="732"/>
    </row>
    <row r="45" spans="1:13" ht="20.25" customHeight="1">
      <c r="A45" s="22" t="s">
        <v>209</v>
      </c>
      <c r="B45" s="154"/>
      <c r="C45" s="204"/>
      <c r="D45" s="203">
        <f>ROUNDDOWN(D42,-3)</f>
        <v>572000</v>
      </c>
      <c r="E45" s="716" t="s">
        <v>303</v>
      </c>
      <c r="G45" s="265" t="s">
        <v>209</v>
      </c>
      <c r="H45" s="266"/>
      <c r="I45" s="397"/>
      <c r="J45" s="733">
        <f>J44-J46</f>
        <v>537000</v>
      </c>
      <c r="K45" s="734"/>
    </row>
    <row r="46" spans="1:13" ht="20.25" customHeight="1" thickBot="1">
      <c r="A46" s="252" t="s">
        <v>208</v>
      </c>
      <c r="B46" s="261"/>
      <c r="C46" s="256"/>
      <c r="D46" s="260">
        <f>ROUNDDOWN(D43,-3)</f>
        <v>0</v>
      </c>
      <c r="E46" s="716"/>
      <c r="G46" s="48" t="s">
        <v>208</v>
      </c>
      <c r="H46" s="15"/>
      <c r="I46" s="395"/>
      <c r="J46" s="727">
        <f>ROUNDDOWN(J43,-3)</f>
        <v>0</v>
      </c>
      <c r="K46" s="728"/>
    </row>
    <row r="47" spans="1:13" ht="21.75" customHeight="1" thickBot="1">
      <c r="A47" s="8"/>
      <c r="B47" s="8"/>
      <c r="C47" s="8"/>
      <c r="D47" s="16"/>
      <c r="E47" s="262"/>
    </row>
    <row r="48" spans="1:13" ht="32.25" customHeight="1" thickBot="1">
      <c r="A48" s="8"/>
      <c r="B48" s="8"/>
      <c r="C48" s="8"/>
      <c r="D48" s="8"/>
      <c r="E48" s="8"/>
      <c r="G48" s="326" t="s">
        <v>211</v>
      </c>
      <c r="H48" s="326"/>
      <c r="I48" s="398" t="s">
        <v>227</v>
      </c>
      <c r="J48" s="568" t="s">
        <v>76</v>
      </c>
      <c r="K48" s="569"/>
    </row>
    <row r="49" spans="1:11" ht="21.75" customHeight="1" thickBot="1">
      <c r="A49" s="8"/>
      <c r="B49" s="8"/>
      <c r="C49" s="8"/>
      <c r="D49" s="8"/>
      <c r="E49" s="248"/>
      <c r="G49" s="258" t="s">
        <v>207</v>
      </c>
      <c r="H49" s="264"/>
      <c r="I49" s="394">
        <f>C41-I41</f>
        <v>0.16000000000000014</v>
      </c>
      <c r="J49" s="723">
        <f>D44-J44</f>
        <v>35000</v>
      </c>
      <c r="K49" s="724"/>
    </row>
    <row r="50" spans="1:11" ht="20.25" customHeight="1">
      <c r="A50" s="8"/>
      <c r="B50" s="8"/>
      <c r="C50" s="8"/>
      <c r="D50" s="16"/>
      <c r="E50" s="263"/>
      <c r="G50" s="265" t="s">
        <v>209</v>
      </c>
      <c r="H50" s="396"/>
      <c r="I50" s="400">
        <f>I49-I51</f>
        <v>0.16000000000000014</v>
      </c>
      <c r="J50" s="725">
        <f>D45-J45</f>
        <v>35000</v>
      </c>
      <c r="K50" s="726"/>
    </row>
    <row r="51" spans="1:11" ht="20.25" customHeight="1" thickBot="1">
      <c r="G51" s="48" t="s">
        <v>208</v>
      </c>
      <c r="H51" s="15"/>
      <c r="I51" s="399">
        <f>C43-I43</f>
        <v>0</v>
      </c>
      <c r="J51" s="727">
        <f>D46-J46</f>
        <v>0</v>
      </c>
      <c r="K51" s="728"/>
    </row>
    <row r="53" spans="1:11" ht="51.75" customHeight="1">
      <c r="A53" s="717" t="s">
        <v>344</v>
      </c>
      <c r="B53" s="717"/>
      <c r="C53" s="717"/>
      <c r="D53" s="717"/>
      <c r="E53" s="717"/>
      <c r="F53" s="717"/>
      <c r="G53" s="717"/>
      <c r="H53" s="717"/>
      <c r="I53" s="717"/>
      <c r="J53" s="717"/>
      <c r="K53" s="717"/>
    </row>
  </sheetData>
  <mergeCells count="45">
    <mergeCell ref="E45:E46"/>
    <mergeCell ref="A53:K53"/>
    <mergeCell ref="K21:K23"/>
    <mergeCell ref="K4:K6"/>
    <mergeCell ref="J49:K49"/>
    <mergeCell ref="J50:K50"/>
    <mergeCell ref="J51:K51"/>
    <mergeCell ref="J40:K40"/>
    <mergeCell ref="J48:K48"/>
    <mergeCell ref="J41:K41"/>
    <mergeCell ref="J42:K42"/>
    <mergeCell ref="J43:K43"/>
    <mergeCell ref="J44:K44"/>
    <mergeCell ref="J45:K45"/>
    <mergeCell ref="J46:K46"/>
    <mergeCell ref="J22:J23"/>
    <mergeCell ref="J5:J6"/>
    <mergeCell ref="I5:I6"/>
    <mergeCell ref="I22:I23"/>
    <mergeCell ref="A21:A23"/>
    <mergeCell ref="B21:B23"/>
    <mergeCell ref="F5:F6"/>
    <mergeCell ref="H4:H6"/>
    <mergeCell ref="H21:H23"/>
    <mergeCell ref="F22:F23"/>
    <mergeCell ref="D19:E19"/>
    <mergeCell ref="A17:D17"/>
    <mergeCell ref="G22:G23"/>
    <mergeCell ref="A4:A6"/>
    <mergeCell ref="G5:G6"/>
    <mergeCell ref="D1:E1"/>
    <mergeCell ref="D2:E2"/>
    <mergeCell ref="A31:D31"/>
    <mergeCell ref="A32:D32"/>
    <mergeCell ref="D34:E34"/>
    <mergeCell ref="C4:C6"/>
    <mergeCell ref="D4:D6"/>
    <mergeCell ref="A16:D16"/>
    <mergeCell ref="E4:F4"/>
    <mergeCell ref="E21:F21"/>
    <mergeCell ref="D21:D23"/>
    <mergeCell ref="C21:C23"/>
    <mergeCell ref="B4:B6"/>
    <mergeCell ref="E5:E6"/>
    <mergeCell ref="E22:E23"/>
  </mergeCells>
  <phoneticPr fontId="2"/>
  <conditionalFormatting sqref="I7:I17 I24:I32">
    <cfRule type="expression" dxfId="0" priority="2" stopIfTrue="1">
      <formula>G7&lt;I7</formula>
    </cfRule>
  </conditionalFormatting>
  <dataValidations disablePrompts="1" count="1">
    <dataValidation type="list" allowBlank="1" showInputMessage="1" showErrorMessage="1" sqref="K7:K15 K24:K30">
      <formula1>" 　,個人"</formula1>
    </dataValidation>
  </dataValidations>
  <printOptions gridLinesSet="0"/>
  <pageMargins left="0.55118110236220474" right="7.874015748031496E-2" top="0.62992125984251968" bottom="0.74803149606299213" header="0.31496062992125984" footer="0.31496062992125984"/>
  <pageSetup paperSize="9" scale="68" orientation="portrait" r:id="rId1"/>
  <headerFooter alignWithMargins="0">
    <oddHeader>&amp;L（業務の完了を約し対価を支払う契約）&amp;R(2019.10版）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内訳書</vt:lpstr>
      <vt:lpstr>旅費１(両）</vt:lpstr>
      <vt:lpstr>旅費２(不）</vt:lpstr>
      <vt:lpstr>一般業務費１(不）</vt:lpstr>
      <vt:lpstr>一般業務費２(不）</vt:lpstr>
      <vt:lpstr>報告書作成費・機材費(両）</vt:lpstr>
      <vt:lpstr>再委託費(両）</vt:lpstr>
      <vt:lpstr>国内業務費(課）</vt:lpstr>
      <vt:lpstr>直接人件費（両）</vt:lpstr>
      <vt:lpstr>その他原価（両）</vt:lpstr>
      <vt:lpstr>一般管理費等（両）</vt:lpstr>
      <vt:lpstr>機材購入費別紙明細（両）</vt:lpstr>
      <vt:lpstr>役務提供額の確定</vt:lpstr>
      <vt:lpstr>【参考】 変更履歴】</vt:lpstr>
      <vt:lpstr>'【参考】 変更履歴】'!Print_Area</vt:lpstr>
      <vt:lpstr>'一般業務費１(不）'!Print_Area</vt:lpstr>
      <vt:lpstr>'一般業務費２(不）'!Print_Area</vt:lpstr>
      <vt:lpstr>'機材購入費別紙明細（両）'!Print_Area</vt:lpstr>
      <vt:lpstr>'国内業務費(課）'!Print_Area</vt:lpstr>
      <vt:lpstr>'再委託費(両）'!Print_Area</vt:lpstr>
      <vt:lpstr>'直接人件費（両）'!Print_Area</vt:lpstr>
      <vt:lpstr>内訳書!Print_Area</vt:lpstr>
      <vt:lpstr>'報告書作成費・機材費(両）'!Print_Area</vt:lpstr>
      <vt:lpstr>役務提供額の確定!Print_Area</vt:lpstr>
      <vt:lpstr>'旅費１(両）'!Print_Area</vt:lpstr>
      <vt:lpstr>'旅費２(不）'!Print_Area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Komine</cp:lastModifiedBy>
  <cp:lastPrinted>2019-10-18T03:31:35Z</cp:lastPrinted>
  <dcterms:created xsi:type="dcterms:W3CDTF">2000-08-14T10:04:23Z</dcterms:created>
  <dcterms:modified xsi:type="dcterms:W3CDTF">2020-05-25T12:39:31Z</dcterms:modified>
</cp:coreProperties>
</file>