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mc:AlternateContent xmlns:mc="http://schemas.openxmlformats.org/markup-compatibility/2006">
    <mc:Choice Requires="x15">
      <x15ac:absPath xmlns:x15ac="http://schemas.microsoft.com/office/spreadsheetml/2010/11/ac" url="C:\Users\30822\Desktop\予算執行決議書依頼等200407以降の対応\【変更契約書HP差替えデータ】\"/>
    </mc:Choice>
  </mc:AlternateContent>
  <bookViews>
    <workbookView xWindow="0" yWindow="0" windowWidth="19200" windowHeight="6630" tabRatio="886"/>
  </bookViews>
  <sheets>
    <sheet name="内訳書" sheetId="51" r:id="rId1"/>
    <sheet name="内訳書（変更後）" sheetId="52" r:id="rId2"/>
    <sheet name="旅費1（両）" sheetId="1" r:id="rId3"/>
    <sheet name="旅費２（不）" sheetId="5" r:id="rId4"/>
    <sheet name="一般業務費１（不）" sheetId="42" r:id="rId5"/>
    <sheet name="一般業務費２" sheetId="43" r:id="rId6"/>
    <sheet name="報告書作成費・機材費（両）" sheetId="49" r:id="rId7"/>
    <sheet name="再委託費（両）" sheetId="37" r:id="rId8"/>
    <sheet name="国内業務費（課）" sheetId="35" r:id="rId9"/>
    <sheet name="直接人件費（両）" sheetId="27" r:id="rId10"/>
    <sheet name="その他原価（両）" sheetId="40" r:id="rId11"/>
    <sheet name="一般管理費等（両）" sheetId="48" r:id="rId12"/>
    <sheet name="機材購入費別紙明細（両）" sheetId="50" r:id="rId13"/>
    <sheet name="役務提供額の確定" sheetId="47" r:id="rId14"/>
    <sheet name="【参考】変更履歴" sheetId="53" r:id="rId15"/>
  </sheets>
  <definedNames>
    <definedName name="_xlnm.Print_Area" localSheetId="14">【参考】変更履歴!$A$1:$C$23</definedName>
    <definedName name="_xlnm.Print_Area" localSheetId="4">'一般業務費１（不）'!$A$1:$I$40</definedName>
    <definedName name="_xlnm.Print_Area" localSheetId="5">一般業務費２!$A$1:$H$27</definedName>
    <definedName name="_xlnm.Print_Area" localSheetId="12">'機材購入費別紙明細（両）'!$A$1:$M$29</definedName>
    <definedName name="_xlnm.Print_Area" localSheetId="8">'国内業務費（課）'!$A$1:$H$55</definedName>
    <definedName name="_xlnm.Print_Area" localSheetId="7">'再委託費（両）'!$A$1:$H$24</definedName>
    <definedName name="_xlnm.Print_Area" localSheetId="9">'直接人件費（両）'!$A$1:$L$53</definedName>
    <definedName name="_xlnm.Print_Area" localSheetId="0">内訳書!$A$1:$L$50</definedName>
    <definedName name="_xlnm.Print_Area" localSheetId="1">'内訳書（変更後）'!$A$1:$L$42</definedName>
    <definedName name="_xlnm.Print_Area" localSheetId="6">'報告書作成費・機材費（両）'!$A$1:$J$46</definedName>
    <definedName name="_xlnm.Print_Area" localSheetId="13">役務提供額の確定!$A$1:$L$33</definedName>
    <definedName name="_xlnm.Print_Area" localSheetId="2">'旅費1（両）'!$A$1:$AA$34</definedName>
    <definedName name="_xlnm.Print_Area" localSheetId="3">'旅費２（不）'!$A$1:$G$17</definedName>
  </definedNames>
  <calcPr calcId="162913" concurrentManualCount="2"/>
</workbook>
</file>

<file path=xl/calcChain.xml><?xml version="1.0" encoding="utf-8"?>
<calcChain xmlns="http://schemas.openxmlformats.org/spreadsheetml/2006/main">
  <c r="K14" i="51" l="1"/>
  <c r="K10" i="51"/>
  <c r="G42" i="51" l="1"/>
  <c r="K39" i="51"/>
  <c r="K38" i="51"/>
  <c r="D23" i="47" l="1"/>
  <c r="J17" i="27" l="1"/>
  <c r="K13" i="27"/>
  <c r="N15" i="27" l="1"/>
  <c r="N14" i="27"/>
  <c r="N13" i="27"/>
  <c r="N12" i="27"/>
  <c r="N11" i="27"/>
  <c r="N10" i="27"/>
  <c r="N9" i="27"/>
  <c r="N8" i="27"/>
  <c r="N7" i="27"/>
  <c r="N30" i="27"/>
  <c r="N29" i="27"/>
  <c r="N28" i="27"/>
  <c r="N27" i="27"/>
  <c r="N26" i="27"/>
  <c r="N25" i="27"/>
  <c r="N24" i="27"/>
  <c r="G12" i="51" l="1"/>
  <c r="G10" i="51" s="1"/>
  <c r="G34" i="51" s="1"/>
  <c r="G20" i="49" l="1"/>
  <c r="G19" i="49"/>
  <c r="G25" i="49"/>
  <c r="G24" i="49"/>
  <c r="K26" i="50"/>
  <c r="K24" i="50"/>
  <c r="H24" i="50"/>
  <c r="H23" i="50"/>
  <c r="K23" i="50"/>
  <c r="K22" i="50"/>
  <c r="K25" i="50" s="1"/>
  <c r="K27" i="50" s="1"/>
  <c r="H22" i="50"/>
  <c r="I17" i="50"/>
  <c r="K2" i="50" s="1"/>
  <c r="I14" i="50"/>
  <c r="I13" i="50"/>
  <c r="I12" i="50"/>
  <c r="I15" i="50" s="1"/>
  <c r="I10" i="50"/>
  <c r="I9" i="50"/>
  <c r="I8" i="50"/>
  <c r="I11" i="50" s="1"/>
  <c r="I16" i="50" s="1"/>
  <c r="I7" i="50"/>
  <c r="G38" i="49"/>
  <c r="G37" i="49"/>
  <c r="G36" i="49"/>
  <c r="G26" i="49"/>
  <c r="G22" i="49"/>
  <c r="G21" i="49"/>
  <c r="G11" i="49"/>
  <c r="G10" i="49"/>
  <c r="G9" i="49"/>
  <c r="G8" i="49"/>
  <c r="G7" i="49"/>
  <c r="G6" i="49"/>
  <c r="G5" i="49"/>
  <c r="G4" i="49"/>
  <c r="E38" i="48"/>
  <c r="E33" i="48"/>
  <c r="E23" i="48"/>
  <c r="E18" i="48"/>
  <c r="G31" i="35"/>
  <c r="G30" i="35"/>
  <c r="G29" i="35"/>
  <c r="G26" i="35"/>
  <c r="G25" i="35"/>
  <c r="G24" i="35"/>
  <c r="G23" i="35"/>
  <c r="G20" i="35"/>
  <c r="G19" i="35"/>
  <c r="G18" i="35"/>
  <c r="G17" i="35"/>
  <c r="G16" i="35"/>
  <c r="G15" i="35"/>
  <c r="G12" i="35"/>
  <c r="G11" i="35"/>
  <c r="G10" i="35"/>
  <c r="G9" i="35"/>
  <c r="K16" i="47"/>
  <c r="J16" i="47"/>
  <c r="L16" i="47" s="1"/>
  <c r="K15" i="47"/>
  <c r="J15" i="47"/>
  <c r="L15" i="47" s="1"/>
  <c r="H15" i="47"/>
  <c r="H16" i="47" s="1"/>
  <c r="E15" i="47"/>
  <c r="E16" i="47" s="1"/>
  <c r="D15" i="47"/>
  <c r="D16" i="47" s="1"/>
  <c r="L14" i="47"/>
  <c r="G15" i="47"/>
  <c r="G5" i="47" s="1"/>
  <c r="F14" i="47"/>
  <c r="L13" i="47"/>
  <c r="I13" i="47"/>
  <c r="F13" i="47"/>
  <c r="L12" i="47"/>
  <c r="I12" i="47"/>
  <c r="F12" i="47"/>
  <c r="L11" i="47"/>
  <c r="I11" i="47"/>
  <c r="F11" i="47"/>
  <c r="L10" i="47"/>
  <c r="I10" i="47"/>
  <c r="F10" i="47"/>
  <c r="L9" i="47"/>
  <c r="I9" i="47"/>
  <c r="F9" i="47"/>
  <c r="L8" i="47"/>
  <c r="I8" i="47"/>
  <c r="F8" i="47"/>
  <c r="L7" i="47"/>
  <c r="I7" i="47"/>
  <c r="F7" i="47"/>
  <c r="K6" i="47"/>
  <c r="J6" i="47"/>
  <c r="J5" i="47" s="1"/>
  <c r="H6" i="47"/>
  <c r="G6" i="47"/>
  <c r="I6" i="47" s="1"/>
  <c r="E6" i="47"/>
  <c r="E5" i="47" s="1"/>
  <c r="D6" i="47"/>
  <c r="D5" i="47" s="1"/>
  <c r="K5" i="47"/>
  <c r="K17" i="47" s="1"/>
  <c r="K18" i="47" s="1"/>
  <c r="J19" i="47" s="1"/>
  <c r="I14" i="47"/>
  <c r="K30" i="27"/>
  <c r="K29" i="27"/>
  <c r="F9" i="27"/>
  <c r="K9" i="27"/>
  <c r="K17" i="27" s="1"/>
  <c r="F10" i="27"/>
  <c r="G10" i="27" s="1"/>
  <c r="K10" i="27"/>
  <c r="F11" i="27"/>
  <c r="G11" i="27" s="1"/>
  <c r="K11" i="27"/>
  <c r="F12" i="27"/>
  <c r="G12" i="27" s="1"/>
  <c r="K12" i="27"/>
  <c r="F13" i="27"/>
  <c r="G13" i="27" s="1"/>
  <c r="K32" i="27"/>
  <c r="J32" i="27"/>
  <c r="J31" i="27" s="1"/>
  <c r="H32" i="27"/>
  <c r="H17" i="27"/>
  <c r="H16" i="27" s="1"/>
  <c r="K28" i="27"/>
  <c r="F27" i="27"/>
  <c r="F26" i="27"/>
  <c r="G26" i="27" s="1"/>
  <c r="F25" i="27"/>
  <c r="G25" i="27" s="1"/>
  <c r="K27" i="27"/>
  <c r="K26" i="27"/>
  <c r="K25" i="27"/>
  <c r="K24" i="27"/>
  <c r="F15" i="27"/>
  <c r="G15" i="27" s="1"/>
  <c r="F14" i="27"/>
  <c r="G14" i="27" s="1"/>
  <c r="G27" i="27"/>
  <c r="N32" i="27"/>
  <c r="N17" i="27"/>
  <c r="K15" i="27"/>
  <c r="K14" i="27"/>
  <c r="K8" i="27"/>
  <c r="K7" i="27"/>
  <c r="E39" i="40"/>
  <c r="E34" i="40"/>
  <c r="E24" i="40"/>
  <c r="E19" i="40"/>
  <c r="G51" i="35"/>
  <c r="G50" i="35"/>
  <c r="G49" i="35"/>
  <c r="G48" i="35"/>
  <c r="G47" i="35"/>
  <c r="G46" i="35"/>
  <c r="G45" i="35"/>
  <c r="G44" i="35"/>
  <c r="G43" i="35"/>
  <c r="G42" i="35"/>
  <c r="G41" i="35"/>
  <c r="G40" i="35"/>
  <c r="G39" i="35"/>
  <c r="F8" i="5"/>
  <c r="F7" i="5"/>
  <c r="F6" i="5"/>
  <c r="F9" i="5" s="1"/>
  <c r="F10" i="5" s="1"/>
  <c r="F1" i="5" s="1"/>
  <c r="F3" i="5" s="1"/>
  <c r="F5" i="5"/>
  <c r="F17" i="37"/>
  <c r="F16" i="37"/>
  <c r="F15" i="37"/>
  <c r="F14" i="37"/>
  <c r="F8" i="37"/>
  <c r="F7" i="37"/>
  <c r="F6" i="37"/>
  <c r="F5" i="37"/>
  <c r="G32" i="35"/>
  <c r="G21" i="35"/>
  <c r="G8" i="35"/>
  <c r="G34" i="42"/>
  <c r="G33" i="42"/>
  <c r="G32" i="42"/>
  <c r="G35" i="42" s="1"/>
  <c r="G31" i="42"/>
  <c r="G29" i="42"/>
  <c r="G28" i="42"/>
  <c r="G27" i="42"/>
  <c r="G30" i="42" s="1"/>
  <c r="G25" i="42"/>
  <c r="G24" i="42"/>
  <c r="G26" i="42" s="1"/>
  <c r="G23" i="42"/>
  <c r="G21" i="42"/>
  <c r="G20" i="42"/>
  <c r="G19" i="42"/>
  <c r="G18" i="42"/>
  <c r="G22" i="42" s="1"/>
  <c r="G16" i="42"/>
  <c r="G15" i="42"/>
  <c r="G14" i="42"/>
  <c r="G17" i="42" s="1"/>
  <c r="G12" i="42"/>
  <c r="G11" i="42"/>
  <c r="G13" i="42" s="1"/>
  <c r="G10" i="42"/>
  <c r="G9" i="42"/>
  <c r="G7" i="42"/>
  <c r="G8" i="42" s="1"/>
  <c r="G6" i="42"/>
  <c r="G5" i="42"/>
  <c r="G21" i="43"/>
  <c r="G20" i="43"/>
  <c r="G19" i="43"/>
  <c r="G18" i="43"/>
  <c r="G17" i="43"/>
  <c r="G22" i="43" s="1"/>
  <c r="G15" i="43"/>
  <c r="G14" i="43"/>
  <c r="G13" i="43"/>
  <c r="G11" i="43"/>
  <c r="G12" i="43" s="1"/>
  <c r="G10" i="43"/>
  <c r="G9" i="43"/>
  <c r="G8" i="43"/>
  <c r="G6" i="43"/>
  <c r="G5" i="43"/>
  <c r="G4" i="43"/>
  <c r="G3" i="43"/>
  <c r="G7" i="43" s="1"/>
  <c r="K21" i="43"/>
  <c r="K20" i="43"/>
  <c r="K19" i="43"/>
  <c r="K18" i="43"/>
  <c r="K17" i="43"/>
  <c r="K15" i="43"/>
  <c r="K14" i="43"/>
  <c r="K13" i="43"/>
  <c r="K16" i="43" s="1"/>
  <c r="K11" i="43"/>
  <c r="K10" i="43"/>
  <c r="K9" i="43"/>
  <c r="K12" i="43" s="1"/>
  <c r="K8" i="43"/>
  <c r="K6" i="43"/>
  <c r="K5" i="43"/>
  <c r="K7" i="43" s="1"/>
  <c r="K4" i="43"/>
  <c r="K3" i="43"/>
  <c r="K34" i="42"/>
  <c r="K33" i="42"/>
  <c r="K35" i="42" s="1"/>
  <c r="K32" i="42"/>
  <c r="K31" i="42"/>
  <c r="K29" i="42"/>
  <c r="K30" i="42" s="1"/>
  <c r="K28" i="42"/>
  <c r="K27" i="42"/>
  <c r="K25" i="42"/>
  <c r="K26" i="42" s="1"/>
  <c r="K24" i="42"/>
  <c r="K23" i="42"/>
  <c r="K21" i="42"/>
  <c r="K20" i="42"/>
  <c r="K22" i="42" s="1"/>
  <c r="K19" i="42"/>
  <c r="K18" i="42"/>
  <c r="K16" i="42"/>
  <c r="K17" i="42" s="1"/>
  <c r="K15" i="42"/>
  <c r="K14" i="42"/>
  <c r="K12" i="42"/>
  <c r="K11" i="42"/>
  <c r="K10" i="42"/>
  <c r="K9" i="42"/>
  <c r="K7" i="42"/>
  <c r="K8" i="42" s="1"/>
  <c r="K6" i="42"/>
  <c r="K5" i="42"/>
  <c r="F30" i="27"/>
  <c r="G30" i="27"/>
  <c r="F29" i="27"/>
  <c r="G29" i="27" s="1"/>
  <c r="F28" i="27"/>
  <c r="G28" i="27"/>
  <c r="F24" i="27"/>
  <c r="G24" i="27" s="1"/>
  <c r="F32" i="27"/>
  <c r="F8" i="27"/>
  <c r="G8" i="27" s="1"/>
  <c r="F7" i="27"/>
  <c r="Z28" i="1"/>
  <c r="Y28" i="1"/>
  <c r="Z27" i="1"/>
  <c r="Y27" i="1"/>
  <c r="Z26" i="1"/>
  <c r="Y26" i="1"/>
  <c r="Z25" i="1"/>
  <c r="Y25" i="1"/>
  <c r="Z24" i="1"/>
  <c r="Y24" i="1"/>
  <c r="Z23" i="1"/>
  <c r="Y23" i="1"/>
  <c r="Z22" i="1"/>
  <c r="Y22" i="1"/>
  <c r="Z21" i="1"/>
  <c r="Y21" i="1"/>
  <c r="Z20" i="1"/>
  <c r="Y20" i="1"/>
  <c r="Z19" i="1"/>
  <c r="Y19" i="1"/>
  <c r="Z18" i="1"/>
  <c r="Y18" i="1"/>
  <c r="Z17" i="1"/>
  <c r="Y17" i="1"/>
  <c r="Z16" i="1"/>
  <c r="Y16" i="1"/>
  <c r="Z15" i="1"/>
  <c r="Y15" i="1"/>
  <c r="Z14" i="1"/>
  <c r="Y14" i="1"/>
  <c r="Z13" i="1"/>
  <c r="Y13" i="1"/>
  <c r="Z12" i="1"/>
  <c r="Y12" i="1"/>
  <c r="Y29" i="1" s="1"/>
  <c r="Y30" i="1" s="1"/>
  <c r="P3" i="1" s="1"/>
  <c r="I14" i="52" s="1"/>
  <c r="Z11" i="1"/>
  <c r="Y11" i="1"/>
  <c r="Z10" i="1"/>
  <c r="Z29" i="1"/>
  <c r="Z30" i="1" s="1"/>
  <c r="Y10" i="1"/>
  <c r="T19" i="1"/>
  <c r="T23" i="1"/>
  <c r="T22" i="1"/>
  <c r="V22" i="1" s="1"/>
  <c r="T21" i="1"/>
  <c r="T20" i="1"/>
  <c r="T18" i="1"/>
  <c r="V18" i="1"/>
  <c r="T17" i="1"/>
  <c r="T16" i="1"/>
  <c r="T15" i="1"/>
  <c r="T14" i="1"/>
  <c r="M23" i="1"/>
  <c r="V23" i="1"/>
  <c r="M22" i="1"/>
  <c r="M21" i="1"/>
  <c r="V21" i="1"/>
  <c r="M20" i="1"/>
  <c r="M19" i="1"/>
  <c r="V19" i="1"/>
  <c r="M18" i="1"/>
  <c r="M17" i="1"/>
  <c r="V17" i="1"/>
  <c r="M16" i="1"/>
  <c r="V16" i="1" s="1"/>
  <c r="M15" i="1"/>
  <c r="V15" i="1" s="1"/>
  <c r="M14" i="1"/>
  <c r="E10" i="40"/>
  <c r="E5" i="40"/>
  <c r="H33" i="27"/>
  <c r="H18" i="27"/>
  <c r="T28" i="1"/>
  <c r="T27" i="1"/>
  <c r="V27" i="1" s="1"/>
  <c r="T26" i="1"/>
  <c r="T25" i="1"/>
  <c r="T24" i="1"/>
  <c r="T13" i="1"/>
  <c r="T12" i="1"/>
  <c r="V12" i="1" s="1"/>
  <c r="T11" i="1"/>
  <c r="T10" i="1"/>
  <c r="T29" i="1" s="1"/>
  <c r="M28" i="1"/>
  <c r="V28" i="1"/>
  <c r="M27" i="1"/>
  <c r="M26" i="1"/>
  <c r="V26" i="1"/>
  <c r="M25" i="1"/>
  <c r="M24" i="1"/>
  <c r="V24" i="1" s="1"/>
  <c r="M13" i="1"/>
  <c r="V13" i="1"/>
  <c r="M12" i="1"/>
  <c r="M11" i="1"/>
  <c r="M29" i="1"/>
  <c r="M10" i="1"/>
  <c r="V10" i="1"/>
  <c r="E29" i="1"/>
  <c r="F29" i="1"/>
  <c r="F30" i="1"/>
  <c r="I3" i="1"/>
  <c r="G14" i="52" s="1"/>
  <c r="U29" i="1"/>
  <c r="V25" i="1"/>
  <c r="V14" i="1"/>
  <c r="V11" i="1"/>
  <c r="V29" i="1" s="1"/>
  <c r="V30" i="1" s="1"/>
  <c r="I5" i="1" s="1"/>
  <c r="G16" i="43"/>
  <c r="V20" i="1"/>
  <c r="J18" i="27"/>
  <c r="J16" i="27"/>
  <c r="J33" i="27"/>
  <c r="K13" i="42"/>
  <c r="G7" i="27"/>
  <c r="E17" i="47" l="1"/>
  <c r="E18" i="47" s="1"/>
  <c r="D19" i="47" s="1"/>
  <c r="F6" i="47"/>
  <c r="F16" i="47"/>
  <c r="I15" i="47"/>
  <c r="K33" i="27"/>
  <c r="G32" i="27"/>
  <c r="K43" i="27"/>
  <c r="K46" i="27" s="1"/>
  <c r="C39" i="40" s="1"/>
  <c r="G9" i="27"/>
  <c r="G17" i="27" s="1"/>
  <c r="F17" i="27"/>
  <c r="D43" i="27" s="1"/>
  <c r="K31" i="27"/>
  <c r="H31" i="27"/>
  <c r="F33" i="27"/>
  <c r="G33" i="27"/>
  <c r="G34" i="27" s="1"/>
  <c r="K18" i="27"/>
  <c r="K16" i="27" s="1"/>
  <c r="G36" i="42"/>
  <c r="D17" i="47"/>
  <c r="D18" i="47" s="1"/>
  <c r="F5" i="47"/>
  <c r="F17" i="47" s="1"/>
  <c r="I18" i="50"/>
  <c r="H2" i="50"/>
  <c r="K3" i="50" s="1"/>
  <c r="I4" i="1"/>
  <c r="K14" i="52"/>
  <c r="I14" i="51"/>
  <c r="K36" i="42"/>
  <c r="P4" i="1"/>
  <c r="I16" i="52" s="1"/>
  <c r="P5" i="1"/>
  <c r="U5" i="1" s="1"/>
  <c r="J17" i="47"/>
  <c r="J18" i="47" s="1"/>
  <c r="J20" i="47" s="1"/>
  <c r="L5" i="47"/>
  <c r="L17" i="47" s="1"/>
  <c r="L6" i="47"/>
  <c r="G13" i="35"/>
  <c r="U3" i="1"/>
  <c r="G18" i="27"/>
  <c r="G16" i="47"/>
  <c r="I16" i="47" s="1"/>
  <c r="F9" i="37"/>
  <c r="F10" i="37" s="1"/>
  <c r="D3" i="37" s="1"/>
  <c r="F18" i="27"/>
  <c r="F15" i="47"/>
  <c r="H5" i="47"/>
  <c r="G27" i="35"/>
  <c r="G12" i="49"/>
  <c r="G13" i="49" s="1"/>
  <c r="E1" i="49" s="1"/>
  <c r="G39" i="49"/>
  <c r="G40" i="49" s="1"/>
  <c r="E34" i="49" s="1"/>
  <c r="G27" i="49"/>
  <c r="J43" i="27"/>
  <c r="G23" i="49"/>
  <c r="G28" i="49"/>
  <c r="G29" i="49" s="1"/>
  <c r="E17" i="49" s="1"/>
  <c r="E42" i="49" s="1"/>
  <c r="E15" i="49" s="1"/>
  <c r="F31" i="27"/>
  <c r="G52" i="35"/>
  <c r="G53" i="35" s="1"/>
  <c r="D36" i="35" s="1"/>
  <c r="G33" i="35"/>
  <c r="G34" i="35" s="1"/>
  <c r="D4" i="35" s="1"/>
  <c r="F18" i="37"/>
  <c r="F19" i="37" s="1"/>
  <c r="G30" i="49"/>
  <c r="G31" i="49" s="1"/>
  <c r="E43" i="49" s="1"/>
  <c r="H15" i="49" s="1"/>
  <c r="I22" i="52" s="1"/>
  <c r="G20" i="52"/>
  <c r="H1" i="49"/>
  <c r="I20" i="52" s="1"/>
  <c r="J41" i="27"/>
  <c r="F18" i="47" l="1"/>
  <c r="D20" i="47"/>
  <c r="E43" i="27"/>
  <c r="E46" i="27" s="1"/>
  <c r="K51" i="27" s="1"/>
  <c r="G31" i="27"/>
  <c r="K42" i="27" s="1"/>
  <c r="G16" i="27"/>
  <c r="K19" i="27"/>
  <c r="K35" i="27"/>
  <c r="K36" i="27" s="1"/>
  <c r="G1" i="27" s="1"/>
  <c r="I28" i="52" s="1"/>
  <c r="E42" i="27"/>
  <c r="E41" i="27"/>
  <c r="E44" i="27" s="1"/>
  <c r="C5" i="40" s="1"/>
  <c r="G5" i="40" s="1"/>
  <c r="G6" i="40" s="1"/>
  <c r="H17" i="47"/>
  <c r="H18" i="47" s="1"/>
  <c r="G19" i="47" s="1"/>
  <c r="I5" i="47"/>
  <c r="I17" i="47" s="1"/>
  <c r="G23" i="43"/>
  <c r="G24" i="43" s="1"/>
  <c r="D1" i="42" s="1"/>
  <c r="G1" i="43"/>
  <c r="G17" i="47"/>
  <c r="G18" i="47" s="1"/>
  <c r="U4" i="1"/>
  <c r="G16" i="52"/>
  <c r="G19" i="27"/>
  <c r="J51" i="27"/>
  <c r="F16" i="27"/>
  <c r="D42" i="27" s="1"/>
  <c r="D41" i="27"/>
  <c r="J49" i="27" s="1"/>
  <c r="K23" i="43"/>
  <c r="K24" i="43" s="1"/>
  <c r="I1" i="43"/>
  <c r="D1" i="35"/>
  <c r="G26" i="52" s="1"/>
  <c r="I26" i="51" s="1"/>
  <c r="K26" i="51" s="1"/>
  <c r="F20" i="37"/>
  <c r="F21" i="37" s="1"/>
  <c r="G1" i="37" s="1"/>
  <c r="I24" i="52" s="1"/>
  <c r="D12" i="37"/>
  <c r="D1" i="37" s="1"/>
  <c r="E44" i="49"/>
  <c r="G32" i="49"/>
  <c r="G22" i="52"/>
  <c r="H16" i="49"/>
  <c r="K20" i="52"/>
  <c r="I20" i="51"/>
  <c r="K20" i="51" s="1"/>
  <c r="G39" i="40"/>
  <c r="G40" i="40" s="1"/>
  <c r="J42" i="27"/>
  <c r="G20" i="47" l="1"/>
  <c r="C34" i="40"/>
  <c r="G34" i="40" s="1"/>
  <c r="G35" i="40" s="1"/>
  <c r="C33" i="48" s="1"/>
  <c r="G33" i="48" s="1"/>
  <c r="G34" i="48" s="1"/>
  <c r="K41" i="27"/>
  <c r="K44" i="27" s="1"/>
  <c r="C10" i="40" s="1"/>
  <c r="G10" i="40" s="1"/>
  <c r="G11" i="40" s="1"/>
  <c r="I30" i="52" s="1"/>
  <c r="E45" i="27"/>
  <c r="C19" i="40" s="1"/>
  <c r="G19" i="40" s="1"/>
  <c r="G20" i="40" s="1"/>
  <c r="J50" i="27"/>
  <c r="B1" i="27"/>
  <c r="G2" i="27" s="1"/>
  <c r="G18" i="52"/>
  <c r="H1" i="42"/>
  <c r="I16" i="51"/>
  <c r="K16" i="51" s="1"/>
  <c r="K16" i="52"/>
  <c r="G1" i="35"/>
  <c r="I26" i="52" s="1"/>
  <c r="K26" i="52" s="1"/>
  <c r="C38" i="48"/>
  <c r="G38" i="48" s="1"/>
  <c r="G39" i="48" s="1"/>
  <c r="K45" i="27"/>
  <c r="C1" i="40"/>
  <c r="G30" i="52" s="1"/>
  <c r="I12" i="52"/>
  <c r="I10" i="52" s="1"/>
  <c r="F22" i="37"/>
  <c r="G2" i="37"/>
  <c r="G24" i="52"/>
  <c r="I22" i="51"/>
  <c r="K22" i="51" s="1"/>
  <c r="K22" i="52"/>
  <c r="G44" i="40" l="1"/>
  <c r="G43" i="48"/>
  <c r="K49" i="27"/>
  <c r="G28" i="52"/>
  <c r="I28" i="51" s="1"/>
  <c r="K28" i="51" s="1"/>
  <c r="I18" i="51"/>
  <c r="K18" i="51" s="1"/>
  <c r="K18" i="52"/>
  <c r="K12" i="52" s="1"/>
  <c r="C24" i="40"/>
  <c r="G24" i="40" s="1"/>
  <c r="G25" i="40" s="1"/>
  <c r="C23" i="48" s="1"/>
  <c r="G23" i="48" s="1"/>
  <c r="G24" i="48" s="1"/>
  <c r="G8" i="48" s="1"/>
  <c r="I32" i="52" s="1"/>
  <c r="K50" i="27"/>
  <c r="G14" i="40"/>
  <c r="K30" i="52"/>
  <c r="I30" i="51"/>
  <c r="K30" i="51" s="1"/>
  <c r="I24" i="51"/>
  <c r="K24" i="51" s="1"/>
  <c r="K24" i="52"/>
  <c r="G12" i="52"/>
  <c r="C18" i="48"/>
  <c r="G18" i="48" s="1"/>
  <c r="G19" i="48" s="1"/>
  <c r="K28" i="52" l="1"/>
  <c r="K10" i="52" s="1"/>
  <c r="I34" i="52"/>
  <c r="G28" i="48"/>
  <c r="G29" i="40"/>
  <c r="G10" i="52"/>
  <c r="I10" i="51" s="1"/>
  <c r="I12" i="51"/>
  <c r="K12" i="51" s="1"/>
  <c r="G5" i="48"/>
  <c r="K37" i="51" l="1"/>
  <c r="I36" i="51"/>
  <c r="C2" i="48"/>
  <c r="G32" i="52" s="1"/>
  <c r="G12" i="48"/>
  <c r="K32" i="52" l="1"/>
  <c r="K34" i="52" s="1"/>
  <c r="G34" i="52"/>
  <c r="G36" i="51" s="1"/>
  <c r="K36" i="51" s="1"/>
  <c r="I32" i="51"/>
  <c r="K32" i="51" s="1"/>
  <c r="I34" i="51" l="1"/>
  <c r="I42" i="51" s="1"/>
  <c r="K34" i="51" l="1"/>
  <c r="K42" i="51"/>
  <c r="E6" i="51" s="1"/>
</calcChain>
</file>

<file path=xl/sharedStrings.xml><?xml version="1.0" encoding="utf-8"?>
<sst xmlns="http://schemas.openxmlformats.org/spreadsheetml/2006/main" count="1118" uniqueCount="376">
  <si>
    <t>円</t>
    <rPh sb="0" eb="1">
      <t>エン</t>
    </rPh>
    <phoneticPr fontId="2"/>
  </si>
  <si>
    <t>区　分</t>
    <rPh sb="0" eb="3">
      <t>クブン</t>
    </rPh>
    <phoneticPr fontId="2"/>
  </si>
  <si>
    <t>品　　名</t>
    <rPh sb="0" eb="4">
      <t>ヒンメイ</t>
    </rPh>
    <phoneticPr fontId="2"/>
  </si>
  <si>
    <t>備　　　考</t>
    <rPh sb="0" eb="5">
      <t>ビコウ</t>
    </rPh>
    <phoneticPr fontId="2"/>
  </si>
  <si>
    <t>本邦購入</t>
    <rPh sb="0" eb="2">
      <t>ホンポウ</t>
    </rPh>
    <rPh sb="2" eb="4">
      <t>コウニュウ</t>
    </rPh>
    <phoneticPr fontId="2"/>
  </si>
  <si>
    <t>品　名</t>
  </si>
  <si>
    <t>仕　様</t>
  </si>
  <si>
    <t>単　価</t>
  </si>
  <si>
    <t>合　計</t>
  </si>
  <si>
    <t>数　量</t>
  </si>
  <si>
    <t>供用日数</t>
  </si>
  <si>
    <t>損料率</t>
  </si>
  <si>
    <t>合　　計</t>
    <rPh sb="0" eb="4">
      <t>ゴウケイ</t>
    </rPh>
    <phoneticPr fontId="2"/>
  </si>
  <si>
    <t>総括</t>
    <rPh sb="0" eb="2">
      <t>ソウカツ</t>
    </rPh>
    <phoneticPr fontId="2"/>
  </si>
  <si>
    <t>小　　計(1)</t>
    <rPh sb="0" eb="1">
      <t>ショウ</t>
    </rPh>
    <phoneticPr fontId="2"/>
  </si>
  <si>
    <t>小　　計(2)</t>
    <rPh sb="0" eb="1">
      <t>ショウ</t>
    </rPh>
    <phoneticPr fontId="2"/>
  </si>
  <si>
    <t>（３）直接人件費合計</t>
    <rPh sb="3" eb="8">
      <t>チョクセツジンケンヒ</t>
    </rPh>
    <rPh sb="8" eb="10">
      <t>ゴウケイ</t>
    </rPh>
    <phoneticPr fontId="2"/>
  </si>
  <si>
    <t>担当業務</t>
    <rPh sb="0" eb="4">
      <t>タントウギョウム</t>
    </rPh>
    <phoneticPr fontId="2"/>
  </si>
  <si>
    <t>現地購入</t>
    <rPh sb="0" eb="4">
      <t>ゲンチコウニュウ</t>
    </rPh>
    <phoneticPr fontId="2"/>
  </si>
  <si>
    <t>本邦購入　計　　　①</t>
    <rPh sb="0" eb="4">
      <t>ホンポウコウニュウ</t>
    </rPh>
    <rPh sb="5" eb="6">
      <t>ショウケイ</t>
    </rPh>
    <phoneticPr fontId="2"/>
  </si>
  <si>
    <t>担当業務</t>
  </si>
  <si>
    <t>合　　計</t>
  </si>
  <si>
    <t>備　考</t>
  </si>
  <si>
    <t>数量</t>
  </si>
  <si>
    <t>備考</t>
  </si>
  <si>
    <t>小　　計</t>
  </si>
  <si>
    <t>円</t>
    <phoneticPr fontId="2"/>
  </si>
  <si>
    <t>格付
(号)</t>
    <rPh sb="4" eb="5">
      <t>ゴウ</t>
    </rPh>
    <phoneticPr fontId="2"/>
  </si>
  <si>
    <t>滞在費（積算内訳も記入）</t>
    <phoneticPr fontId="2"/>
  </si>
  <si>
    <t>日　　当（円）</t>
    <rPh sb="5" eb="6">
      <t>エン</t>
    </rPh>
    <phoneticPr fontId="2"/>
  </si>
  <si>
    <t>内国旅費
（円）</t>
    <rPh sb="6" eb="7">
      <t>エン</t>
    </rPh>
    <phoneticPr fontId="2"/>
  </si>
  <si>
    <t>金　　額
（円）</t>
    <rPh sb="0" eb="4">
      <t>キンガク</t>
    </rPh>
    <rPh sb="6" eb="7">
      <t>エン</t>
    </rPh>
    <phoneticPr fontId="2"/>
  </si>
  <si>
    <t>　1　直接経費</t>
    <phoneticPr fontId="2"/>
  </si>
  <si>
    <t>費　　　目</t>
    <rPh sb="0" eb="1">
      <t>ヒ</t>
    </rPh>
    <rPh sb="4" eb="5">
      <t>メ</t>
    </rPh>
    <phoneticPr fontId="2"/>
  </si>
  <si>
    <t>単　　価
（円）</t>
    <rPh sb="6" eb="7">
      <t>エン</t>
    </rPh>
    <phoneticPr fontId="2"/>
  </si>
  <si>
    <t>費　　目</t>
    <rPh sb="0" eb="1">
      <t>ヒ</t>
    </rPh>
    <rPh sb="3" eb="4">
      <t>メ</t>
    </rPh>
    <phoneticPr fontId="2"/>
  </si>
  <si>
    <t>②機材損料</t>
    <rPh sb="1" eb="3">
      <t>キザイ</t>
    </rPh>
    <rPh sb="3" eb="5">
      <t>ソンリョウ</t>
    </rPh>
    <phoneticPr fontId="2"/>
  </si>
  <si>
    <t>小　　　計</t>
    <rPh sb="0" eb="1">
      <t>ショウ</t>
    </rPh>
    <rPh sb="4" eb="5">
      <t>ケイ</t>
    </rPh>
    <phoneticPr fontId="2"/>
  </si>
  <si>
    <t>内　　訳</t>
    <rPh sb="0" eb="1">
      <t>ウチ</t>
    </rPh>
    <rPh sb="3" eb="4">
      <t>ヤク</t>
    </rPh>
    <phoneticPr fontId="2"/>
  </si>
  <si>
    <t>月額
（円）</t>
    <rPh sb="0" eb="2">
      <t>ゲツガクタンカ</t>
    </rPh>
    <rPh sb="4" eb="5">
      <t>エン</t>
    </rPh>
    <phoneticPr fontId="2"/>
  </si>
  <si>
    <t>格付
（号）</t>
    <rPh sb="0" eb="2">
      <t>カクヅケ</t>
    </rPh>
    <rPh sb="4" eb="5">
      <t>ゴウ</t>
    </rPh>
    <phoneticPr fontId="2"/>
  </si>
  <si>
    <t>派遣期間
（月）</t>
    <rPh sb="2" eb="4">
      <t>キカン</t>
    </rPh>
    <rPh sb="6" eb="7">
      <t>ツキ</t>
    </rPh>
    <phoneticPr fontId="2"/>
  </si>
  <si>
    <t>金額
（円）</t>
    <rPh sb="0" eb="2">
      <t>キンガク</t>
    </rPh>
    <rPh sb="4" eb="5">
      <t>エン</t>
    </rPh>
    <phoneticPr fontId="2"/>
  </si>
  <si>
    <t>作業期間
（月）</t>
    <rPh sb="0" eb="2">
      <t>サギョウ</t>
    </rPh>
    <rPh sb="2" eb="4">
      <t>キカン</t>
    </rPh>
    <phoneticPr fontId="2"/>
  </si>
  <si>
    <t>２　直接人件費</t>
    <phoneticPr fontId="2"/>
  </si>
  <si>
    <t>数　量</t>
    <phoneticPr fontId="2"/>
  </si>
  <si>
    <t>（1,000円未満切捨）</t>
    <phoneticPr fontId="2"/>
  </si>
  <si>
    <t>別紙明細書1</t>
    <rPh sb="0" eb="2">
      <t>ベッシ</t>
    </rPh>
    <rPh sb="2" eb="5">
      <t>メイサイショ</t>
    </rPh>
    <phoneticPr fontId="2"/>
  </si>
  <si>
    <t>円</t>
  </si>
  <si>
    <t>　2　直接人件費</t>
    <rPh sb="5" eb="8">
      <t>ジンケンヒ</t>
    </rPh>
    <phoneticPr fontId="2"/>
  </si>
  <si>
    <t>合　　　　計</t>
    <phoneticPr fontId="2"/>
  </si>
  <si>
    <t>合　　計（①＋②）</t>
    <phoneticPr fontId="2"/>
  </si>
  <si>
    <t>項　目</t>
    <phoneticPr fontId="2"/>
  </si>
  <si>
    <t>備　考</t>
    <phoneticPr fontId="2"/>
  </si>
  <si>
    <t>小　　　　計</t>
    <phoneticPr fontId="2"/>
  </si>
  <si>
    <t>担当業務</t>
    <rPh sb="0" eb="2">
      <t>タントウ</t>
    </rPh>
    <rPh sb="2" eb="4">
      <t>ギョウム</t>
    </rPh>
    <phoneticPr fontId="2"/>
  </si>
  <si>
    <t>総括</t>
    <phoneticPr fontId="2"/>
  </si>
  <si>
    <t>）</t>
    <phoneticPr fontId="2"/>
  </si>
  <si>
    <t>＝</t>
    <phoneticPr fontId="2"/>
  </si>
  <si>
    <t>）</t>
    <phoneticPr fontId="2"/>
  </si>
  <si>
    <t>）</t>
    <phoneticPr fontId="2"/>
  </si>
  <si>
    <t>＝</t>
    <phoneticPr fontId="2"/>
  </si>
  <si>
    <t>（1,000円未満切捨）</t>
    <phoneticPr fontId="2"/>
  </si>
  <si>
    <t>機材購入費　合計　③（＝①＋②）</t>
    <rPh sb="0" eb="2">
      <t>キザイ</t>
    </rPh>
    <rPh sb="2" eb="5">
      <t>コウニュウヒ</t>
    </rPh>
    <rPh sb="6" eb="8">
      <t>ゴウケイ</t>
    </rPh>
    <phoneticPr fontId="2"/>
  </si>
  <si>
    <t>現地購入　計　　　②</t>
    <rPh sb="0" eb="2">
      <t>ゲンチ</t>
    </rPh>
    <rPh sb="2" eb="4">
      <t>コウニュウ</t>
    </rPh>
    <rPh sb="5" eb="6">
      <t>ケイ</t>
    </rPh>
    <phoneticPr fontId="2"/>
  </si>
  <si>
    <t>Ⅳ　合計</t>
    <rPh sb="2" eb="4">
      <t>ゴウケイ</t>
    </rPh>
    <phoneticPr fontId="2"/>
  </si>
  <si>
    <t>*　航空経路、搭乗クラス</t>
    <rPh sb="2" eb="4">
      <t>コウクウ</t>
    </rPh>
    <rPh sb="4" eb="6">
      <t>ケイロ</t>
    </rPh>
    <rPh sb="7" eb="9">
      <t>トウジョウ</t>
    </rPh>
    <phoneticPr fontId="2"/>
  </si>
  <si>
    <t>＝</t>
    <phoneticPr fontId="2"/>
  </si>
  <si>
    <t>＝</t>
    <phoneticPr fontId="2"/>
  </si>
  <si>
    <t>総括</t>
  </si>
  <si>
    <t>単　　価（円）</t>
    <rPh sb="5" eb="6">
      <t>エン</t>
    </rPh>
    <phoneticPr fontId="2"/>
  </si>
  <si>
    <t>金額（円）</t>
    <rPh sb="3" eb="4">
      <t>エン</t>
    </rPh>
    <phoneticPr fontId="2"/>
  </si>
  <si>
    <t>単　価（円）</t>
    <rPh sb="4" eb="5">
      <t>エン</t>
    </rPh>
    <phoneticPr fontId="2"/>
  </si>
  <si>
    <t>金　額（円）</t>
    <rPh sb="4" eb="5">
      <t>エン</t>
    </rPh>
    <phoneticPr fontId="2"/>
  </si>
  <si>
    <t>単価（円）</t>
    <rPh sb="3" eb="4">
      <t>エン</t>
    </rPh>
    <phoneticPr fontId="2"/>
  </si>
  <si>
    <t>金　額（円）</t>
    <rPh sb="0" eb="1">
      <t>キン</t>
    </rPh>
    <rPh sb="2" eb="3">
      <t>ガク</t>
    </rPh>
    <rPh sb="4" eb="5">
      <t>エン</t>
    </rPh>
    <phoneticPr fontId="2"/>
  </si>
  <si>
    <t>単　価（円）</t>
    <rPh sb="0" eb="3">
      <t>タンカ</t>
    </rPh>
    <rPh sb="4" eb="5">
      <t>エン</t>
    </rPh>
    <phoneticPr fontId="2"/>
  </si>
  <si>
    <t>金　　　額（円）</t>
    <rPh sb="0" eb="5">
      <t>キンガク</t>
    </rPh>
    <rPh sb="6" eb="7">
      <t>エン</t>
    </rPh>
    <phoneticPr fontId="2"/>
  </si>
  <si>
    <t>損　料（円）</t>
    <rPh sb="4" eb="5">
      <t>エン</t>
    </rPh>
    <phoneticPr fontId="2"/>
  </si>
  <si>
    <t>単価（円）</t>
  </si>
  <si>
    <t>金額（円）</t>
  </si>
  <si>
    <t>講師謝金</t>
    <rPh sb="0" eb="2">
      <t>コウシ</t>
    </rPh>
    <rPh sb="2" eb="4">
      <t>シャキン</t>
    </rPh>
    <phoneticPr fontId="8"/>
  </si>
  <si>
    <t>検討会等参加謝金</t>
    <rPh sb="0" eb="3">
      <t>ケントウカイ</t>
    </rPh>
    <rPh sb="3" eb="4">
      <t>トウ</t>
    </rPh>
    <rPh sb="4" eb="6">
      <t>サンカ</t>
    </rPh>
    <rPh sb="6" eb="8">
      <t>シャキン</t>
    </rPh>
    <phoneticPr fontId="8"/>
  </si>
  <si>
    <t>原稿謝金</t>
    <rPh sb="0" eb="2">
      <t>ゲンコウ</t>
    </rPh>
    <rPh sb="2" eb="4">
      <t>シャキン</t>
    </rPh>
    <phoneticPr fontId="8"/>
  </si>
  <si>
    <t>見学謝金</t>
    <rPh sb="0" eb="2">
      <t>ケンガク</t>
    </rPh>
    <rPh sb="2" eb="4">
      <t>シャキン</t>
    </rPh>
    <phoneticPr fontId="8"/>
  </si>
  <si>
    <t>小計</t>
  </si>
  <si>
    <t>翻訳料</t>
    <rPh sb="0" eb="2">
      <t>ホンヤク</t>
    </rPh>
    <rPh sb="2" eb="3">
      <t>リョウ</t>
    </rPh>
    <phoneticPr fontId="8"/>
  </si>
  <si>
    <t>消耗品等購入費</t>
    <rPh sb="0" eb="2">
      <t>ショウモウ</t>
    </rPh>
    <rPh sb="2" eb="3">
      <t>ヒン</t>
    </rPh>
    <rPh sb="3" eb="4">
      <t>トウ</t>
    </rPh>
    <rPh sb="4" eb="7">
      <t>コウニュウヒ</t>
    </rPh>
    <phoneticPr fontId="8"/>
  </si>
  <si>
    <t>合計</t>
    <rPh sb="0" eb="2">
      <t>ゴウケイ</t>
    </rPh>
    <phoneticPr fontId="8"/>
  </si>
  <si>
    <t>小　　計</t>
    <rPh sb="0" eb="1">
      <t>ショウ</t>
    </rPh>
    <rPh sb="3" eb="4">
      <t>ケイ</t>
    </rPh>
    <phoneticPr fontId="2"/>
  </si>
  <si>
    <t>前項合計</t>
    <rPh sb="0" eb="2">
      <t>ゼンコウ</t>
    </rPh>
    <rPh sb="2" eb="4">
      <t>ゴウケイ</t>
    </rPh>
    <phoneticPr fontId="2"/>
  </si>
  <si>
    <t>小　　計　①～⑦</t>
    <rPh sb="0" eb="1">
      <t>ショウ</t>
    </rPh>
    <rPh sb="3" eb="4">
      <t>ケイ</t>
    </rPh>
    <phoneticPr fontId="2"/>
  </si>
  <si>
    <t>会場借上費</t>
    <rPh sb="0" eb="2">
      <t>カイジョウ</t>
    </rPh>
    <rPh sb="2" eb="4">
      <t>カリア</t>
    </rPh>
    <rPh sb="4" eb="5">
      <t>ヒ</t>
    </rPh>
    <phoneticPr fontId="8"/>
  </si>
  <si>
    <t>機材借料損料</t>
    <rPh sb="0" eb="2">
      <t>キザイ</t>
    </rPh>
    <rPh sb="2" eb="4">
      <t>シャクリョウ</t>
    </rPh>
    <rPh sb="4" eb="6">
      <t>ソンリョウ</t>
    </rPh>
    <phoneticPr fontId="8"/>
  </si>
  <si>
    <t>（1,000円未満切捨）</t>
    <phoneticPr fontId="2"/>
  </si>
  <si>
    <t>　(1)　旅費（航空賃）</t>
    <rPh sb="5" eb="7">
      <t>リョヒ</t>
    </rPh>
    <rPh sb="8" eb="10">
      <t>コウクウ</t>
    </rPh>
    <rPh sb="10" eb="11">
      <t>チン</t>
    </rPh>
    <phoneticPr fontId="2"/>
  </si>
  <si>
    <t>　　　(1)　旅費（航空賃）</t>
    <rPh sb="7" eb="9">
      <t>リョヒ</t>
    </rPh>
    <rPh sb="10" eb="12">
      <t>コウクウ</t>
    </rPh>
    <rPh sb="12" eb="13">
      <t>チン</t>
    </rPh>
    <phoneticPr fontId="2"/>
  </si>
  <si>
    <t>（1）旅費
(航空賃)(円)</t>
    <rPh sb="12" eb="13">
      <t>エン</t>
    </rPh>
    <phoneticPr fontId="2"/>
  </si>
  <si>
    <t>宿　泊　料（円）</t>
    <rPh sb="4" eb="5">
      <t>リョウ</t>
    </rPh>
    <rPh sb="6" eb="7">
      <t>エン</t>
    </rPh>
    <phoneticPr fontId="2"/>
  </si>
  <si>
    <t>（</t>
    <phoneticPr fontId="2"/>
  </si>
  <si>
    <t>×</t>
    <phoneticPr fontId="2"/>
  </si>
  <si>
    <t>(</t>
    <phoneticPr fontId="2"/>
  </si>
  <si>
    <t>×</t>
    <phoneticPr fontId="2"/>
  </si>
  <si>
    <t>（</t>
    <phoneticPr fontId="2"/>
  </si>
  <si>
    <t>①　一般傭人費</t>
    <rPh sb="2" eb="4">
      <t>イッパン</t>
    </rPh>
    <rPh sb="4" eb="5">
      <t>ヨウ</t>
    </rPh>
    <rPh sb="5" eb="6">
      <t>ジン</t>
    </rPh>
    <rPh sb="6" eb="7">
      <t>ヒ</t>
    </rPh>
    <phoneticPr fontId="2"/>
  </si>
  <si>
    <t>②　特殊傭人費</t>
    <rPh sb="2" eb="4">
      <t>トクシュ</t>
    </rPh>
    <rPh sb="4" eb="5">
      <t>ヨウ</t>
    </rPh>
    <rPh sb="5" eb="6">
      <t>ジン</t>
    </rPh>
    <rPh sb="6" eb="7">
      <t>ヒ</t>
    </rPh>
    <phoneticPr fontId="2"/>
  </si>
  <si>
    <t>③車両関連費</t>
    <rPh sb="3" eb="5">
      <t>カンレン</t>
    </rPh>
    <phoneticPr fontId="2"/>
  </si>
  <si>
    <t>⑤施設・機材
保守管理費</t>
    <rPh sb="1" eb="3">
      <t>シセツ</t>
    </rPh>
    <rPh sb="4" eb="6">
      <t>キザイ</t>
    </rPh>
    <rPh sb="7" eb="9">
      <t>ホシュ</t>
    </rPh>
    <rPh sb="9" eb="12">
      <t>カンリヒ</t>
    </rPh>
    <phoneticPr fontId="2"/>
  </si>
  <si>
    <t>⑦旅費・交通費</t>
    <rPh sb="1" eb="3">
      <t>リョヒ</t>
    </rPh>
    <rPh sb="4" eb="7">
      <t>コウツウヒ</t>
    </rPh>
    <phoneticPr fontId="2"/>
  </si>
  <si>
    <t>⑧通信・運搬費</t>
    <rPh sb="1" eb="3">
      <t>ツウシン</t>
    </rPh>
    <rPh sb="4" eb="6">
      <t>ウンパン</t>
    </rPh>
    <rPh sb="6" eb="7">
      <t>ヒ</t>
    </rPh>
    <phoneticPr fontId="2"/>
  </si>
  <si>
    <t>⑨資料等作成費</t>
    <rPh sb="1" eb="3">
      <t>シリョウ</t>
    </rPh>
    <rPh sb="3" eb="4">
      <t>トウ</t>
    </rPh>
    <rPh sb="4" eb="6">
      <t>サクセイ</t>
    </rPh>
    <rPh sb="6" eb="7">
      <t>ヒ</t>
    </rPh>
    <phoneticPr fontId="2"/>
  </si>
  <si>
    <t>⑩水道光熱費</t>
    <rPh sb="1" eb="3">
      <t>スイドウ</t>
    </rPh>
    <rPh sb="3" eb="6">
      <t>コウネツヒ</t>
    </rPh>
    <phoneticPr fontId="2"/>
  </si>
  <si>
    <t>⑪雑費</t>
    <rPh sb="1" eb="3">
      <t>ザッピ</t>
    </rPh>
    <phoneticPr fontId="2"/>
  </si>
  <si>
    <t>　3　その他原価</t>
    <rPh sb="5" eb="6">
      <t>タ</t>
    </rPh>
    <rPh sb="6" eb="8">
      <t>ゲンカ</t>
    </rPh>
    <phoneticPr fontId="2"/>
  </si>
  <si>
    <t>Ⅰ　業務原価</t>
    <rPh sb="2" eb="4">
      <t>ギョウム</t>
    </rPh>
    <rPh sb="4" eb="6">
      <t>ゲンカ</t>
    </rPh>
    <phoneticPr fontId="2"/>
  </si>
  <si>
    <t>Ⅱ　一般管理費等</t>
    <rPh sb="2" eb="4">
      <t>イッパン</t>
    </rPh>
    <rPh sb="4" eb="7">
      <t>カンリヒ</t>
    </rPh>
    <rPh sb="7" eb="8">
      <t>トウ</t>
    </rPh>
    <phoneticPr fontId="2"/>
  </si>
  <si>
    <t>（直接人件費＋その他原価）×</t>
    <rPh sb="9" eb="10">
      <t>タ</t>
    </rPh>
    <rPh sb="10" eb="12">
      <t>ゲンカ</t>
    </rPh>
    <phoneticPr fontId="2"/>
  </si>
  <si>
    <t>　３　その他原価</t>
    <rPh sb="5" eb="6">
      <t>タ</t>
    </rPh>
    <rPh sb="6" eb="8">
      <t>ゲンカ</t>
    </rPh>
    <phoneticPr fontId="2"/>
  </si>
  <si>
    <t>　Ⅱ　一般管理費等</t>
    <rPh sb="3" eb="5">
      <t>イッパン</t>
    </rPh>
    <rPh sb="5" eb="8">
      <t>カンリヒ</t>
    </rPh>
    <rPh sb="8" eb="9">
      <t>トウ</t>
    </rPh>
    <phoneticPr fontId="2"/>
  </si>
  <si>
    <t>　1)　機材購入費</t>
    <rPh sb="4" eb="6">
      <t>キザイ</t>
    </rPh>
    <rPh sb="6" eb="9">
      <t>コウニュウヒ</t>
    </rPh>
    <phoneticPr fontId="2"/>
  </si>
  <si>
    <t>　2)　機材送料</t>
    <rPh sb="4" eb="6">
      <t>キザイ</t>
    </rPh>
    <rPh sb="6" eb="8">
      <t>ソウリョウ</t>
    </rPh>
    <phoneticPr fontId="2"/>
  </si>
  <si>
    <t>　3)　小計（　1）+2））</t>
    <rPh sb="4" eb="6">
      <t>ショウケイ</t>
    </rPh>
    <phoneticPr fontId="2"/>
  </si>
  <si>
    <t>　1　直接経費</t>
    <rPh sb="3" eb="5">
      <t>チョクセツ</t>
    </rPh>
    <rPh sb="5" eb="7">
      <t>ケイヒ</t>
    </rPh>
    <phoneticPr fontId="2"/>
  </si>
  <si>
    <t>（１）現地業務</t>
    <rPh sb="3" eb="5">
      <t>ゲンチチョウ</t>
    </rPh>
    <rPh sb="5" eb="7">
      <t>ギョウム</t>
    </rPh>
    <phoneticPr fontId="2"/>
  </si>
  <si>
    <t>（２）国内業務</t>
    <rPh sb="3" eb="5">
      <t>コクナイ</t>
    </rPh>
    <rPh sb="5" eb="7">
      <t>ギョウム</t>
    </rPh>
    <phoneticPr fontId="2"/>
  </si>
  <si>
    <t>国内業務</t>
    <rPh sb="0" eb="2">
      <t>コクナイサギョウ</t>
    </rPh>
    <rPh sb="2" eb="4">
      <t>ギョウム</t>
    </rPh>
    <phoneticPr fontId="2"/>
  </si>
  <si>
    <t>現地業務</t>
    <rPh sb="0" eb="2">
      <t>ゲンチ</t>
    </rPh>
    <rPh sb="2" eb="4">
      <t>ギョウム</t>
    </rPh>
    <phoneticPr fontId="2"/>
  </si>
  <si>
    <t>現地業務</t>
    <rPh sb="2" eb="4">
      <t>ギョウム</t>
    </rPh>
    <phoneticPr fontId="2"/>
  </si>
  <si>
    <t>国内業務</t>
    <rPh sb="0" eb="2">
      <t>コクナイ</t>
    </rPh>
    <rPh sb="2" eb="4">
      <t>ギョウム</t>
    </rPh>
    <phoneticPr fontId="2"/>
  </si>
  <si>
    <t>現地業務期間
(日間)</t>
    <rPh sb="2" eb="4">
      <t>ギョウム</t>
    </rPh>
    <rPh sb="8" eb="9">
      <t>ニチ</t>
    </rPh>
    <rPh sb="9" eb="10">
      <t>カン</t>
    </rPh>
    <phoneticPr fontId="2"/>
  </si>
  <si>
    <t>備考</t>
    <phoneticPr fontId="2"/>
  </si>
  <si>
    <t>○○</t>
  </si>
  <si>
    <t>（2）旅費（日当・宿泊料等、特別手当）</t>
    <rPh sb="6" eb="8">
      <t>ニットウ</t>
    </rPh>
    <rPh sb="9" eb="12">
      <t>シュクハクリョウ</t>
    </rPh>
    <rPh sb="12" eb="13">
      <t>トウ</t>
    </rPh>
    <rPh sb="14" eb="16">
      <t>トクベツ</t>
    </rPh>
    <rPh sb="16" eb="18">
      <t>テアテ</t>
    </rPh>
    <phoneticPr fontId="2"/>
  </si>
  <si>
    <t>従事人･月
合計（日）</t>
    <rPh sb="2" eb="3">
      <t>ヒト</t>
    </rPh>
    <rPh sb="4" eb="5">
      <t>ツキ</t>
    </rPh>
    <phoneticPr fontId="2"/>
  </si>
  <si>
    <t>○○</t>
    <phoneticPr fontId="2"/>
  </si>
  <si>
    <t>費　目</t>
    <phoneticPr fontId="2"/>
  </si>
  <si>
    <t>項　　目</t>
    <phoneticPr fontId="2"/>
  </si>
  <si>
    <t>内　訳</t>
    <rPh sb="0" eb="1">
      <t>ウチ</t>
    </rPh>
    <rPh sb="2" eb="3">
      <t>ヤク</t>
    </rPh>
    <phoneticPr fontId="2"/>
  </si>
  <si>
    <t>氏　名</t>
    <rPh sb="0" eb="1">
      <t>シ</t>
    </rPh>
    <rPh sb="2" eb="3">
      <t>メイ</t>
    </rPh>
    <phoneticPr fontId="2"/>
  </si>
  <si>
    <t>氏　名</t>
    <phoneticPr fontId="2"/>
  </si>
  <si>
    <t>⑥消耗品費</t>
    <phoneticPr fontId="2"/>
  </si>
  <si>
    <t>備　　考</t>
    <phoneticPr fontId="2"/>
  </si>
  <si>
    <t>数　量</t>
    <phoneticPr fontId="2"/>
  </si>
  <si>
    <t>　　　　（1,000円未満切捨）</t>
    <phoneticPr fontId="2"/>
  </si>
  <si>
    <t>　(2)　旅費（その他）</t>
    <rPh sb="5" eb="7">
      <t>リョヒ</t>
    </rPh>
    <rPh sb="10" eb="11">
      <t>タ</t>
    </rPh>
    <phoneticPr fontId="2"/>
  </si>
  <si>
    <t>　(5)　機材費</t>
    <rPh sb="5" eb="7">
      <t>キザイ</t>
    </rPh>
    <rPh sb="7" eb="8">
      <t>ヒ</t>
    </rPh>
    <phoneticPr fontId="2"/>
  </si>
  <si>
    <t>　(6)　再委託費</t>
    <rPh sb="5" eb="8">
      <t>サイイタク</t>
    </rPh>
    <rPh sb="8" eb="9">
      <t>ヒ</t>
    </rPh>
    <phoneticPr fontId="2"/>
  </si>
  <si>
    <t>　(２)－２　旅費（その他）：戦争特約保険料</t>
    <rPh sb="7" eb="9">
      <t>リョヒ</t>
    </rPh>
    <rPh sb="12" eb="13">
      <t>タ</t>
    </rPh>
    <rPh sb="15" eb="17">
      <t>センソウ</t>
    </rPh>
    <rPh sb="17" eb="19">
      <t>トクヤク</t>
    </rPh>
    <rPh sb="19" eb="22">
      <t>ホケンリョウ</t>
    </rPh>
    <phoneticPr fontId="2"/>
  </si>
  <si>
    <t>　2）国内再委託費</t>
    <rPh sb="3" eb="5">
      <t>コクナイ</t>
    </rPh>
    <rPh sb="5" eb="8">
      <t>サイイタク</t>
    </rPh>
    <rPh sb="8" eb="9">
      <t>ヒ</t>
    </rPh>
    <phoneticPr fontId="2"/>
  </si>
  <si>
    <t xml:space="preserve"> 1）現地再委託費</t>
    <rPh sb="3" eb="5">
      <t>ゲンチ</t>
    </rPh>
    <rPh sb="5" eb="8">
      <t>サイイタク</t>
    </rPh>
    <rPh sb="8" eb="9">
      <t>ヒ</t>
    </rPh>
    <phoneticPr fontId="2"/>
  </si>
  <si>
    <t>　　　(2)　旅費（その他）( (2)-1+(2)-2)</t>
    <rPh sb="7" eb="9">
      <t>リョヒ</t>
    </rPh>
    <rPh sb="12" eb="13">
      <t>タ</t>
    </rPh>
    <phoneticPr fontId="2"/>
  </si>
  <si>
    <t>　　  　(2)－１　旅費（その他）：日当・宿泊料等、特別手当</t>
    <rPh sb="11" eb="13">
      <t>リョヒ</t>
    </rPh>
    <rPh sb="16" eb="17">
      <t>タ</t>
    </rPh>
    <rPh sb="19" eb="21">
      <t>ニットウ</t>
    </rPh>
    <rPh sb="22" eb="25">
      <t>シュクハクリョウ</t>
    </rPh>
    <rPh sb="25" eb="26">
      <t>トウ</t>
    </rPh>
    <rPh sb="27" eb="29">
      <t>トクベツ</t>
    </rPh>
    <rPh sb="29" eb="31">
      <t>テアテ</t>
    </rPh>
    <phoneticPr fontId="2"/>
  </si>
  <si>
    <t>④賃料借料</t>
    <rPh sb="1" eb="3">
      <t>チンリョウ</t>
    </rPh>
    <rPh sb="3" eb="5">
      <t>シャクリョウ</t>
    </rPh>
    <phoneticPr fontId="2"/>
  </si>
  <si>
    <t>参考資料等作成・購入費</t>
    <rPh sb="0" eb="2">
      <t>サンコウ</t>
    </rPh>
    <rPh sb="2" eb="4">
      <t>シリョウ</t>
    </rPh>
    <rPh sb="4" eb="5">
      <t>トウ</t>
    </rPh>
    <rPh sb="5" eb="7">
      <t>サクセイ</t>
    </rPh>
    <rPh sb="8" eb="10">
      <t>コウニュウ</t>
    </rPh>
    <rPh sb="10" eb="11">
      <t>ヒ</t>
    </rPh>
    <phoneticPr fontId="8"/>
  </si>
  <si>
    <t>②実施諸費</t>
    <rPh sb="1" eb="3">
      <t>ジッシ</t>
    </rPh>
    <rPh sb="3" eb="5">
      <t>ショヒ</t>
    </rPh>
    <phoneticPr fontId="2"/>
  </si>
  <si>
    <t>③同行者等旅費</t>
    <rPh sb="1" eb="4">
      <t>ドウコウシャ</t>
    </rPh>
    <rPh sb="4" eb="5">
      <t>ナド</t>
    </rPh>
    <rPh sb="5" eb="7">
      <t>リョヒ</t>
    </rPh>
    <phoneticPr fontId="2"/>
  </si>
  <si>
    <t>④再委託費</t>
    <rPh sb="1" eb="4">
      <t>サイイタク</t>
    </rPh>
    <rPh sb="4" eb="5">
      <t>ヒ</t>
    </rPh>
    <phoneticPr fontId="2"/>
  </si>
  <si>
    <t>①諸謝金</t>
    <rPh sb="1" eb="4">
      <t>ショシャキン</t>
    </rPh>
    <phoneticPr fontId="8"/>
  </si>
  <si>
    <t>不課税対象</t>
    <rPh sb="0" eb="1">
      <t>フ</t>
    </rPh>
    <rPh sb="1" eb="3">
      <t>カゼイ</t>
    </rPh>
    <rPh sb="3" eb="5">
      <t>タイショウ</t>
    </rPh>
    <phoneticPr fontId="2"/>
  </si>
  <si>
    <t>課税対象</t>
    <rPh sb="0" eb="2">
      <t>カゼイ</t>
    </rPh>
    <rPh sb="2" eb="4">
      <t>タイショウ</t>
    </rPh>
    <phoneticPr fontId="2"/>
  </si>
  <si>
    <t>合計</t>
    <rPh sb="0" eb="2">
      <t>ゴウケイ</t>
    </rPh>
    <phoneticPr fontId="2"/>
  </si>
  <si>
    <t>(1)旅費</t>
    <rPh sb="3" eb="5">
      <t>リョヒ</t>
    </rPh>
    <phoneticPr fontId="2"/>
  </si>
  <si>
    <t>(航空賃)(円)</t>
  </si>
  <si>
    <t>（2）旅費 （日当・</t>
    <phoneticPr fontId="2"/>
  </si>
  <si>
    <t>宿泊料等、特別手当）(円）</t>
    <rPh sb="11" eb="12">
      <t>エン</t>
    </rPh>
    <phoneticPr fontId="2"/>
  </si>
  <si>
    <t>不課税</t>
    <rPh sb="0" eb="1">
      <t>フ</t>
    </rPh>
    <rPh sb="1" eb="3">
      <t>カゼイ</t>
    </rPh>
    <phoneticPr fontId="2"/>
  </si>
  <si>
    <t>＝</t>
  </si>
  <si>
    <t>課税対象額</t>
    <rPh sb="0" eb="2">
      <t>カゼイ</t>
    </rPh>
    <rPh sb="2" eb="4">
      <t>タイショウ</t>
    </rPh>
    <rPh sb="4" eb="5">
      <t>ガク</t>
    </rPh>
    <phoneticPr fontId="2"/>
  </si>
  <si>
    <t>不課税対象額</t>
    <rPh sb="0" eb="1">
      <t>フ</t>
    </rPh>
    <rPh sb="1" eb="3">
      <t>カゼイ</t>
    </rPh>
    <rPh sb="3" eb="5">
      <t>タイショウ</t>
    </rPh>
    <rPh sb="5" eb="6">
      <t>ガク</t>
    </rPh>
    <phoneticPr fontId="2"/>
  </si>
  <si>
    <t>(7)　国内研修/招へい費</t>
    <rPh sb="4" eb="6">
      <t>コクナイ</t>
    </rPh>
    <rPh sb="6" eb="8">
      <t>ケンシュウ</t>
    </rPh>
    <rPh sb="9" eb="10">
      <t>ショウ</t>
    </rPh>
    <rPh sb="12" eb="13">
      <t>ヒ</t>
    </rPh>
    <phoneticPr fontId="2"/>
  </si>
  <si>
    <t>　(7)　国内研修/招へい費</t>
    <rPh sb="5" eb="7">
      <t>コクナイ</t>
    </rPh>
    <rPh sb="7" eb="9">
      <t>ケンシュウ</t>
    </rPh>
    <rPh sb="10" eb="11">
      <t>ショウ</t>
    </rPh>
    <rPh sb="13" eb="14">
      <t>ヒ</t>
    </rPh>
    <phoneticPr fontId="2"/>
  </si>
  <si>
    <t>不課税金額
（円）</t>
    <rPh sb="0" eb="1">
      <t>フ</t>
    </rPh>
    <rPh sb="1" eb="3">
      <t>カゼイ</t>
    </rPh>
    <rPh sb="3" eb="5">
      <t>キンガク</t>
    </rPh>
    <rPh sb="7" eb="8">
      <t>エン</t>
    </rPh>
    <phoneticPr fontId="2"/>
  </si>
  <si>
    <t>課税金額
（円）</t>
    <rPh sb="0" eb="2">
      <t>カゼイ</t>
    </rPh>
    <rPh sb="2" eb="4">
      <t>キンガク</t>
    </rPh>
    <rPh sb="6" eb="7">
      <t>エン</t>
    </rPh>
    <phoneticPr fontId="2"/>
  </si>
  <si>
    <t>1,000円未満切捨</t>
    <phoneticPr fontId="2"/>
  </si>
  <si>
    <t>内）課税対象額</t>
    <rPh sb="0" eb="1">
      <t>ウチ</t>
    </rPh>
    <rPh sb="2" eb="4">
      <t>カゼイ</t>
    </rPh>
    <rPh sb="4" eb="6">
      <t>タイショウ</t>
    </rPh>
    <rPh sb="6" eb="7">
      <t>ガク</t>
    </rPh>
    <phoneticPr fontId="2"/>
  </si>
  <si>
    <t>×</t>
  </si>
  <si>
    <t>%</t>
    <phoneticPr fontId="2"/>
  </si>
  <si>
    <t>直接人件費       ×</t>
    <phoneticPr fontId="2"/>
  </si>
  <si>
    <t>直接人件費      ×</t>
    <phoneticPr fontId="2"/>
  </si>
  <si>
    <t>）</t>
  </si>
  <si>
    <t>（</t>
  </si>
  <si>
    <t>(</t>
  </si>
  <si>
    <t>　</t>
  </si>
  <si>
    <t>＊</t>
    <phoneticPr fontId="2"/>
  </si>
  <si>
    <t>金   額
（円）</t>
    <rPh sb="0" eb="1">
      <t>キン</t>
    </rPh>
    <rPh sb="4" eb="5">
      <t>ガク</t>
    </rPh>
    <rPh sb="7" eb="8">
      <t>エン</t>
    </rPh>
    <phoneticPr fontId="2"/>
  </si>
  <si>
    <t>金     額
（円）</t>
    <rPh sb="0" eb="1">
      <t>キン</t>
    </rPh>
    <rPh sb="6" eb="7">
      <t>ガク</t>
    </rPh>
    <rPh sb="9" eb="10">
      <t>エン</t>
    </rPh>
    <phoneticPr fontId="2"/>
  </si>
  <si>
    <t>国内業務費</t>
    <rPh sb="0" eb="2">
      <t>コクナイ</t>
    </rPh>
    <rPh sb="2" eb="4">
      <t>ギョウム</t>
    </rPh>
    <rPh sb="4" eb="5">
      <t>ヒ</t>
    </rPh>
    <phoneticPr fontId="2"/>
  </si>
  <si>
    <t>備  考</t>
  </si>
  <si>
    <t>備  考</t>
    <phoneticPr fontId="2"/>
  </si>
  <si>
    <t>内)課税対象外</t>
    <rPh sb="0" eb="1">
      <t>ウチ</t>
    </rPh>
    <rPh sb="2" eb="4">
      <t>カゼイ</t>
    </rPh>
    <rPh sb="4" eb="6">
      <t>タイショウ</t>
    </rPh>
    <rPh sb="6" eb="7">
      <t>ガイ</t>
    </rPh>
    <phoneticPr fontId="2"/>
  </si>
  <si>
    <t>内)課税対象分</t>
    <rPh sb="0" eb="1">
      <t>ウチ</t>
    </rPh>
    <rPh sb="2" eb="4">
      <t>カゼイ</t>
    </rPh>
    <rPh sb="4" eb="6">
      <t>タイショウ</t>
    </rPh>
    <rPh sb="6" eb="7">
      <t>ブン</t>
    </rPh>
    <phoneticPr fontId="2"/>
  </si>
  <si>
    <t>課税金額</t>
    <rPh sb="0" eb="2">
      <t>カゼイ</t>
    </rPh>
    <rPh sb="2" eb="4">
      <t>キンガク</t>
    </rPh>
    <phoneticPr fontId="2"/>
  </si>
  <si>
    <t>（合計　- 課税対象）</t>
    <rPh sb="1" eb="3">
      <t>ゴウケイ</t>
    </rPh>
    <rPh sb="6" eb="8">
      <t>カゼイ</t>
    </rPh>
    <rPh sb="8" eb="10">
      <t>タイショウ</t>
    </rPh>
    <phoneticPr fontId="2"/>
  </si>
  <si>
    <t>(1,000円未満切捨）</t>
    <rPh sb="6" eb="7">
      <t>エン</t>
    </rPh>
    <rPh sb="7" eb="9">
      <t>ミマン</t>
    </rPh>
    <rPh sb="9" eb="11">
      <t>キリス</t>
    </rPh>
    <phoneticPr fontId="2"/>
  </si>
  <si>
    <t>小　　計（法人コンサル）</t>
    <rPh sb="0" eb="1">
      <t>ショウ</t>
    </rPh>
    <rPh sb="3" eb="4">
      <t>ケイ</t>
    </rPh>
    <rPh sb="5" eb="7">
      <t>ホウジン</t>
    </rPh>
    <phoneticPr fontId="2"/>
  </si>
  <si>
    <t>小　　計（個人コンサル）</t>
    <rPh sb="0" eb="1">
      <t>ショウ</t>
    </rPh>
    <rPh sb="3" eb="4">
      <t>ケイ</t>
    </rPh>
    <rPh sb="5" eb="7">
      <t>コジン</t>
    </rPh>
    <phoneticPr fontId="2"/>
  </si>
  <si>
    <t>小　　計（法人コンサル）</t>
    <phoneticPr fontId="2"/>
  </si>
  <si>
    <t>小　　計（個人コンサル）</t>
    <phoneticPr fontId="2"/>
  </si>
  <si>
    <t>(小計(1)＋小計(2))　　法　人</t>
    <rPh sb="15" eb="16">
      <t>ホウ</t>
    </rPh>
    <rPh sb="17" eb="18">
      <t>ヒト</t>
    </rPh>
    <phoneticPr fontId="2"/>
  </si>
  <si>
    <t>(小計(1)＋小計(2))　　合　計</t>
    <rPh sb="15" eb="16">
      <t>ア</t>
    </rPh>
    <rPh sb="17" eb="18">
      <t>ケイ</t>
    </rPh>
    <phoneticPr fontId="2"/>
  </si>
  <si>
    <t>(小計(1)＋小計(2))　　個　人</t>
    <rPh sb="15" eb="16">
      <t>コ</t>
    </rPh>
    <rPh sb="17" eb="18">
      <t>ヒト</t>
    </rPh>
    <phoneticPr fontId="2"/>
  </si>
  <si>
    <t>(1,000円未満切捨)　　　合　計</t>
    <rPh sb="15" eb="16">
      <t>ア</t>
    </rPh>
    <rPh sb="17" eb="18">
      <t>ケイ</t>
    </rPh>
    <phoneticPr fontId="2"/>
  </si>
  <si>
    <t>(1,000円未満切捨)　　　個　人</t>
    <rPh sb="15" eb="16">
      <t>コ</t>
    </rPh>
    <rPh sb="17" eb="18">
      <t>ヒト</t>
    </rPh>
    <phoneticPr fontId="2"/>
  </si>
  <si>
    <t>(1,000円未満切捨)　　　法　人</t>
    <rPh sb="15" eb="16">
      <t>ホウ</t>
    </rPh>
    <rPh sb="17" eb="18">
      <t>ヒト</t>
    </rPh>
    <phoneticPr fontId="2"/>
  </si>
  <si>
    <t>課税対象金額</t>
    <rPh sb="0" eb="2">
      <t>カゼイ</t>
    </rPh>
    <rPh sb="2" eb="4">
      <t>タイショウ</t>
    </rPh>
    <rPh sb="4" eb="6">
      <t>キンガク</t>
    </rPh>
    <phoneticPr fontId="2"/>
  </si>
  <si>
    <t>不課税対象金額</t>
    <rPh sb="0" eb="1">
      <t>フ</t>
    </rPh>
    <rPh sb="1" eb="3">
      <t>カゼイ</t>
    </rPh>
    <rPh sb="3" eb="5">
      <t>タイショウ</t>
    </rPh>
    <rPh sb="5" eb="7">
      <t>キンガク</t>
    </rPh>
    <phoneticPr fontId="2"/>
  </si>
  <si>
    <t>法人</t>
    <rPh sb="0" eb="2">
      <t>ホウジン</t>
    </rPh>
    <phoneticPr fontId="2"/>
  </si>
  <si>
    <t>%</t>
  </si>
  <si>
    <t>1,000円未満切捨</t>
  </si>
  <si>
    <t>個人</t>
    <rPh sb="0" eb="2">
      <t>コジン</t>
    </rPh>
    <phoneticPr fontId="2"/>
  </si>
  <si>
    <t>直接人件費       ×</t>
  </si>
  <si>
    <t>(法人＋個人）</t>
    <rPh sb="1" eb="3">
      <t>ホウジン</t>
    </rPh>
    <rPh sb="4" eb="6">
      <t>コジン</t>
    </rPh>
    <phoneticPr fontId="2"/>
  </si>
  <si>
    <t>　(4)　報告書作成費</t>
    <rPh sb="5" eb="8">
      <t>ホウコクショ</t>
    </rPh>
    <rPh sb="8" eb="10">
      <t>サクセイ</t>
    </rPh>
    <rPh sb="10" eb="11">
      <t>ヒ</t>
    </rPh>
    <phoneticPr fontId="2"/>
  </si>
  <si>
    <t>　内)不課税対象額</t>
    <rPh sb="1" eb="2">
      <t>ウチ</t>
    </rPh>
    <rPh sb="3" eb="4">
      <t>フ</t>
    </rPh>
    <rPh sb="4" eb="6">
      <t>カゼイ</t>
    </rPh>
    <rPh sb="6" eb="8">
      <t>タイショウ</t>
    </rPh>
    <rPh sb="8" eb="9">
      <t>ガク</t>
    </rPh>
    <phoneticPr fontId="2"/>
  </si>
  <si>
    <t>（不課税）</t>
    <rPh sb="1" eb="2">
      <t>フ</t>
    </rPh>
    <rPh sb="2" eb="4">
      <t>カゼイ</t>
    </rPh>
    <phoneticPr fontId="2"/>
  </si>
  <si>
    <t>派遣期間</t>
    <rPh sb="0" eb="2">
      <t>ハケン</t>
    </rPh>
    <rPh sb="2" eb="4">
      <t>キカン</t>
    </rPh>
    <phoneticPr fontId="2"/>
  </si>
  <si>
    <t>法人・
個人
区分</t>
    <phoneticPr fontId="2"/>
  </si>
  <si>
    <t>課税対象分</t>
    <rPh sb="0" eb="2">
      <t>カゼイ</t>
    </rPh>
    <rPh sb="2" eb="4">
      <t>タイショウ</t>
    </rPh>
    <rPh sb="4" eb="5">
      <t>ブン</t>
    </rPh>
    <phoneticPr fontId="2"/>
  </si>
  <si>
    <t>派遣期間(月）</t>
    <rPh sb="0" eb="2">
      <t>ハケン</t>
    </rPh>
    <rPh sb="2" eb="4">
      <t>キカン</t>
    </rPh>
    <rPh sb="5" eb="6">
      <t>ツキ</t>
    </rPh>
    <phoneticPr fontId="2"/>
  </si>
  <si>
    <t>枚</t>
    <rPh sb="0" eb="1">
      <t>マイ</t>
    </rPh>
    <phoneticPr fontId="2"/>
  </si>
  <si>
    <t>時間</t>
    <rPh sb="0" eb="2">
      <t>ジカン</t>
    </rPh>
    <phoneticPr fontId="2"/>
  </si>
  <si>
    <t>期間
（人月）</t>
    <rPh sb="0" eb="2">
      <t>キカン</t>
    </rPh>
    <rPh sb="4" eb="5">
      <t>ニン</t>
    </rPh>
    <rPh sb="5" eb="6">
      <t>ツキ</t>
    </rPh>
    <phoneticPr fontId="2"/>
  </si>
  <si>
    <t>単位名</t>
    <rPh sb="0" eb="2">
      <t>タンイ</t>
    </rPh>
    <rPh sb="2" eb="3">
      <t>メイ</t>
    </rPh>
    <phoneticPr fontId="2"/>
  </si>
  <si>
    <t>課税区分</t>
    <rPh sb="0" eb="2">
      <t>カゼイ</t>
    </rPh>
    <rPh sb="2" eb="4">
      <t>クブン</t>
    </rPh>
    <phoneticPr fontId="2"/>
  </si>
  <si>
    <t>（原則課税対象）</t>
    <rPh sb="1" eb="3">
      <t>ゲンソク</t>
    </rPh>
    <rPh sb="3" eb="5">
      <t>カゼイ</t>
    </rPh>
    <rPh sb="5" eb="7">
      <t>タイショウ</t>
    </rPh>
    <phoneticPr fontId="2"/>
  </si>
  <si>
    <t>課税対象額</t>
    <rPh sb="0" eb="2">
      <t>カゼイ</t>
    </rPh>
    <rPh sb="2" eb="4">
      <t>タイショウ</t>
    </rPh>
    <rPh sb="4" eb="5">
      <t>ガク</t>
    </rPh>
    <phoneticPr fontId="2"/>
  </si>
  <si>
    <t>不課税対象額</t>
    <rPh sb="0" eb="1">
      <t>フ</t>
    </rPh>
    <rPh sb="1" eb="3">
      <t>カゼイ</t>
    </rPh>
    <rPh sb="3" eb="5">
      <t>タイショウ</t>
    </rPh>
    <rPh sb="5" eb="6">
      <t>ガク</t>
    </rPh>
    <phoneticPr fontId="2"/>
  </si>
  <si>
    <t>（単位：円）</t>
  </si>
  <si>
    <t>費　目</t>
    <phoneticPr fontId="8"/>
  </si>
  <si>
    <t>課税対象額</t>
    <rPh sb="0" eb="2">
      <t>カゼイ</t>
    </rPh>
    <rPh sb="2" eb="4">
      <t>タイショウ</t>
    </rPh>
    <rPh sb="4" eb="5">
      <t>ガク</t>
    </rPh>
    <phoneticPr fontId="8"/>
  </si>
  <si>
    <t>不課税対象額</t>
    <rPh sb="0" eb="1">
      <t>フ</t>
    </rPh>
    <rPh sb="1" eb="3">
      <t>カゼイ</t>
    </rPh>
    <rPh sb="3" eb="5">
      <t>タイショウ</t>
    </rPh>
    <rPh sb="5" eb="6">
      <t>ガク</t>
    </rPh>
    <phoneticPr fontId="8"/>
  </si>
  <si>
    <t>Ⅰ．業務原価</t>
    <rPh sb="2" eb="4">
      <t>ギョウム</t>
    </rPh>
    <rPh sb="4" eb="6">
      <t>ゲンカ</t>
    </rPh>
    <phoneticPr fontId="8"/>
  </si>
  <si>
    <t>１．直接経費</t>
    <rPh sb="2" eb="4">
      <t>チョクセツ</t>
    </rPh>
    <rPh sb="4" eb="6">
      <t>ケイヒ</t>
    </rPh>
    <phoneticPr fontId="8"/>
  </si>
  <si>
    <t>(1)旅費（航空賃）</t>
    <rPh sb="3" eb="5">
      <t>リョヒ</t>
    </rPh>
    <rPh sb="6" eb="8">
      <t>コウクウ</t>
    </rPh>
    <rPh sb="8" eb="9">
      <t>チン</t>
    </rPh>
    <phoneticPr fontId="8"/>
  </si>
  <si>
    <t>(2)旅費 （その他）</t>
    <rPh sb="3" eb="5">
      <t>リョヒ</t>
    </rPh>
    <rPh sb="9" eb="10">
      <t>タ</t>
    </rPh>
    <phoneticPr fontId="8"/>
  </si>
  <si>
    <t>(3)一般業務費</t>
    <rPh sb="3" eb="5">
      <t>イッパン</t>
    </rPh>
    <rPh sb="5" eb="7">
      <t>ギョウム</t>
    </rPh>
    <rPh sb="7" eb="8">
      <t>ヒ</t>
    </rPh>
    <phoneticPr fontId="8"/>
  </si>
  <si>
    <t>(4)報告書作成費</t>
    <rPh sb="3" eb="6">
      <t>ホウコクショ</t>
    </rPh>
    <rPh sb="6" eb="8">
      <t>サクセイ</t>
    </rPh>
    <rPh sb="8" eb="9">
      <t>ヒ</t>
    </rPh>
    <phoneticPr fontId="8"/>
  </si>
  <si>
    <t>(5)機材費</t>
    <rPh sb="3" eb="5">
      <t>キザイ</t>
    </rPh>
    <rPh sb="5" eb="6">
      <t>ヒ</t>
    </rPh>
    <phoneticPr fontId="8"/>
  </si>
  <si>
    <t>(6)再委託費</t>
    <rPh sb="3" eb="6">
      <t>サイイタク</t>
    </rPh>
    <rPh sb="6" eb="7">
      <t>ヒ</t>
    </rPh>
    <phoneticPr fontId="8"/>
  </si>
  <si>
    <t>(7)国内業務費</t>
    <rPh sb="3" eb="5">
      <t>コクナイ</t>
    </rPh>
    <rPh sb="5" eb="7">
      <t>ギョウム</t>
    </rPh>
    <rPh sb="7" eb="8">
      <t>ヒ</t>
    </rPh>
    <phoneticPr fontId="8"/>
  </si>
  <si>
    <t>２．直接人件費</t>
    <rPh sb="2" eb="4">
      <t>チョクセツ</t>
    </rPh>
    <rPh sb="4" eb="7">
      <t>ジンケンヒ</t>
    </rPh>
    <phoneticPr fontId="8"/>
  </si>
  <si>
    <t>契約金相当額（消費税抜き）(I.＋II.)</t>
    <rPh sb="0" eb="3">
      <t>ケイヤクキン</t>
    </rPh>
    <rPh sb="3" eb="5">
      <t>ソウトウ</t>
    </rPh>
    <rPh sb="5" eb="6">
      <t>ガク</t>
    </rPh>
    <rPh sb="7" eb="10">
      <t>ショウヒゼイ</t>
    </rPh>
    <rPh sb="10" eb="11">
      <t>ヌ</t>
    </rPh>
    <phoneticPr fontId="8"/>
  </si>
  <si>
    <t>消費税額</t>
    <rPh sb="0" eb="3">
      <t>ショウヒゼイ</t>
    </rPh>
    <rPh sb="3" eb="4">
      <t>ガク</t>
    </rPh>
    <phoneticPr fontId="8"/>
  </si>
  <si>
    <t>部分払い金額（消費税込）</t>
    <rPh sb="0" eb="2">
      <t>ブブン</t>
    </rPh>
    <rPh sb="2" eb="3">
      <t>バラ</t>
    </rPh>
    <rPh sb="4" eb="6">
      <t>キンガク</t>
    </rPh>
    <rPh sb="7" eb="10">
      <t>ショウヒゼイ</t>
    </rPh>
    <rPh sb="10" eb="11">
      <t>コミ</t>
    </rPh>
    <phoneticPr fontId="8"/>
  </si>
  <si>
    <t>（参考）</t>
  </si>
  <si>
    <t>契約金額（消費税込み）</t>
  </si>
  <si>
    <t>契約金額（消費税抜き）</t>
  </si>
  <si>
    <t>第1回（注１）</t>
    <rPh sb="0" eb="1">
      <t>ダイ</t>
    </rPh>
    <rPh sb="2" eb="3">
      <t>カイ</t>
    </rPh>
    <rPh sb="4" eb="5">
      <t>チュウ</t>
    </rPh>
    <phoneticPr fontId="8"/>
  </si>
  <si>
    <t>第2回（注2）</t>
    <rPh sb="0" eb="1">
      <t>ダイ</t>
    </rPh>
    <rPh sb="2" eb="3">
      <t>カイ</t>
    </rPh>
    <phoneticPr fontId="8"/>
  </si>
  <si>
    <t>第3回（注3）</t>
    <rPh sb="0" eb="1">
      <t>ダイ</t>
    </rPh>
    <rPh sb="2" eb="3">
      <t>カイ</t>
    </rPh>
    <phoneticPr fontId="8"/>
  </si>
  <si>
    <t>注1）契約書附属書Ⅱ特記仕様書「７．（●）～（●）」に該当（●部分は実態に応じて記載ください）</t>
    <rPh sb="0" eb="1">
      <t>チュウ</t>
    </rPh>
    <rPh sb="3" eb="6">
      <t>ケイヤクショ</t>
    </rPh>
    <rPh sb="6" eb="9">
      <t>フゾクショ</t>
    </rPh>
    <rPh sb="10" eb="12">
      <t>トッキ</t>
    </rPh>
    <rPh sb="12" eb="15">
      <t>シヨウショ</t>
    </rPh>
    <rPh sb="27" eb="29">
      <t>ガイトウ</t>
    </rPh>
    <rPh sb="31" eb="33">
      <t>ブブン</t>
    </rPh>
    <rPh sb="34" eb="36">
      <t>ジッタイ</t>
    </rPh>
    <rPh sb="37" eb="38">
      <t>オウ</t>
    </rPh>
    <rPh sb="40" eb="42">
      <t>キサイ</t>
    </rPh>
    <phoneticPr fontId="2"/>
  </si>
  <si>
    <t>注2）契約書附属書Ⅱ特記仕様書「７．（●）～（●）」に該当（●部分は実態に応じて記載ください）</t>
    <phoneticPr fontId="2"/>
  </si>
  <si>
    <t>注3）契約書附属書Ⅱ特記仕様書「７．（●）～（●）」に該当（●部分は実態に応じて記載ください）</t>
    <phoneticPr fontId="2"/>
  </si>
  <si>
    <t>中間における役務提供額の確定及び部分払の対象費用</t>
    <rPh sb="20" eb="22">
      <t>タイショウ</t>
    </rPh>
    <rPh sb="22" eb="24">
      <t>ヒヨウ</t>
    </rPh>
    <phoneticPr fontId="8"/>
  </si>
  <si>
    <t>1,000円未満切捨</t>
    <phoneticPr fontId="2"/>
  </si>
  <si>
    <t>1,000円未満切捨</t>
    <phoneticPr fontId="2"/>
  </si>
  <si>
    <t>個人</t>
    <rPh sb="0" eb="1">
      <t>コ</t>
    </rPh>
    <phoneticPr fontId="2"/>
  </si>
  <si>
    <t>合計</t>
  </si>
  <si>
    <t>（直接人件費＋その他原価）×</t>
  </si>
  <si>
    <t>課税対象</t>
  </si>
  <si>
    <t>不課税対象</t>
  </si>
  <si>
    <t>（合計　- 課税対象）</t>
  </si>
  <si>
    <t>項　目</t>
    <phoneticPr fontId="2"/>
  </si>
  <si>
    <t>内　訳</t>
    <phoneticPr fontId="2"/>
  </si>
  <si>
    <t>備　考</t>
    <phoneticPr fontId="2"/>
  </si>
  <si>
    <t>（1,000円未満切捨）</t>
    <phoneticPr fontId="2"/>
  </si>
  <si>
    <t>課税</t>
    <rPh sb="0" eb="2">
      <t>カゼイ</t>
    </rPh>
    <phoneticPr fontId="2"/>
  </si>
  <si>
    <t>費　　目</t>
    <phoneticPr fontId="2"/>
  </si>
  <si>
    <t>数　量</t>
    <phoneticPr fontId="2"/>
  </si>
  <si>
    <t>①機材購入費</t>
    <phoneticPr fontId="2"/>
  </si>
  <si>
    <t>合　　計</t>
    <phoneticPr fontId="2"/>
  </si>
  <si>
    <t>（1,000円未満切捨）</t>
    <phoneticPr fontId="2"/>
  </si>
  <si>
    <t>仕　様</t>
    <phoneticPr fontId="2"/>
  </si>
  <si>
    <t>数　量</t>
    <phoneticPr fontId="2"/>
  </si>
  <si>
    <t>変更内容</t>
    <rPh sb="0" eb="2">
      <t>ヘンコウ</t>
    </rPh>
    <rPh sb="2" eb="4">
      <t>ナイヨウ</t>
    </rPh>
    <phoneticPr fontId="2"/>
  </si>
  <si>
    <t>合計</t>
    <rPh sb="0" eb="2">
      <t>ゴウケイ</t>
    </rPh>
    <phoneticPr fontId="2"/>
  </si>
  <si>
    <t>(3)　一般業務費　　　　　</t>
    <rPh sb="4" eb="6">
      <t>イッパン</t>
    </rPh>
    <rPh sb="6" eb="8">
      <t>ギョウム</t>
    </rPh>
    <phoneticPr fontId="2"/>
  </si>
  <si>
    <t>変更内容</t>
    <rPh sb="0" eb="2">
      <t>ヘンコウ</t>
    </rPh>
    <rPh sb="2" eb="4">
      <t>ナイヨウ</t>
    </rPh>
    <phoneticPr fontId="2"/>
  </si>
  <si>
    <t>変更前</t>
    <rPh sb="0" eb="2">
      <t>ヘンコウ</t>
    </rPh>
    <rPh sb="2" eb="3">
      <t>マエ</t>
    </rPh>
    <phoneticPr fontId="2"/>
  </si>
  <si>
    <t>変更後</t>
    <rPh sb="0" eb="2">
      <t>ヘンコウ</t>
    </rPh>
    <rPh sb="2" eb="3">
      <t>ゴ</t>
    </rPh>
    <phoneticPr fontId="2"/>
  </si>
  <si>
    <t>差額</t>
    <rPh sb="0" eb="2">
      <t>サガク</t>
    </rPh>
    <phoneticPr fontId="2"/>
  </si>
  <si>
    <t>差額合計</t>
    <rPh sb="0" eb="2">
      <t>サガク</t>
    </rPh>
    <rPh sb="2" eb="4">
      <t>ゴウケイ</t>
    </rPh>
    <phoneticPr fontId="2"/>
  </si>
  <si>
    <t>注）各費目の内訳を示したシートについては、変更後の契約金額の内訳を記載ください。
注1）すべての支出項目について、「変更なし」「変更後」「追加」のいずれかを選択ください。支出項目自体を削除する場合は、「変更後」を選択したうえで金額を0としてください。</t>
    <phoneticPr fontId="2"/>
  </si>
  <si>
    <t>注）各費目の内訳を示したシートについては、変更後の契約金額の内訳を記載ください。
注1）すべての支出項目について、「変更なし」「変更後」「追加」のいずれかを選択ください。支出項目自体を削除する場合は、「変更後」を選択したうえで金額を0としてください。</t>
    <phoneticPr fontId="2"/>
  </si>
  <si>
    <t>注）各費目の内訳を示したシートについては、変更後の契約金額の内訳を記載ください。
注1）本邦で使用する機材を購入する場合のみ、「課税」を選択ください。また、機材購入費別紙明細（両）に課税対象の機材と不課税対象の機材が混ざっている場合は課税分と不課税分の2行に分けて金額を記載ください。
注2）すべての支出項目について、「変更なし」「変更後」「追加」のいずれかを選択ください。支出項目自体を削除する場合は、「変更後」を選択したうえで金額を0としてください。</t>
    <rPh sb="41" eb="42">
      <t>チュウ</t>
    </rPh>
    <rPh sb="44" eb="46">
      <t>ホンポウ</t>
    </rPh>
    <rPh sb="47" eb="49">
      <t>シヨウ</t>
    </rPh>
    <rPh sb="51" eb="53">
      <t>キザイ</t>
    </rPh>
    <rPh sb="54" eb="56">
      <t>コウニュウ</t>
    </rPh>
    <rPh sb="58" eb="60">
      <t>バアイ</t>
    </rPh>
    <rPh sb="64" eb="66">
      <t>カゼイ</t>
    </rPh>
    <rPh sb="68" eb="70">
      <t>センタク</t>
    </rPh>
    <rPh sb="78" eb="80">
      <t>キザイ</t>
    </rPh>
    <rPh sb="80" eb="83">
      <t>コウニュウヒ</t>
    </rPh>
    <rPh sb="83" eb="85">
      <t>ベッシ</t>
    </rPh>
    <rPh sb="85" eb="87">
      <t>メイサイ</t>
    </rPh>
    <rPh sb="88" eb="89">
      <t>リョウ</t>
    </rPh>
    <rPh sb="91" eb="93">
      <t>カゼイ</t>
    </rPh>
    <rPh sb="93" eb="95">
      <t>タイショウ</t>
    </rPh>
    <rPh sb="96" eb="98">
      <t>キザイ</t>
    </rPh>
    <rPh sb="99" eb="100">
      <t>フ</t>
    </rPh>
    <rPh sb="100" eb="102">
      <t>カゼイ</t>
    </rPh>
    <rPh sb="102" eb="104">
      <t>タイショウ</t>
    </rPh>
    <rPh sb="105" eb="107">
      <t>キザイ</t>
    </rPh>
    <rPh sb="108" eb="109">
      <t>マ</t>
    </rPh>
    <rPh sb="114" eb="116">
      <t>バアイ</t>
    </rPh>
    <rPh sb="117" eb="119">
      <t>カゼイ</t>
    </rPh>
    <rPh sb="119" eb="120">
      <t>ブン</t>
    </rPh>
    <rPh sb="121" eb="122">
      <t>フ</t>
    </rPh>
    <rPh sb="122" eb="124">
      <t>カゼイ</t>
    </rPh>
    <rPh sb="124" eb="125">
      <t>ブン</t>
    </rPh>
    <rPh sb="127" eb="128">
      <t>ギョウ</t>
    </rPh>
    <rPh sb="129" eb="130">
      <t>ワ</t>
    </rPh>
    <rPh sb="132" eb="134">
      <t>キンガク</t>
    </rPh>
    <rPh sb="135" eb="137">
      <t>キサイ</t>
    </rPh>
    <phoneticPr fontId="2"/>
  </si>
  <si>
    <t>注）各費目の内訳を示したシートについては、変更後の契約金額の内訳を記載ください。
注1）すべての支出項目について、「変更なし」「変更後」「追加」のいずれかを選択ください。支出項目自体を削除する場合は、「変更後」を選択したうえで金額を0としてください。</t>
    <phoneticPr fontId="2"/>
  </si>
  <si>
    <t>注）各費目の内訳を示したシートについては、変更後の契約金額の内訳を記載ください。
注1）本邦で使用する機材を購入する場合のみ、「課税」を選択ください。
注2）すべての支出項目について、「変更なし」「変更後」「追加」のいずれかを選択ください。支出項目自体を削除する場合は、「変更後」を選択したうえで金額を0としてください。</t>
    <phoneticPr fontId="2"/>
  </si>
  <si>
    <r>
      <t xml:space="preserve"> </t>
    </r>
    <r>
      <rPr>
        <sz val="10"/>
        <rFont val="ＭＳ 明朝"/>
        <family val="1"/>
        <charset val="128"/>
      </rPr>
      <t>法人・
個人
区分</t>
    </r>
    <r>
      <rPr>
        <vertAlign val="subscript"/>
        <sz val="10"/>
        <rFont val="ＭＳ 明朝"/>
        <family val="1"/>
        <charset val="128"/>
      </rPr>
      <t>注２</t>
    </r>
    <rPh sb="1" eb="3">
      <t>ホウジン</t>
    </rPh>
    <rPh sb="5" eb="7">
      <t>コジン</t>
    </rPh>
    <rPh sb="8" eb="10">
      <t>クブン</t>
    </rPh>
    <rPh sb="10" eb="11">
      <t>チュウ</t>
    </rPh>
    <phoneticPr fontId="2"/>
  </si>
  <si>
    <r>
      <t>従事人･月
合計（日）</t>
    </r>
    <r>
      <rPr>
        <vertAlign val="subscript"/>
        <sz val="10"/>
        <rFont val="ＭＳ 明朝"/>
        <family val="1"/>
        <charset val="128"/>
      </rPr>
      <t>注１</t>
    </r>
    <rPh sb="2" eb="3">
      <t>ヒト</t>
    </rPh>
    <rPh sb="4" eb="5">
      <t>ツキ</t>
    </rPh>
    <rPh sb="11" eb="12">
      <t>チュウ</t>
    </rPh>
    <phoneticPr fontId="2"/>
  </si>
  <si>
    <r>
      <t>従事人･月
合計（日）</t>
    </r>
    <r>
      <rPr>
        <vertAlign val="subscript"/>
        <sz val="10"/>
        <rFont val="ＭＳ 明朝"/>
        <family val="1"/>
        <charset val="128"/>
      </rPr>
      <t>注3</t>
    </r>
    <rPh sb="2" eb="3">
      <t>ヒト</t>
    </rPh>
    <rPh sb="4" eb="5">
      <t>ツキ</t>
    </rPh>
    <rPh sb="11" eb="12">
      <t>チュウ</t>
    </rPh>
    <phoneticPr fontId="2"/>
  </si>
  <si>
    <t>注）各費目の内訳を示したシートについては、変更後の契約金額の内訳を記載ください。
注1)本邦業者に業務の一部を委託する場合でかつ役務の提供場所が海外である場合は「不課税」を選択ください。
注2）すべての支出項目について、「変更なし」「変更後」「追加」のいずれかを選択ください。支出項目自体を削除する場合は、「変更後」を選択したうえで金額を0としてください。</t>
    <rPh sb="81" eb="82">
      <t>フ</t>
    </rPh>
    <phoneticPr fontId="2"/>
  </si>
  <si>
    <t>変更内容
（注３）</t>
    <rPh sb="0" eb="2">
      <t>ヘンコウ</t>
    </rPh>
    <rPh sb="2" eb="4">
      <t>ナイヨウ</t>
    </rPh>
    <rPh sb="6" eb="7">
      <t>チュウ</t>
    </rPh>
    <phoneticPr fontId="2"/>
  </si>
  <si>
    <r>
      <t>課税
区分</t>
    </r>
    <r>
      <rPr>
        <vertAlign val="subscript"/>
        <sz val="10"/>
        <rFont val="ＭＳ 明朝"/>
        <family val="1"/>
        <charset val="128"/>
      </rPr>
      <t>　注１</t>
    </r>
    <rPh sb="0" eb="2">
      <t>カゼイ</t>
    </rPh>
    <rPh sb="3" eb="5">
      <t>クブン</t>
    </rPh>
    <rPh sb="6" eb="7">
      <t>チュウ</t>
    </rPh>
    <phoneticPr fontId="2"/>
  </si>
  <si>
    <t>注）各費目の内訳を示したシートについては、変更後の契約金額の内訳を記載ください。
注1）本邦外に居住する従事者が本邦に渡航する場合のみ課税区分欄で「課税」を選択ください。
注2）数字や日にちなどに関しては、黄色ハイライト部分のみに入力してください。それ以外の部分には計算式や他のシートなどからリンクした値が入っているので、ご注意ください。
注3）すべての支出項目について、「変更なし」「変更後」「追加」のいずれかを選択ください。支出項目自体を削除する場合は、「変更後」を選択したうえで金額を0としてください。</t>
    <rPh sb="0" eb="1">
      <t>チュウ</t>
    </rPh>
    <rPh sb="2" eb="5">
      <t>カクヒモク</t>
    </rPh>
    <rPh sb="6" eb="8">
      <t>ウチワケ</t>
    </rPh>
    <rPh sb="9" eb="10">
      <t>シメ</t>
    </rPh>
    <rPh sb="21" eb="23">
      <t>ヘンコウ</t>
    </rPh>
    <rPh sb="23" eb="24">
      <t>ゴ</t>
    </rPh>
    <rPh sb="25" eb="27">
      <t>ケイヤク</t>
    </rPh>
    <rPh sb="27" eb="29">
      <t>キンガク</t>
    </rPh>
    <rPh sb="30" eb="32">
      <t>ウチワケ</t>
    </rPh>
    <rPh sb="33" eb="35">
      <t>キサイ</t>
    </rPh>
    <rPh sb="41" eb="42">
      <t>チュウ</t>
    </rPh>
    <rPh sb="67" eb="69">
      <t>カゼイ</t>
    </rPh>
    <rPh sb="69" eb="71">
      <t>クブン</t>
    </rPh>
    <rPh sb="71" eb="72">
      <t>ラン</t>
    </rPh>
    <rPh sb="86" eb="87">
      <t>チュウ</t>
    </rPh>
    <rPh sb="89" eb="91">
      <t>スウジ</t>
    </rPh>
    <rPh sb="92" eb="93">
      <t>ヒ</t>
    </rPh>
    <rPh sb="98" eb="99">
      <t>カン</t>
    </rPh>
    <rPh sb="103" eb="105">
      <t>キイロ</t>
    </rPh>
    <rPh sb="110" eb="112">
      <t>ブブン</t>
    </rPh>
    <rPh sb="115" eb="117">
      <t>ニュウリョク</t>
    </rPh>
    <rPh sb="126" eb="128">
      <t>イガイ</t>
    </rPh>
    <rPh sb="129" eb="131">
      <t>ブブン</t>
    </rPh>
    <rPh sb="133" eb="135">
      <t>ケイサン</t>
    </rPh>
    <rPh sb="135" eb="136">
      <t>シキ</t>
    </rPh>
    <rPh sb="137" eb="138">
      <t>タ</t>
    </rPh>
    <rPh sb="151" eb="152">
      <t>アタイ</t>
    </rPh>
    <rPh sb="153" eb="154">
      <t>ハイ</t>
    </rPh>
    <rPh sb="162" eb="164">
      <t>チュウイ</t>
    </rPh>
    <rPh sb="170" eb="171">
      <t>チュウ</t>
    </rPh>
    <rPh sb="177" eb="179">
      <t>シシュツ</t>
    </rPh>
    <rPh sb="179" eb="181">
      <t>コウモク</t>
    </rPh>
    <rPh sb="207" eb="209">
      <t>センタク</t>
    </rPh>
    <rPh sb="214" eb="216">
      <t>シシュツ</t>
    </rPh>
    <rPh sb="216" eb="218">
      <t>コウモク</t>
    </rPh>
    <rPh sb="218" eb="220">
      <t>ジタイ</t>
    </rPh>
    <rPh sb="221" eb="223">
      <t>サクジョ</t>
    </rPh>
    <rPh sb="225" eb="227">
      <t>バアイ</t>
    </rPh>
    <phoneticPr fontId="2"/>
  </si>
  <si>
    <t>注1）その他原価率は契約に基づいてご記載ください。</t>
    <rPh sb="0" eb="1">
      <t>チュウ</t>
    </rPh>
    <rPh sb="5" eb="6">
      <t>タ</t>
    </rPh>
    <rPh sb="6" eb="8">
      <t>ゲンカ</t>
    </rPh>
    <rPh sb="8" eb="9">
      <t>リツ</t>
    </rPh>
    <rPh sb="10" eb="12">
      <t>ケイヤク</t>
    </rPh>
    <rPh sb="13" eb="14">
      <t>モト</t>
    </rPh>
    <rPh sb="18" eb="20">
      <t>キサイ</t>
    </rPh>
    <phoneticPr fontId="2"/>
  </si>
  <si>
    <t>注） 一般管理費等率の上限に10%加算が認められた場合には、個人は空白を10%に変更してください。　　　 　　　　　　　　　　　　　（一般管理費等率は契約に基づきます）</t>
    <rPh sb="0" eb="1">
      <t>チュウ</t>
    </rPh>
    <rPh sb="67" eb="74">
      <t>イッパンカンリヒトウリツ</t>
    </rPh>
    <rPh sb="75" eb="77">
      <t>ケイヤク</t>
    </rPh>
    <rPh sb="78" eb="79">
      <t>モト</t>
    </rPh>
    <phoneticPr fontId="2"/>
  </si>
  <si>
    <t>（本シートは作業の区分により役務提供額を確定し、部分払を行う場合のみ契約金額内訳書に添付ください）</t>
  </si>
  <si>
    <t>注4) 金額については、消費税額を除き、全て千円未満を切捨ててください。（消費税額については、円単位で記載ください。）</t>
    <phoneticPr fontId="2"/>
  </si>
  <si>
    <t>注5) 「契約金相当額（消費税抜き）」×（９/１０－前払金額／契約金額（消費税抜き））</t>
    <phoneticPr fontId="2"/>
  </si>
  <si>
    <t>注6）その他原価率は120％、一般管理費率は40％として計算式を作成しています。該当しない場合は適宜修正ください。</t>
    <rPh sb="0" eb="1">
      <t>チュウ</t>
    </rPh>
    <rPh sb="5" eb="6">
      <t>タ</t>
    </rPh>
    <rPh sb="6" eb="8">
      <t>ゲンカ</t>
    </rPh>
    <rPh sb="8" eb="9">
      <t>リツ</t>
    </rPh>
    <rPh sb="15" eb="17">
      <t>イッパン</t>
    </rPh>
    <rPh sb="17" eb="20">
      <t>カンリヒ</t>
    </rPh>
    <rPh sb="20" eb="21">
      <t>リツ</t>
    </rPh>
    <rPh sb="28" eb="30">
      <t>ケイサン</t>
    </rPh>
    <rPh sb="30" eb="31">
      <t>シキ</t>
    </rPh>
    <rPh sb="32" eb="34">
      <t>サクセイ</t>
    </rPh>
    <rPh sb="40" eb="42">
      <t>ガイトウ</t>
    </rPh>
    <rPh sb="45" eb="47">
      <t>バアイ</t>
    </rPh>
    <rPh sb="48" eb="50">
      <t>テキギ</t>
    </rPh>
    <rPh sb="50" eb="52">
      <t>シュウセイ</t>
    </rPh>
    <phoneticPr fontId="2"/>
  </si>
  <si>
    <t>注7）本シートは、変更後に設定された「中間における役務提供額の確定及び部分払の対象費用」を記載ください。</t>
    <phoneticPr fontId="2"/>
  </si>
  <si>
    <t>３．その他原価　注6）</t>
    <rPh sb="4" eb="5">
      <t>タ</t>
    </rPh>
    <rPh sb="5" eb="7">
      <t>ゲンカ</t>
    </rPh>
    <rPh sb="8" eb="9">
      <t>チュウ</t>
    </rPh>
    <phoneticPr fontId="8"/>
  </si>
  <si>
    <t>Ⅱ.一般管理費等　注6）</t>
    <rPh sb="2" eb="4">
      <t>イッパン</t>
    </rPh>
    <rPh sb="4" eb="7">
      <t>カンリヒ</t>
    </rPh>
    <rPh sb="7" eb="8">
      <t>ラ</t>
    </rPh>
    <rPh sb="9" eb="10">
      <t>チュウ</t>
    </rPh>
    <phoneticPr fontId="8"/>
  </si>
  <si>
    <t>部分払い金額（消費税抜き）注5）</t>
    <rPh sb="0" eb="2">
      <t>ブブン</t>
    </rPh>
    <rPh sb="2" eb="3">
      <t>バラ</t>
    </rPh>
    <rPh sb="4" eb="6">
      <t>キンガク</t>
    </rPh>
    <rPh sb="7" eb="10">
      <t>ショウヒゼイ</t>
    </rPh>
    <rPh sb="10" eb="11">
      <t>ヌ</t>
    </rPh>
    <rPh sb="13" eb="14">
      <t>チュウ</t>
    </rPh>
    <phoneticPr fontId="8"/>
  </si>
  <si>
    <t>前払金額</t>
    <phoneticPr fontId="8"/>
  </si>
  <si>
    <t>変更契約金額内訳書(第○回)</t>
    <rPh sb="0" eb="2">
      <t>ヘンコウ</t>
    </rPh>
    <rPh sb="2" eb="4">
      <t>ケイヤク</t>
    </rPh>
    <rPh sb="4" eb="6">
      <t>キンガク</t>
    </rPh>
    <rPh sb="6" eb="8">
      <t>ウチワケ</t>
    </rPh>
    <rPh sb="8" eb="9">
      <t>ショ</t>
    </rPh>
    <rPh sb="10" eb="11">
      <t>ダイ</t>
    </rPh>
    <rPh sb="12" eb="13">
      <t>カイ</t>
    </rPh>
    <phoneticPr fontId="2"/>
  </si>
  <si>
    <t>変更契約金額内訳書(第○回・変更後課税額・不課税額内訳)</t>
    <rPh sb="0" eb="2">
      <t>ヘンコウ</t>
    </rPh>
    <rPh sb="2" eb="4">
      <t>ケイヤク</t>
    </rPh>
    <rPh sb="4" eb="6">
      <t>キンガク</t>
    </rPh>
    <rPh sb="6" eb="8">
      <t>ウチワケ</t>
    </rPh>
    <rPh sb="8" eb="9">
      <t>ショ</t>
    </rPh>
    <rPh sb="10" eb="11">
      <t>ダイ</t>
    </rPh>
    <rPh sb="12" eb="13">
      <t>カイ</t>
    </rPh>
    <rPh sb="14" eb="16">
      <t>ヘンコウ</t>
    </rPh>
    <rPh sb="16" eb="17">
      <t>ゴ</t>
    </rPh>
    <rPh sb="17" eb="20">
      <t>カゼイガク</t>
    </rPh>
    <rPh sb="21" eb="24">
      <t>フカゼイ</t>
    </rPh>
    <rPh sb="24" eb="25">
      <t>ガク</t>
    </rPh>
    <rPh sb="25" eb="27">
      <t>ウチワケ</t>
    </rPh>
    <phoneticPr fontId="2"/>
  </si>
  <si>
    <t>①</t>
    <phoneticPr fontId="2"/>
  </si>
  <si>
    <t>国内業務費シートの諸雑費（D36)の参照セルを千円未満切捨て諸雑費計（G53）に修正、諸雑費合計（G52）がG39：G51のすべてを加算するように修正</t>
    <phoneticPr fontId="8"/>
  </si>
  <si>
    <t>②</t>
    <phoneticPr fontId="2"/>
  </si>
  <si>
    <t>一般管理費等シートの個人欄（D32)の10を削除、留意点を追記</t>
    <phoneticPr fontId="8"/>
  </si>
  <si>
    <t>③</t>
    <phoneticPr fontId="2"/>
  </si>
  <si>
    <t>直接人件費（両）シート人月計算が個人だけの計算式((N24:N30)になっていたのをすべてに変更し、直接人件費（両）シートの（３）直接人件費合計、課税対象額、法人部分のセル(J32)の計算をするように変更　直接人件費法人人月計算式を修正。印刷範囲を修正。</t>
    <rPh sb="114" eb="115">
      <t>シキ</t>
    </rPh>
    <rPh sb="116" eb="118">
      <t>シュウセイ</t>
    </rPh>
    <rPh sb="119" eb="123">
      <t>インサツハンイ</t>
    </rPh>
    <rPh sb="124" eb="126">
      <t>シュウセイ</t>
    </rPh>
    <phoneticPr fontId="8"/>
  </si>
  <si>
    <t>直接人件費シートの(E45)セルの数式を(E44)-(E46)からrounddown(E42,-3)に修正。(法人/個人の人件費内訳について、双方を千円未満切り捨てとしたうえで、一般管理費等の精算に使用する形に修正)</t>
    <phoneticPr fontId="2"/>
  </si>
  <si>
    <t>②</t>
    <phoneticPr fontId="2"/>
  </si>
  <si>
    <t>内訳書シートの「注）附属書Ⅱは、①変更前後の対比表、②契約金額内訳書（変更前）、③契約金額内訳書（変更後）からなり、①③は当該ファイルから出力し、②は原契約金額の内訳書を出力して添付ください。」に続けて、「なお、変更には追加も含みます。」を記載。</t>
    <rPh sb="0" eb="3">
      <t>ウチワケショ</t>
    </rPh>
    <rPh sb="98" eb="99">
      <t>ツヅ</t>
    </rPh>
    <rPh sb="120" eb="122">
      <t>キサイ</t>
    </rPh>
    <phoneticPr fontId="2"/>
  </si>
  <si>
    <t>④</t>
    <phoneticPr fontId="2"/>
  </si>
  <si>
    <t>⑤</t>
    <phoneticPr fontId="2"/>
  </si>
  <si>
    <t>⑥</t>
    <phoneticPr fontId="2"/>
  </si>
  <si>
    <t>国内業務費（課）シートの①諸謝金から「部」を削除。費目欄から「単位名」を削除。</t>
    <rPh sb="0" eb="2">
      <t>コクナイ</t>
    </rPh>
    <rPh sb="2" eb="4">
      <t>ギョウム</t>
    </rPh>
    <rPh sb="4" eb="5">
      <t>ヒ</t>
    </rPh>
    <rPh sb="6" eb="7">
      <t>カ</t>
    </rPh>
    <rPh sb="13" eb="16">
      <t>ショシャキン</t>
    </rPh>
    <rPh sb="19" eb="20">
      <t>ブ</t>
    </rPh>
    <rPh sb="22" eb="24">
      <t>サクジョ</t>
    </rPh>
    <rPh sb="25" eb="27">
      <t>ヒモク</t>
    </rPh>
    <rPh sb="27" eb="28">
      <t>ラン</t>
    </rPh>
    <rPh sb="31" eb="33">
      <t>タンイ</t>
    </rPh>
    <rPh sb="33" eb="34">
      <t>メイ</t>
    </rPh>
    <rPh sb="36" eb="38">
      <t>サクジョ</t>
    </rPh>
    <phoneticPr fontId="2"/>
  </si>
  <si>
    <t>⑦</t>
    <phoneticPr fontId="2"/>
  </si>
  <si>
    <t>　(7)　国内業務費</t>
    <rPh sb="5" eb="7">
      <t>コクナイ</t>
    </rPh>
    <rPh sb="7" eb="9">
      <t>ギョウム</t>
    </rPh>
    <rPh sb="9" eb="10">
      <t>ヒ</t>
    </rPh>
    <phoneticPr fontId="2"/>
  </si>
  <si>
    <t>合　計　①～⑪</t>
    <rPh sb="0" eb="1">
      <t>ゴウ</t>
    </rPh>
    <rPh sb="2" eb="3">
      <t>ケイ</t>
    </rPh>
    <phoneticPr fontId="2"/>
  </si>
  <si>
    <t>各シートのヘッダー部分に「（業務の完了を約しその対価を支払う契約）」と記載。</t>
    <rPh sb="0" eb="1">
      <t>カク</t>
    </rPh>
    <rPh sb="9" eb="11">
      <t>ブブン</t>
    </rPh>
    <rPh sb="14" eb="16">
      <t>ギョウム</t>
    </rPh>
    <rPh sb="17" eb="19">
      <t>カンリョウ</t>
    </rPh>
    <rPh sb="20" eb="21">
      <t>ヤク</t>
    </rPh>
    <rPh sb="24" eb="26">
      <t>タイカ</t>
    </rPh>
    <rPh sb="27" eb="29">
      <t>シハラ</t>
    </rPh>
    <rPh sb="30" eb="32">
      <t>ケイヤク</t>
    </rPh>
    <rPh sb="35" eb="37">
      <t>キサイ</t>
    </rPh>
    <phoneticPr fontId="2"/>
  </si>
  <si>
    <t>国内業務費</t>
    <rPh sb="0" eb="2">
      <t>コクナイ</t>
    </rPh>
    <rPh sb="2" eb="4">
      <t>ギョウム</t>
    </rPh>
    <rPh sb="4" eb="5">
      <t>ヒ</t>
    </rPh>
    <phoneticPr fontId="2"/>
  </si>
  <si>
    <t>別紙明細書１ 1)のとおり</t>
    <phoneticPr fontId="2"/>
  </si>
  <si>
    <t>別紙明細書１ 2)のとおり</t>
    <phoneticPr fontId="2"/>
  </si>
  <si>
    <t>　1)技術研修費／2)招へい費</t>
    <rPh sb="3" eb="5">
      <t>ギジュツ</t>
    </rPh>
    <rPh sb="5" eb="7">
      <t>ケンシュウ</t>
    </rPh>
    <rPh sb="7" eb="8">
      <t>ヒ</t>
    </rPh>
    <rPh sb="11" eb="12">
      <t>ショウ</t>
    </rPh>
    <rPh sb="14" eb="15">
      <t>ヒ</t>
    </rPh>
    <phoneticPr fontId="2"/>
  </si>
  <si>
    <t>　3)諸雑費</t>
    <phoneticPr fontId="2"/>
  </si>
  <si>
    <t>1,000円未満切捨</t>
    <rPh sb="5" eb="6">
      <t>エン</t>
    </rPh>
    <rPh sb="6" eb="8">
      <t>ミマン</t>
    </rPh>
    <rPh sb="8" eb="10">
      <t>キリシャ</t>
    </rPh>
    <phoneticPr fontId="2"/>
  </si>
  <si>
    <t>1,000円未満切捨</t>
    <phoneticPr fontId="2"/>
  </si>
  <si>
    <t>⑩</t>
    <phoneticPr fontId="2"/>
  </si>
  <si>
    <t>⑫</t>
    <phoneticPr fontId="2"/>
  </si>
  <si>
    <t>直接人件費シートの「1000円未満切捨」に桁区切りをつけ「1,000円未満切捨」に変更</t>
    <rPh sb="0" eb="2">
      <t>チョクセツ</t>
    </rPh>
    <rPh sb="2" eb="5">
      <t>ジンケンヒ</t>
    </rPh>
    <rPh sb="14" eb="15">
      <t>エン</t>
    </rPh>
    <rPh sb="15" eb="17">
      <t>ミマン</t>
    </rPh>
    <rPh sb="17" eb="19">
      <t>キリス</t>
    </rPh>
    <rPh sb="21" eb="22">
      <t>ケタ</t>
    </rPh>
    <rPh sb="22" eb="24">
      <t>クギ</t>
    </rPh>
    <rPh sb="34" eb="35">
      <t>エン</t>
    </rPh>
    <rPh sb="35" eb="37">
      <t>ミマン</t>
    </rPh>
    <rPh sb="37" eb="39">
      <t>キリス</t>
    </rPh>
    <rPh sb="41" eb="43">
      <t>ヘンコウ</t>
    </rPh>
    <phoneticPr fontId="2"/>
  </si>
  <si>
    <t>内訳書（変更後）シートの変更契約金額内訳書の（７）国内研修／招へい費を国内業務費に変更</t>
    <rPh sb="0" eb="3">
      <t>ウチワケショ</t>
    </rPh>
    <rPh sb="4" eb="6">
      <t>ヘンコウ</t>
    </rPh>
    <rPh sb="6" eb="7">
      <t>ゴ</t>
    </rPh>
    <rPh sb="12" eb="14">
      <t>ヘンコウ</t>
    </rPh>
    <rPh sb="14" eb="16">
      <t>ケイヤク</t>
    </rPh>
    <rPh sb="16" eb="18">
      <t>キンガク</t>
    </rPh>
    <rPh sb="18" eb="21">
      <t>ウチワケショ</t>
    </rPh>
    <rPh sb="25" eb="27">
      <t>コクナイ</t>
    </rPh>
    <rPh sb="27" eb="29">
      <t>ケンシュウ</t>
    </rPh>
    <rPh sb="30" eb="31">
      <t>ショウ</t>
    </rPh>
    <rPh sb="33" eb="34">
      <t>ヒ</t>
    </rPh>
    <rPh sb="35" eb="37">
      <t>コクナイ</t>
    </rPh>
    <rPh sb="37" eb="39">
      <t>ギョウム</t>
    </rPh>
    <rPh sb="39" eb="40">
      <t>ヒ</t>
    </rPh>
    <rPh sb="41" eb="43">
      <t>ヘンコウ</t>
    </rPh>
    <phoneticPr fontId="2"/>
  </si>
  <si>
    <t>国内業務費（課）シートの「１）技術研修費／招へい費」を「１）技術研修費／２）招へい費」に「２）諸雑費」を「３）諸雑費」にガイドラインに合わせて、変更した。</t>
    <rPh sb="0" eb="2">
      <t>コクナイ</t>
    </rPh>
    <rPh sb="2" eb="4">
      <t>ギョウム</t>
    </rPh>
    <rPh sb="4" eb="5">
      <t>ヒ</t>
    </rPh>
    <rPh sb="6" eb="7">
      <t>カ</t>
    </rPh>
    <rPh sb="30" eb="32">
      <t>ギジュツ</t>
    </rPh>
    <rPh sb="32" eb="34">
      <t>ケンシュウ</t>
    </rPh>
    <rPh sb="34" eb="35">
      <t>ヒ</t>
    </rPh>
    <rPh sb="38" eb="39">
      <t>ショウ</t>
    </rPh>
    <rPh sb="41" eb="42">
      <t>ヒ</t>
    </rPh>
    <rPh sb="47" eb="48">
      <t>ショ</t>
    </rPh>
    <rPh sb="48" eb="50">
      <t>ザッピ</t>
    </rPh>
    <rPh sb="55" eb="56">
      <t>ショ</t>
    </rPh>
    <rPh sb="56" eb="58">
      <t>ザッピ</t>
    </rPh>
    <rPh sb="72" eb="74">
      <t>ヘンコウ</t>
    </rPh>
    <phoneticPr fontId="2"/>
  </si>
  <si>
    <t>報告書作成費・機材費（両）シートの機材購入費の備考を別紙明細書の記載に合わせて、「別紙明細書１（１）のとおり」を「別紙明細書１　１）のとおり」に変更、同様に機材損料の備考を「別紙明細書１（２）のとおりを「別紙明細書１　２）のとおり」に変更</t>
    <rPh sb="0" eb="3">
      <t>ホウコクショ</t>
    </rPh>
    <rPh sb="3" eb="5">
      <t>サクセイ</t>
    </rPh>
    <rPh sb="5" eb="6">
      <t>ヒ</t>
    </rPh>
    <rPh sb="7" eb="9">
      <t>キザイ</t>
    </rPh>
    <rPh sb="9" eb="10">
      <t>ヒ</t>
    </rPh>
    <rPh sb="11" eb="12">
      <t>リョウ</t>
    </rPh>
    <rPh sb="17" eb="19">
      <t>キザイ</t>
    </rPh>
    <rPh sb="19" eb="21">
      <t>コウニュウ</t>
    </rPh>
    <rPh sb="21" eb="22">
      <t>ヒ</t>
    </rPh>
    <rPh sb="23" eb="25">
      <t>ビコウ</t>
    </rPh>
    <rPh sb="26" eb="28">
      <t>ベッシ</t>
    </rPh>
    <rPh sb="28" eb="31">
      <t>メイサイショ</t>
    </rPh>
    <rPh sb="32" eb="34">
      <t>キサイ</t>
    </rPh>
    <rPh sb="35" eb="36">
      <t>ア</t>
    </rPh>
    <rPh sb="41" eb="43">
      <t>ベッシ</t>
    </rPh>
    <rPh sb="43" eb="45">
      <t>メイサイ</t>
    </rPh>
    <rPh sb="45" eb="46">
      <t>ショ</t>
    </rPh>
    <rPh sb="57" eb="59">
      <t>ベッシ</t>
    </rPh>
    <rPh sb="59" eb="61">
      <t>メイサイ</t>
    </rPh>
    <rPh sb="61" eb="62">
      <t>ショ</t>
    </rPh>
    <rPh sb="72" eb="74">
      <t>ヘンコウ</t>
    </rPh>
    <rPh sb="75" eb="77">
      <t>ドウヨウ</t>
    </rPh>
    <rPh sb="78" eb="80">
      <t>キザイ</t>
    </rPh>
    <rPh sb="80" eb="82">
      <t>ソンリョウ</t>
    </rPh>
    <rPh sb="83" eb="85">
      <t>ビコウ</t>
    </rPh>
    <rPh sb="87" eb="89">
      <t>ベッシ</t>
    </rPh>
    <rPh sb="89" eb="92">
      <t>メイサイショ</t>
    </rPh>
    <rPh sb="102" eb="104">
      <t>ベッシ</t>
    </rPh>
    <rPh sb="104" eb="106">
      <t>メイサイ</t>
    </rPh>
    <rPh sb="106" eb="107">
      <t>ショ</t>
    </rPh>
    <rPh sb="117" eb="119">
      <t>ヘンコウ</t>
    </rPh>
    <phoneticPr fontId="2"/>
  </si>
  <si>
    <t>その他原価（両）シートに数字が入らない計算式「＝　　　　　　円」があったので、すべて削除した。同様に、一般管理費等（両）シートに数字が入らない計算式「＝　　　　　　円」があったので、すべて削除した。</t>
    <rPh sb="12" eb="14">
      <t>スウジ</t>
    </rPh>
    <rPh sb="15" eb="16">
      <t>ハイ</t>
    </rPh>
    <rPh sb="19" eb="22">
      <t>ケイサンシキ</t>
    </rPh>
    <rPh sb="30" eb="31">
      <t>エン</t>
    </rPh>
    <rPh sb="42" eb="44">
      <t>サクジョ</t>
    </rPh>
    <rPh sb="47" eb="49">
      <t>ドウヨウ</t>
    </rPh>
    <phoneticPr fontId="2"/>
  </si>
  <si>
    <t>⑭</t>
    <phoneticPr fontId="2"/>
  </si>
  <si>
    <t>機材購入費別紙明細（両）シートの「（５）機材購入費（　１）+２））」を内訳書に合わせて「（５）機材費」に変更</t>
    <rPh sb="20" eb="22">
      <t>キザイ</t>
    </rPh>
    <rPh sb="22" eb="24">
      <t>コウニュウ</t>
    </rPh>
    <rPh sb="24" eb="25">
      <t>ヒ</t>
    </rPh>
    <rPh sb="35" eb="38">
      <t>ウチワケショ</t>
    </rPh>
    <rPh sb="39" eb="40">
      <t>ア</t>
    </rPh>
    <rPh sb="47" eb="49">
      <t>キザイ</t>
    </rPh>
    <rPh sb="49" eb="50">
      <t>ヒ</t>
    </rPh>
    <rPh sb="52" eb="54">
      <t>ヘンコウ</t>
    </rPh>
    <phoneticPr fontId="2"/>
  </si>
  <si>
    <t>内訳書シート及び内訳書（変更後）の注書について、テキストボックスに記載。表題の変更契約金額内訳書（第〇期）を「（第〇回）」に変更。また、冒頭に「業務の完了を約しその対価を支払う契約」と記載。また、内訳書（変更後）から冒頭の契約金額を削除し、（第〇期・課税金額・不課税金額内訳書）</t>
    <rPh sb="0" eb="3">
      <t>ウチワケショ</t>
    </rPh>
    <rPh sb="6" eb="7">
      <t>オヨ</t>
    </rPh>
    <rPh sb="8" eb="11">
      <t>ウチワケショ</t>
    </rPh>
    <rPh sb="12" eb="14">
      <t>ヘンコウ</t>
    </rPh>
    <rPh sb="14" eb="15">
      <t>ゴ</t>
    </rPh>
    <rPh sb="17" eb="18">
      <t>チュウ</t>
    </rPh>
    <rPh sb="18" eb="19">
      <t>ガ</t>
    </rPh>
    <rPh sb="33" eb="35">
      <t>キサイ</t>
    </rPh>
    <rPh sb="36" eb="38">
      <t>ヒョウダイ</t>
    </rPh>
    <rPh sb="39" eb="41">
      <t>ヘンコウ</t>
    </rPh>
    <rPh sb="41" eb="43">
      <t>ケイヤク</t>
    </rPh>
    <rPh sb="43" eb="45">
      <t>キンガク</t>
    </rPh>
    <rPh sb="45" eb="48">
      <t>ウチワケショ</t>
    </rPh>
    <rPh sb="49" eb="50">
      <t>ダイ</t>
    </rPh>
    <rPh sb="51" eb="52">
      <t>キ</t>
    </rPh>
    <rPh sb="56" eb="57">
      <t>ダイ</t>
    </rPh>
    <rPh sb="58" eb="59">
      <t>カイ</t>
    </rPh>
    <rPh sb="62" eb="64">
      <t>ヘンコウ</t>
    </rPh>
    <rPh sb="68" eb="70">
      <t>ボウトウ</t>
    </rPh>
    <rPh sb="72" eb="74">
      <t>ギョウム</t>
    </rPh>
    <rPh sb="75" eb="77">
      <t>カンリョウ</t>
    </rPh>
    <rPh sb="78" eb="79">
      <t>ヤク</t>
    </rPh>
    <rPh sb="82" eb="84">
      <t>タイカ</t>
    </rPh>
    <rPh sb="85" eb="87">
      <t>シハラ</t>
    </rPh>
    <rPh sb="88" eb="90">
      <t>ケイヤク</t>
    </rPh>
    <rPh sb="92" eb="94">
      <t>キサイ</t>
    </rPh>
    <rPh sb="98" eb="101">
      <t>ウチワケショ</t>
    </rPh>
    <rPh sb="102" eb="104">
      <t>ヘンコウ</t>
    </rPh>
    <rPh sb="104" eb="105">
      <t>ゴ</t>
    </rPh>
    <rPh sb="108" eb="110">
      <t>ボウトウ</t>
    </rPh>
    <rPh sb="111" eb="113">
      <t>ケイヤク</t>
    </rPh>
    <rPh sb="113" eb="115">
      <t>キンガク</t>
    </rPh>
    <rPh sb="116" eb="118">
      <t>サクジョ</t>
    </rPh>
    <rPh sb="121" eb="122">
      <t>ダイ</t>
    </rPh>
    <rPh sb="123" eb="124">
      <t>キ</t>
    </rPh>
    <rPh sb="125" eb="127">
      <t>カゼイ</t>
    </rPh>
    <rPh sb="127" eb="129">
      <t>キンガク</t>
    </rPh>
    <rPh sb="130" eb="133">
      <t>フカゼイ</t>
    </rPh>
    <rPh sb="133" eb="135">
      <t>キンガク</t>
    </rPh>
    <rPh sb="135" eb="138">
      <t>ウチワケショ</t>
    </rPh>
    <phoneticPr fontId="2"/>
  </si>
  <si>
    <t>各シートの名称を1-①に揃えた</t>
    <rPh sb="0" eb="1">
      <t>カク</t>
    </rPh>
    <rPh sb="5" eb="7">
      <t>メイショウ</t>
    </rPh>
    <rPh sb="12" eb="13">
      <t>ソロ</t>
    </rPh>
    <phoneticPr fontId="2"/>
  </si>
  <si>
    <t>その他原価（両）シートの注書を「その他原価率は、契約に基づいてご記載ください。」に修正。　　　　　　　　　　　　　　　　　　　　　　　　　　　　　　　</t>
    <rPh sb="24" eb="26">
      <t>ケイヤク</t>
    </rPh>
    <rPh sb="27" eb="28">
      <t>モト</t>
    </rPh>
    <rPh sb="32" eb="34">
      <t>キサイ</t>
    </rPh>
    <phoneticPr fontId="2"/>
  </si>
  <si>
    <t>一般管理費等（両）シートの注書を「注） 一般管理費等率の上限に10%加算が認められた場合には、個人は空白を10%に変更してください。（一般管理費等率は契約に基づきます）」に修正。</t>
    <phoneticPr fontId="2"/>
  </si>
  <si>
    <t>⑧</t>
    <phoneticPr fontId="2"/>
  </si>
  <si>
    <t>⑨</t>
    <phoneticPr fontId="2"/>
  </si>
  <si>
    <t>⑪</t>
    <phoneticPr fontId="2"/>
  </si>
  <si>
    <t>⑬</t>
    <phoneticPr fontId="2"/>
  </si>
  <si>
    <t>⑮</t>
    <phoneticPr fontId="2"/>
  </si>
  <si>
    <t>　(3)　一般業務費</t>
    <rPh sb="5" eb="7">
      <t>イッパン</t>
    </rPh>
    <rPh sb="7" eb="9">
      <t>ギョウム</t>
    </rPh>
    <rPh sb="9" eb="10">
      <t>ヒ</t>
    </rPh>
    <phoneticPr fontId="2"/>
  </si>
  <si>
    <t>[別紙２]</t>
  </si>
  <si>
    <t>課税区分
(注１)</t>
    <rPh sb="0" eb="2">
      <t>カゼイ</t>
    </rPh>
    <rPh sb="2" eb="4">
      <t>クブン</t>
    </rPh>
    <phoneticPr fontId="2"/>
  </si>
  <si>
    <t>課税区分
（注１）</t>
    <rPh sb="0" eb="2">
      <t>カゼイ</t>
    </rPh>
    <rPh sb="2" eb="4">
      <t>クブン</t>
    </rPh>
    <rPh sb="6" eb="7">
      <t>チュウ</t>
    </rPh>
    <phoneticPr fontId="2"/>
  </si>
  <si>
    <t>課税区分
(注１)</t>
    <rPh sb="0" eb="2">
      <t>カゼイ</t>
    </rPh>
    <rPh sb="2" eb="4">
      <t>クブン</t>
    </rPh>
    <rPh sb="6" eb="7">
      <t>チュウ</t>
    </rPh>
    <phoneticPr fontId="2"/>
  </si>
  <si>
    <t>　(5)　機材費（ 1）+ 2））</t>
    <rPh sb="7" eb="8">
      <t>ヒ</t>
    </rPh>
    <phoneticPr fontId="2"/>
  </si>
  <si>
    <t>　１）機材購入費</t>
    <phoneticPr fontId="2"/>
  </si>
  <si>
    <t>　２）　機材損料</t>
    <phoneticPr fontId="2"/>
  </si>
  <si>
    <r>
      <t>役務提供</t>
    </r>
    <r>
      <rPr>
        <sz val="12"/>
        <rFont val="Osaka"/>
        <family val="3"/>
        <charset val="128"/>
      </rPr>
      <t>額の確定シートの「注4）本シートは作業の区分により役務提供額を確定し、部分払を行う場合のみ契約金額内訳書に添付ください」を削除し表題の下に同内容の文言を挿入。それにより、注5）以下の番号が繰り上がる。</t>
    </r>
    <rPh sb="4" eb="5">
      <t>ガク</t>
    </rPh>
    <rPh sb="89" eb="90">
      <t>チュウ</t>
    </rPh>
    <rPh sb="92" eb="94">
      <t>イカ</t>
    </rPh>
    <rPh sb="95" eb="97">
      <t>バンゴウ</t>
    </rPh>
    <rPh sb="98" eb="99">
      <t>ク</t>
    </rPh>
    <rPh sb="100" eb="101">
      <t>ア</t>
    </rPh>
    <phoneticPr fontId="2"/>
  </si>
  <si>
    <t>①</t>
    <phoneticPr fontId="2"/>
  </si>
  <si>
    <t>シート「内訳書(変更後)」「I36」より計算式「=ROUNDDOWN(I34*0.08,0)」を削除し手入力化。</t>
    <rPh sb="4" eb="7">
      <t>ウチワケショ</t>
    </rPh>
    <rPh sb="8" eb="10">
      <t>ヘンコウ</t>
    </rPh>
    <rPh sb="10" eb="11">
      <t>ゴ</t>
    </rPh>
    <rPh sb="20" eb="23">
      <t>ケイサンシキ</t>
    </rPh>
    <rPh sb="48" eb="50">
      <t>サクジョ</t>
    </rPh>
    <rPh sb="51" eb="52">
      <t>テ</t>
    </rPh>
    <rPh sb="52" eb="54">
      <t>ニュウリョク</t>
    </rPh>
    <rPh sb="54" eb="55">
      <t>カ</t>
    </rPh>
    <phoneticPr fontId="2"/>
  </si>
  <si>
    <t>②</t>
    <phoneticPr fontId="2"/>
  </si>
  <si>
    <t>シート「役務提供額の確定」「E19」より計算式「=IF($D$25&gt;0,E17*0.9*0.08,E18*0.08)」を削除し、手入力化。</t>
    <rPh sb="4" eb="6">
      <t>エキム</t>
    </rPh>
    <rPh sb="6" eb="8">
      <t>テイキョウ</t>
    </rPh>
    <rPh sb="8" eb="9">
      <t>ガク</t>
    </rPh>
    <rPh sb="10" eb="12">
      <t>カクテイ</t>
    </rPh>
    <rPh sb="60" eb="62">
      <t>サクジョ</t>
    </rPh>
    <rPh sb="64" eb="67">
      <t>テニュウリョク</t>
    </rPh>
    <rPh sb="67" eb="68">
      <t>カ</t>
    </rPh>
    <phoneticPr fontId="2"/>
  </si>
  <si>
    <t>③</t>
    <phoneticPr fontId="2"/>
  </si>
  <si>
    <t>シート「役務提供額の確定」「H19」より計算式「=IF($D$25&gt;0,H17*0.9*0.08,H18*0.08)」を削除し、手入力化。</t>
    <rPh sb="4" eb="6">
      <t>エキム</t>
    </rPh>
    <rPh sb="6" eb="8">
      <t>テイキョウ</t>
    </rPh>
    <rPh sb="8" eb="9">
      <t>ガク</t>
    </rPh>
    <rPh sb="10" eb="12">
      <t>カクテイ</t>
    </rPh>
    <rPh sb="60" eb="62">
      <t>サクジョ</t>
    </rPh>
    <phoneticPr fontId="2"/>
  </si>
  <si>
    <t>シート「役務提供額の確定」「H19」より計算式「=IF($D$25&gt;0,K17*0.9*0.08,K18*0.08)」を削除し、手入力化。</t>
    <rPh sb="4" eb="6">
      <t>エキム</t>
    </rPh>
    <rPh sb="6" eb="8">
      <t>テイキョウ</t>
    </rPh>
    <rPh sb="8" eb="9">
      <t>ガク</t>
    </rPh>
    <rPh sb="10" eb="12">
      <t>カクテイ</t>
    </rPh>
    <rPh sb="60" eb="62">
      <t>サクジョ</t>
    </rPh>
    <phoneticPr fontId="2"/>
  </si>
  <si>
    <t>2019年10月
消費税率引き上げ</t>
    <phoneticPr fontId="2"/>
  </si>
  <si>
    <t>注）各費目の内訳を示したシートについては、変更後の契約金額の内訳を記載ください。
注1)本邦外に居住する従事者の現地業務に本邦における業務が含まれる場合、「現地業務」の列の従事人・月合計（日）部分には現地業務の合計を記載し、本邦での業務従事人・月（日）は「内）課税対象分」の「従事人・月合計（日）」に記載してください。
注2)法人・個人区分欄には個人コンサルの場合のみ、「個人」を選択してください。
注3)本邦外に居住する従事者が本邦外で国内業務を行う場合、従事人・月の合計を「内）課税対象外」の「従事人・月合計（日）」に記載してください。
注4)すべての支出項目について、「変更なし」「変更後」「追加」のいずれかを選択ください。支出項目自体を削除する場合は、「変更後」を選択したうえで金額を0としてください。</t>
    <rPh sb="41" eb="42">
      <t>チュウ</t>
    </rPh>
    <rPh sb="124" eb="125">
      <t>ヒ</t>
    </rPh>
    <rPh sb="128" eb="129">
      <t>ウチ</t>
    </rPh>
    <rPh sb="130" eb="132">
      <t>カゼイ</t>
    </rPh>
    <rPh sb="132" eb="134">
      <t>タイショウ</t>
    </rPh>
    <rPh sb="134" eb="135">
      <t>ブン</t>
    </rPh>
    <rPh sb="150" eb="152">
      <t>キサイ</t>
    </rPh>
    <rPh sb="160" eb="161">
      <t>チュウ</t>
    </rPh>
    <rPh sb="163" eb="165">
      <t>ホウジン</t>
    </rPh>
    <rPh sb="166" eb="168">
      <t>コジン</t>
    </rPh>
    <rPh sb="168" eb="170">
      <t>クブン</t>
    </rPh>
    <rPh sb="170" eb="171">
      <t>ラン</t>
    </rPh>
    <rPh sb="173" eb="175">
      <t>コジン</t>
    </rPh>
    <rPh sb="180" eb="182">
      <t>バアイ</t>
    </rPh>
    <rPh sb="186" eb="188">
      <t>コジン</t>
    </rPh>
    <rPh sb="190" eb="192">
      <t>センタク</t>
    </rPh>
    <rPh sb="200" eb="201">
      <t>チュウ</t>
    </rPh>
    <rPh sb="245" eb="246">
      <t>ガイ</t>
    </rPh>
    <phoneticPr fontId="2"/>
  </si>
  <si>
    <r>
      <t xml:space="preserve">シート「内訳書」計算式を「変更前-変更後」から「変更後-変更前」に修正。
</t>
    </r>
    <r>
      <rPr>
        <sz val="12"/>
        <color rgb="FFFF0000"/>
        <rFont val="Osaka"/>
        <family val="3"/>
        <charset val="128"/>
      </rPr>
      <t>内訳書に課税対象額の欄を追加した。</t>
    </r>
    <rPh sb="4" eb="7">
      <t>ウチワケショ</t>
    </rPh>
    <rPh sb="8" eb="11">
      <t>ケイサンシキ</t>
    </rPh>
    <rPh sb="13" eb="16">
      <t>ヘンコウマエ</t>
    </rPh>
    <rPh sb="17" eb="19">
      <t>ヘンコウ</t>
    </rPh>
    <rPh sb="19" eb="20">
      <t>ゴ</t>
    </rPh>
    <rPh sb="24" eb="26">
      <t>ヘンコウ</t>
    </rPh>
    <rPh sb="26" eb="27">
      <t>ゴ</t>
    </rPh>
    <rPh sb="28" eb="30">
      <t>ヘンコウ</t>
    </rPh>
    <rPh sb="30" eb="31">
      <t>マエ</t>
    </rPh>
    <rPh sb="33" eb="35">
      <t>シュウセイ</t>
    </rPh>
    <rPh sb="37" eb="40">
      <t>ウチワケショ</t>
    </rPh>
    <rPh sb="41" eb="43">
      <t>カゼイ</t>
    </rPh>
    <rPh sb="43" eb="45">
      <t>タイショウ</t>
    </rPh>
    <rPh sb="45" eb="46">
      <t>ガク</t>
    </rPh>
    <rPh sb="47" eb="48">
      <t>ラン</t>
    </rPh>
    <rPh sb="49" eb="51">
      <t>ツイカ</t>
    </rPh>
    <phoneticPr fontId="2"/>
  </si>
  <si>
    <t>（変更後の消費税は課税対象(税抜き）の変更後金額と変更前金額の差額に税率を乗じた金額に変更前の消費税を加算して算定。</t>
    <rPh sb="1" eb="3">
      <t>ヘンコウ</t>
    </rPh>
    <rPh sb="3" eb="4">
      <t>ゴ</t>
    </rPh>
    <rPh sb="5" eb="8">
      <t>ショウヒゼイ</t>
    </rPh>
    <rPh sb="9" eb="11">
      <t>カゼイ</t>
    </rPh>
    <rPh sb="11" eb="13">
      <t>タイショウ</t>
    </rPh>
    <rPh sb="14" eb="15">
      <t>ゼイ</t>
    </rPh>
    <rPh sb="15" eb="16">
      <t>ヌ</t>
    </rPh>
    <rPh sb="19" eb="21">
      <t>ヘンコウ</t>
    </rPh>
    <rPh sb="21" eb="22">
      <t>ゴ</t>
    </rPh>
    <rPh sb="22" eb="24">
      <t>キンガク</t>
    </rPh>
    <rPh sb="25" eb="27">
      <t>ヘンコウ</t>
    </rPh>
    <rPh sb="27" eb="28">
      <t>マエ</t>
    </rPh>
    <rPh sb="28" eb="30">
      <t>キンガク</t>
    </rPh>
    <rPh sb="31" eb="33">
      <t>サガク</t>
    </rPh>
    <rPh sb="34" eb="36">
      <t>ゼイリツ</t>
    </rPh>
    <rPh sb="37" eb="38">
      <t>ジョウ</t>
    </rPh>
    <rPh sb="40" eb="42">
      <t>キンガク</t>
    </rPh>
    <rPh sb="43" eb="45">
      <t>ヘンコウ</t>
    </rPh>
    <rPh sb="45" eb="46">
      <t>マエ</t>
    </rPh>
    <rPh sb="47" eb="50">
      <t>ショウヒゼイ</t>
    </rPh>
    <rPh sb="51" eb="53">
      <t>カサン</t>
    </rPh>
    <rPh sb="55" eb="57">
      <t>サンテイ</t>
    </rPh>
    <phoneticPr fontId="2"/>
  </si>
  <si>
    <t>　消費税（8％）</t>
    <phoneticPr fontId="2"/>
  </si>
  <si>
    <t>　消費税（10％）</t>
    <rPh sb="1" eb="3">
      <t>ショウヒ</t>
    </rPh>
    <rPh sb="3" eb="4">
      <t>ゼイ</t>
    </rPh>
    <phoneticPr fontId="2"/>
  </si>
  <si>
    <t>　消費税合計</t>
    <rPh sb="1" eb="3">
      <t>ショウヒ</t>
    </rPh>
    <rPh sb="3" eb="4">
      <t>ゼイ</t>
    </rPh>
    <rPh sb="4" eb="6">
      <t>ゴウケイ</t>
    </rPh>
    <phoneticPr fontId="2"/>
  </si>
  <si>
    <t>　うち課税対象額</t>
    <rPh sb="3" eb="8">
      <t>カゼイタイショウガク</t>
    </rPh>
    <phoneticPr fontId="2"/>
  </si>
  <si>
    <t>変更前後で税率の変更があった場合、増額分は新税率、減額分は旧税率を適用。）</t>
    <rPh sb="0" eb="2">
      <t>ヘンコウ</t>
    </rPh>
    <rPh sb="2" eb="4">
      <t>ゼンゴ</t>
    </rPh>
    <rPh sb="5" eb="7">
      <t>ゼイリツ</t>
    </rPh>
    <rPh sb="8" eb="10">
      <t>ヘンコウ</t>
    </rPh>
    <rPh sb="14" eb="16">
      <t>バアイ</t>
    </rPh>
    <rPh sb="19" eb="20">
      <t>ブン</t>
    </rPh>
    <rPh sb="27" eb="28">
      <t>ブン</t>
    </rPh>
    <rPh sb="33" eb="35">
      <t>テキヨウ</t>
    </rPh>
    <phoneticPr fontId="2"/>
  </si>
  <si>
    <t>Ⅲ　小計（税抜き）</t>
    <rPh sb="2" eb="4">
      <t>ショウケイ</t>
    </rPh>
    <rPh sb="5" eb="6">
      <t>ゼイ</t>
    </rPh>
    <rPh sb="6" eb="7">
      <t>ヌ</t>
    </rPh>
    <phoneticPr fontId="2"/>
  </si>
  <si>
    <t>Ⅲ　合計（税抜き）</t>
    <rPh sb="2" eb="4">
      <t>ゴウケイ</t>
    </rPh>
    <rPh sb="5" eb="6">
      <t>ゼイ</t>
    </rPh>
    <rPh sb="6" eb="7">
      <t>ヌ</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</si>
</sst>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24" formatCode="\$#,##0_);[Red]\(\$#,##0\)"/>
    <numFmt numFmtId="176" formatCode="#,##0_ "/>
    <numFmt numFmtId="177" formatCode="0_ "/>
    <numFmt numFmtId="178" formatCode="#,##0&quot;円&quot;"/>
    <numFmt numFmtId="179" formatCode="0&quot;回&quot;"/>
    <numFmt numFmtId="180" formatCode="0&quot;往復&quot;"/>
    <numFmt numFmtId="181" formatCode="#,##0;[Red]#,##0"/>
    <numFmt numFmtId="182" formatCode="0&quot;人日&quot;"/>
    <numFmt numFmtId="183" formatCode="#,##0.0;[Red]\-#,##0.0"/>
    <numFmt numFmtId="184" formatCode="0.00_ "/>
    <numFmt numFmtId="185" formatCode="0.00_);[Red]\(0.00\)"/>
    <numFmt numFmtId="186" formatCode="0.0000000000000"/>
  </numFmts>
  <fonts count="25">
    <font>
      <sz val="12"/>
      <name val="Osaka"/>
      <family val="3"/>
      <charset val="128"/>
    </font>
    <font>
      <sz val="12"/>
      <name val="Osaka"/>
      <family val="3"/>
      <charset val="128"/>
    </font>
    <font>
      <sz val="6"/>
      <name val="Osaka"/>
      <family val="3"/>
      <charset val="128"/>
    </font>
    <font>
      <sz val="12"/>
      <name val="ＭＳ 明朝"/>
      <family val="1"/>
      <charset val="128"/>
    </font>
    <font>
      <sz val="16"/>
      <name val="ＭＳ 明朝"/>
      <family val="1"/>
      <charset val="128"/>
    </font>
    <font>
      <sz val="10"/>
      <name val="ＭＳ 明朝"/>
      <family val="1"/>
      <charset val="128"/>
    </font>
    <font>
      <u/>
      <sz val="10"/>
      <name val="ＭＳ 明朝"/>
      <family val="1"/>
      <charset val="128"/>
    </font>
    <font>
      <sz val="9"/>
      <name val="ＭＳ 明朝"/>
      <family val="1"/>
      <charset val="128"/>
    </font>
    <font>
      <sz val="6"/>
      <name val="ＭＳ ゴシック"/>
      <family val="3"/>
      <charset val="128"/>
    </font>
    <font>
      <sz val="9"/>
      <name val="ＭＳ Ｐ明朝"/>
      <family val="1"/>
      <charset val="128"/>
    </font>
    <font>
      <sz val="10"/>
      <name val="HGPｺﾞｼｯｸE"/>
      <family val="3"/>
      <charset val="128"/>
    </font>
    <font>
      <sz val="12"/>
      <name val="HGPｺﾞｼｯｸE"/>
      <family val="3"/>
      <charset val="128"/>
    </font>
    <font>
      <sz val="12"/>
      <color theme="1"/>
      <name val="ＭＳ ゴシック"/>
      <family val="3"/>
      <charset val="128"/>
    </font>
    <font>
      <sz val="10.5"/>
      <name val="ＭＳ ゴシック"/>
      <family val="3"/>
      <charset val="128"/>
    </font>
    <font>
      <sz val="11"/>
      <name val="ＭＳ 明朝"/>
      <family val="1"/>
      <charset val="128"/>
    </font>
    <font>
      <sz val="15"/>
      <name val="ＭＳ 明朝"/>
      <family val="1"/>
      <charset val="128"/>
    </font>
    <font>
      <vertAlign val="subscript"/>
      <sz val="10"/>
      <name val="ＭＳ 明朝"/>
      <family val="1"/>
      <charset val="128"/>
    </font>
    <font>
      <sz val="22"/>
      <name val="ＭＳ ゴシック"/>
      <family val="3"/>
      <charset val="128"/>
    </font>
    <font>
      <sz val="12"/>
      <name val="ＭＳ ゴシック"/>
      <family val="3"/>
      <charset val="128"/>
    </font>
    <font>
      <sz val="9"/>
      <name val="ＭＳ ゴシック"/>
      <family val="3"/>
      <charset val="128"/>
    </font>
    <font>
      <b/>
      <sz val="10.5"/>
      <name val="ＭＳ ゴシック"/>
      <family val="3"/>
      <charset val="128"/>
    </font>
    <font>
      <sz val="10"/>
      <name val="ＭＳ ゴシック"/>
      <family val="3"/>
      <charset val="128"/>
    </font>
    <font>
      <sz val="8"/>
      <name val="ＭＳ 明朝"/>
      <family val="1"/>
      <charset val="128"/>
    </font>
    <font>
      <sz val="10"/>
      <color theme="0"/>
      <name val="ＭＳ 明朝"/>
      <family val="1"/>
      <charset val="128"/>
    </font>
    <font>
      <sz val="12"/>
      <color rgb="FFFF0000"/>
      <name val="Osaka"/>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126">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double">
        <color indexed="64"/>
      </top>
      <bottom style="medium">
        <color indexed="64"/>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thin">
        <color indexed="64"/>
      </right>
      <top/>
      <bottom style="double">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top/>
      <bottom style="dashed">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medium">
        <color indexed="64"/>
      </diagonal>
    </border>
    <border diagonalUp="1">
      <left style="medium">
        <color indexed="64"/>
      </left>
      <right style="medium">
        <color indexed="64"/>
      </right>
      <top style="thin">
        <color indexed="64"/>
      </top>
      <bottom style="medium">
        <color indexed="64"/>
      </bottom>
      <diagonal style="medium">
        <color indexed="64"/>
      </diagonal>
    </border>
  </borders>
  <cellStyleXfs count="5">
    <xf numFmtId="0" fontId="0" fillId="0" borderId="0"/>
    <xf numFmtId="38" fontId="1" fillId="0" borderId="0" applyFont="0" applyFill="0" applyBorder="0" applyAlignment="0" applyProtection="0"/>
    <xf numFmtId="0" fontId="1" fillId="0" borderId="0"/>
    <xf numFmtId="0" fontId="12" fillId="0" borderId="0">
      <alignment vertical="center"/>
    </xf>
    <xf numFmtId="38" fontId="12" fillId="0" borderId="0" applyFont="0" applyFill="0" applyBorder="0" applyAlignment="0" applyProtection="0">
      <alignment vertical="center"/>
    </xf>
  </cellStyleXfs>
  <cellXfs count="768">
    <xf numFmtId="0" fontId="0" fillId="0" borderId="0" xfId="0"/>
    <xf numFmtId="0" fontId="3" fillId="0" borderId="0" xfId="0" applyFont="1"/>
    <xf numFmtId="0" fontId="4" fillId="0" borderId="0" xfId="0" applyFont="1"/>
    <xf numFmtId="0" fontId="4" fillId="0" borderId="0" xfId="0" applyFont="1" applyBorder="1" applyAlignment="1"/>
    <xf numFmtId="0" fontId="4" fillId="0" borderId="1" xfId="0" applyFont="1" applyBorder="1" applyAlignment="1"/>
    <xf numFmtId="0" fontId="3" fillId="0" borderId="0" xfId="0" applyFont="1" applyAlignment="1">
      <alignment vertical="center"/>
    </xf>
    <xf numFmtId="0" fontId="5" fillId="0" borderId="0" xfId="0" applyFont="1" applyAlignment="1">
      <alignment vertical="center"/>
    </xf>
    <xf numFmtId="176" fontId="6" fillId="0" borderId="0" xfId="0" applyNumberFormat="1" applyFont="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horizontal="right" vertical="center"/>
    </xf>
    <xf numFmtId="0" fontId="6" fillId="0" borderId="0" xfId="0" applyFont="1" applyAlignment="1">
      <alignment vertical="center"/>
    </xf>
    <xf numFmtId="0" fontId="5" fillId="0" borderId="10"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horizontal="centerContinuous" vertical="center"/>
    </xf>
    <xf numFmtId="0" fontId="5" fillId="0" borderId="15" xfId="0" applyFont="1" applyBorder="1" applyAlignment="1">
      <alignment vertical="center"/>
    </xf>
    <xf numFmtId="0" fontId="5" fillId="0" borderId="22" xfId="0" applyFont="1" applyBorder="1" applyAlignment="1">
      <alignment vertical="center"/>
    </xf>
    <xf numFmtId="0" fontId="5" fillId="0" borderId="0" xfId="0" applyFont="1"/>
    <xf numFmtId="0" fontId="5" fillId="0" borderId="23" xfId="0" applyFont="1" applyBorder="1" applyAlignment="1">
      <alignment vertical="center"/>
    </xf>
    <xf numFmtId="0" fontId="5" fillId="0" borderId="18" xfId="0" applyFont="1" applyFill="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8" xfId="0" applyFont="1" applyBorder="1" applyAlignment="1">
      <alignment horizontal="centerContinuous" vertical="center"/>
    </xf>
    <xf numFmtId="0" fontId="5" fillId="0" borderId="8" xfId="0" applyFont="1" applyBorder="1" applyAlignment="1">
      <alignment horizontal="centerContinuous" vertical="center"/>
    </xf>
    <xf numFmtId="0" fontId="5" fillId="0" borderId="29" xfId="0" applyFont="1" applyBorder="1" applyAlignment="1">
      <alignment horizontal="centerContinuous" vertical="center"/>
    </xf>
    <xf numFmtId="0" fontId="5" fillId="0" borderId="6" xfId="0" applyFont="1" applyBorder="1" applyAlignment="1">
      <alignment vertical="center" wrapText="1"/>
    </xf>
    <xf numFmtId="0" fontId="5" fillId="0" borderId="31" xfId="0" applyFont="1" applyBorder="1" applyAlignment="1">
      <alignment vertical="center"/>
    </xf>
    <xf numFmtId="0" fontId="5" fillId="0" borderId="32" xfId="0" applyFont="1" applyBorder="1" applyAlignment="1">
      <alignment vertical="center"/>
    </xf>
    <xf numFmtId="0" fontId="5" fillId="0" borderId="0" xfId="0" applyFont="1" applyBorder="1" applyAlignment="1">
      <alignment horizontal="centerContinuous" vertical="center"/>
    </xf>
    <xf numFmtId="0" fontId="5" fillId="0" borderId="9" xfId="0" applyFont="1" applyBorder="1" applyAlignment="1">
      <alignment vertical="center"/>
    </xf>
    <xf numFmtId="0" fontId="5" fillId="0" borderId="9" xfId="0" applyFont="1" applyBorder="1" applyAlignment="1">
      <alignment horizontal="center" vertical="center" wrapText="1"/>
    </xf>
    <xf numFmtId="0" fontId="5" fillId="0" borderId="28" xfId="0" applyFont="1" applyBorder="1" applyAlignment="1">
      <alignment vertical="center"/>
    </xf>
    <xf numFmtId="0" fontId="5" fillId="0" borderId="10" xfId="0" applyFont="1" applyBorder="1" applyAlignment="1">
      <alignment vertical="center" wrapText="1"/>
    </xf>
    <xf numFmtId="0" fontId="5" fillId="0" borderId="14"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xf>
    <xf numFmtId="0" fontId="5" fillId="0" borderId="35" xfId="0" applyFont="1" applyBorder="1" applyAlignment="1">
      <alignment horizontal="center" vertical="center"/>
    </xf>
    <xf numFmtId="0" fontId="5" fillId="0" borderId="14"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0" xfId="0" applyFont="1" applyBorder="1" applyAlignment="1">
      <alignment horizontal="center"/>
    </xf>
    <xf numFmtId="0" fontId="5" fillId="0" borderId="0" xfId="0" applyFont="1" applyBorder="1"/>
    <xf numFmtId="178" fontId="3" fillId="0" borderId="0" xfId="0" applyNumberFormat="1" applyFont="1" applyAlignment="1">
      <alignment vertical="center"/>
    </xf>
    <xf numFmtId="0" fontId="3" fillId="0" borderId="0" xfId="0" applyFont="1" applyFill="1"/>
    <xf numFmtId="0" fontId="3" fillId="0" borderId="0" xfId="0" applyFont="1" applyFill="1" applyAlignment="1">
      <alignment vertical="center"/>
    </xf>
    <xf numFmtId="0" fontId="7" fillId="0" borderId="0" xfId="0" applyFont="1" applyFill="1" applyAlignment="1">
      <alignment vertical="center"/>
    </xf>
    <xf numFmtId="0" fontId="5" fillId="0" borderId="1" xfId="0" applyFont="1" applyBorder="1" applyAlignment="1">
      <alignment horizontal="centerContinuous" vertical="center"/>
    </xf>
    <xf numFmtId="0" fontId="5" fillId="0" borderId="43" xfId="0" applyFont="1" applyBorder="1" applyAlignment="1">
      <alignment horizontal="centerContinuous" vertical="center"/>
    </xf>
    <xf numFmtId="0" fontId="5" fillId="0" borderId="35" xfId="0" applyFont="1" applyBorder="1" applyAlignment="1">
      <alignment vertical="center"/>
    </xf>
    <xf numFmtId="0" fontId="5" fillId="0" borderId="11" xfId="0" applyFont="1" applyBorder="1" applyAlignment="1">
      <alignment vertical="center"/>
    </xf>
    <xf numFmtId="0" fontId="5" fillId="0" borderId="44" xfId="0" applyFont="1" applyBorder="1" applyAlignment="1">
      <alignment vertical="center"/>
    </xf>
    <xf numFmtId="0" fontId="5" fillId="0" borderId="10" xfId="0" applyFont="1" applyBorder="1" applyAlignment="1">
      <alignment horizontal="center" vertical="center" wrapText="1"/>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50" xfId="0" applyFont="1" applyBorder="1" applyAlignment="1">
      <alignment vertical="center"/>
    </xf>
    <xf numFmtId="49" fontId="5" fillId="0" borderId="0" xfId="0" applyNumberFormat="1" applyFont="1" applyBorder="1" applyAlignment="1">
      <alignment horizontal="center" vertical="center"/>
    </xf>
    <xf numFmtId="0" fontId="5" fillId="0" borderId="51" xfId="0" applyFont="1" applyBorder="1" applyAlignment="1">
      <alignment vertical="center"/>
    </xf>
    <xf numFmtId="0" fontId="5" fillId="0" borderId="46" xfId="0" applyFont="1" applyBorder="1" applyAlignment="1">
      <alignment horizontal="right" vertical="center"/>
    </xf>
    <xf numFmtId="178" fontId="5" fillId="0" borderId="52" xfId="2" applyNumberFormat="1" applyFont="1" applyBorder="1" applyAlignment="1">
      <alignment horizontal="center" vertical="center"/>
    </xf>
    <xf numFmtId="3" fontId="5" fillId="0" borderId="52" xfId="2" applyNumberFormat="1" applyFont="1" applyBorder="1" applyAlignment="1">
      <alignment horizontal="center" vertical="center"/>
    </xf>
    <xf numFmtId="0" fontId="5" fillId="0" borderId="30" xfId="2" applyFont="1" applyBorder="1" applyAlignment="1">
      <alignment horizontal="center" vertical="center"/>
    </xf>
    <xf numFmtId="0" fontId="5" fillId="0" borderId="26" xfId="2" applyFont="1" applyBorder="1" applyAlignment="1">
      <alignment horizontal="left" vertical="center"/>
    </xf>
    <xf numFmtId="3" fontId="5" fillId="0" borderId="26" xfId="2" applyNumberFormat="1" applyFont="1" applyBorder="1" applyAlignment="1">
      <alignment vertical="center"/>
    </xf>
    <xf numFmtId="24" fontId="5" fillId="0" borderId="53" xfId="2" applyNumberFormat="1" applyFont="1" applyBorder="1" applyAlignment="1">
      <alignment horizontal="left" vertical="center"/>
    </xf>
    <xf numFmtId="0" fontId="5" fillId="0" borderId="53" xfId="2" applyFont="1" applyBorder="1" applyAlignment="1">
      <alignment horizontal="left" vertical="center"/>
    </xf>
    <xf numFmtId="3" fontId="5" fillId="0" borderId="54" xfId="2" applyNumberFormat="1" applyFont="1" applyBorder="1" applyAlignment="1">
      <alignment vertical="center"/>
    </xf>
    <xf numFmtId="0" fontId="5" fillId="0" borderId="55" xfId="2" applyFont="1" applyBorder="1" applyAlignment="1">
      <alignment horizontal="left" vertical="center"/>
    </xf>
    <xf numFmtId="0" fontId="5" fillId="0" borderId="56" xfId="2" applyFont="1" applyBorder="1" applyAlignment="1">
      <alignment horizontal="center" vertical="center"/>
    </xf>
    <xf numFmtId="178" fontId="5" fillId="0" borderId="57" xfId="2" applyNumberFormat="1" applyFont="1" applyBorder="1" applyAlignment="1">
      <alignment vertical="center"/>
    </xf>
    <xf numFmtId="3" fontId="5" fillId="0" borderId="57" xfId="2" applyNumberFormat="1" applyFont="1" applyBorder="1" applyAlignment="1">
      <alignment vertical="center"/>
    </xf>
    <xf numFmtId="0" fontId="5" fillId="0" borderId="58" xfId="2" applyFont="1" applyBorder="1" applyAlignment="1">
      <alignment horizontal="left" vertical="center"/>
    </xf>
    <xf numFmtId="0" fontId="5" fillId="0" borderId="59" xfId="2" applyFont="1" applyBorder="1" applyAlignment="1">
      <alignment horizontal="left" vertical="center"/>
    </xf>
    <xf numFmtId="3" fontId="5" fillId="0" borderId="59" xfId="2" applyNumberFormat="1" applyFont="1" applyBorder="1" applyAlignment="1">
      <alignment vertical="center"/>
    </xf>
    <xf numFmtId="0" fontId="5" fillId="0" borderId="23" xfId="2" applyFont="1" applyBorder="1" applyAlignment="1">
      <alignment horizontal="left" vertical="center"/>
    </xf>
    <xf numFmtId="0" fontId="5" fillId="0" borderId="54" xfId="2" applyFont="1" applyBorder="1" applyAlignment="1">
      <alignment horizontal="left" vertical="center"/>
    </xf>
    <xf numFmtId="0" fontId="5" fillId="0" borderId="57" xfId="2" applyFont="1" applyBorder="1" applyAlignment="1">
      <alignment horizontal="center" vertical="center"/>
    </xf>
    <xf numFmtId="0" fontId="5" fillId="0" borderId="26" xfId="2" applyFont="1" applyBorder="1" applyAlignment="1">
      <alignment horizontal="left" vertical="center" wrapText="1"/>
    </xf>
    <xf numFmtId="0" fontId="5" fillId="0" borderId="19" xfId="2" applyFont="1" applyBorder="1" applyAlignment="1">
      <alignment horizontal="left" vertical="center"/>
    </xf>
    <xf numFmtId="3" fontId="5" fillId="0" borderId="19" xfId="2" applyNumberFormat="1" applyFont="1" applyBorder="1" applyAlignment="1">
      <alignment vertical="center"/>
    </xf>
    <xf numFmtId="0" fontId="5" fillId="0" borderId="22" xfId="2" applyFont="1" applyBorder="1" applyAlignment="1">
      <alignment horizontal="left" vertical="center"/>
    </xf>
    <xf numFmtId="0" fontId="5" fillId="0" borderId="60" xfId="2" applyFont="1" applyBorder="1" applyAlignment="1">
      <alignment horizontal="center" vertical="center"/>
    </xf>
    <xf numFmtId="3" fontId="5" fillId="0" borderId="60" xfId="2" applyNumberFormat="1" applyFont="1" applyBorder="1" applyAlignment="1">
      <alignment vertical="center"/>
    </xf>
    <xf numFmtId="0" fontId="5" fillId="0" borderId="61" xfId="2" applyFont="1" applyBorder="1" applyAlignment="1">
      <alignment horizontal="left" vertical="center"/>
    </xf>
    <xf numFmtId="0" fontId="5" fillId="0" borderId="62" xfId="2" applyFont="1" applyBorder="1" applyAlignment="1">
      <alignment horizontal="center" vertical="center"/>
    </xf>
    <xf numFmtId="178" fontId="5" fillId="0" borderId="62" xfId="2" applyNumberFormat="1" applyFont="1" applyBorder="1" applyAlignment="1">
      <alignment vertical="center"/>
    </xf>
    <xf numFmtId="0" fontId="5" fillId="0" borderId="62" xfId="2" applyFont="1" applyBorder="1" applyAlignment="1">
      <alignment vertical="center"/>
    </xf>
    <xf numFmtId="0" fontId="5" fillId="0" borderId="63" xfId="2" applyFont="1" applyBorder="1" applyAlignment="1">
      <alignment vertical="center"/>
    </xf>
    <xf numFmtId="3" fontId="5" fillId="0" borderId="62" xfId="2" applyNumberFormat="1" applyFont="1" applyBorder="1" applyAlignment="1">
      <alignment vertical="center"/>
    </xf>
    <xf numFmtId="0" fontId="5" fillId="0" borderId="64" xfId="2" applyFont="1" applyBorder="1" applyAlignment="1">
      <alignment horizontal="left" vertical="center"/>
    </xf>
    <xf numFmtId="0" fontId="5" fillId="0" borderId="65" xfId="0" applyFont="1" applyBorder="1" applyAlignment="1">
      <alignment vertical="center"/>
    </xf>
    <xf numFmtId="0" fontId="5" fillId="0" borderId="63" xfId="0" applyFont="1" applyBorder="1" applyAlignment="1">
      <alignment vertical="center"/>
    </xf>
    <xf numFmtId="176" fontId="5" fillId="0" borderId="65" xfId="0" applyNumberFormat="1" applyFont="1" applyBorder="1" applyAlignment="1">
      <alignment horizontal="right" vertical="center"/>
    </xf>
    <xf numFmtId="0" fontId="5" fillId="0" borderId="68" xfId="0" applyFont="1" applyBorder="1" applyAlignment="1">
      <alignment horizontal="centerContinuous" vertical="center"/>
    </xf>
    <xf numFmtId="0" fontId="5" fillId="0" borderId="69" xfId="0" applyFont="1" applyBorder="1" applyAlignment="1">
      <alignment vertical="center"/>
    </xf>
    <xf numFmtId="0" fontId="5" fillId="0" borderId="28" xfId="0" applyFont="1" applyBorder="1" applyAlignment="1">
      <alignment vertical="center" textRotation="255"/>
    </xf>
    <xf numFmtId="0" fontId="5" fillId="0" borderId="30" xfId="2" applyFont="1" applyBorder="1" applyAlignment="1">
      <alignment horizontal="center" vertical="center" textRotation="255" wrapText="1"/>
    </xf>
    <xf numFmtId="0" fontId="5" fillId="0" borderId="72" xfId="2" applyFont="1" applyBorder="1" applyAlignment="1">
      <alignment vertical="center" textRotation="255" wrapText="1"/>
    </xf>
    <xf numFmtId="0" fontId="5" fillId="0" borderId="30" xfId="2" applyFont="1" applyBorder="1" applyAlignment="1">
      <alignment vertical="center" textRotation="255" wrapText="1"/>
    </xf>
    <xf numFmtId="0" fontId="5" fillId="0" borderId="0" xfId="0" applyFont="1" applyAlignment="1">
      <alignment horizontal="right"/>
    </xf>
    <xf numFmtId="24" fontId="5" fillId="0" borderId="23" xfId="2" applyNumberFormat="1" applyFont="1" applyBorder="1" applyAlignment="1">
      <alignment horizontal="left" vertical="center"/>
    </xf>
    <xf numFmtId="3" fontId="5" fillId="0" borderId="73" xfId="0" applyNumberFormat="1" applyFont="1" applyBorder="1" applyAlignment="1">
      <alignment vertical="center"/>
    </xf>
    <xf numFmtId="0" fontId="5" fillId="0" borderId="38" xfId="0" applyFont="1" applyBorder="1" applyAlignment="1">
      <alignment horizontal="center" vertical="center"/>
    </xf>
    <xf numFmtId="176" fontId="5" fillId="0" borderId="0" xfId="0" applyNumberFormat="1" applyFont="1" applyBorder="1" applyAlignment="1">
      <alignment vertical="center"/>
    </xf>
    <xf numFmtId="176" fontId="5" fillId="0" borderId="0" xfId="0" applyNumberFormat="1" applyFont="1" applyBorder="1" applyAlignment="1">
      <alignment horizontal="right" vertical="center"/>
    </xf>
    <xf numFmtId="176" fontId="5" fillId="0" borderId="0" xfId="0" applyNumberFormat="1" applyFont="1" applyAlignment="1">
      <alignment vertical="center"/>
    </xf>
    <xf numFmtId="0" fontId="5" fillId="0" borderId="0" xfId="2" applyFont="1" applyAlignment="1">
      <alignment vertical="center"/>
    </xf>
    <xf numFmtId="176" fontId="6" fillId="0" borderId="0" xfId="2" applyNumberFormat="1" applyFont="1" applyAlignment="1">
      <alignment vertical="center"/>
    </xf>
    <xf numFmtId="0" fontId="5" fillId="0" borderId="0" xfId="2" applyFont="1" applyAlignment="1">
      <alignment horizontal="right" vertical="center"/>
    </xf>
    <xf numFmtId="0" fontId="5" fillId="0" borderId="74" xfId="2" applyFont="1" applyBorder="1" applyAlignment="1">
      <alignment horizontal="center" vertical="center"/>
    </xf>
    <xf numFmtId="0" fontId="5" fillId="0" borderId="33" xfId="0" applyFont="1" applyBorder="1" applyAlignment="1">
      <alignment horizontal="right" vertical="center"/>
    </xf>
    <xf numFmtId="0" fontId="9" fillId="0" borderId="0" xfId="0" applyFont="1" applyAlignment="1">
      <alignment horizontal="left" vertical="top"/>
    </xf>
    <xf numFmtId="0" fontId="5" fillId="0" borderId="0" xfId="0" applyFont="1" applyFill="1" applyAlignment="1">
      <alignment vertical="center"/>
    </xf>
    <xf numFmtId="0" fontId="5" fillId="0" borderId="75" xfId="0" applyFont="1" applyBorder="1" applyAlignment="1">
      <alignment horizontal="center" vertical="center"/>
    </xf>
    <xf numFmtId="0" fontId="5" fillId="0" borderId="76" xfId="2" applyFont="1" applyBorder="1" applyAlignment="1">
      <alignment vertical="center"/>
    </xf>
    <xf numFmtId="0" fontId="5" fillId="0" borderId="77" xfId="2" applyFont="1" applyBorder="1" applyAlignment="1">
      <alignment vertical="center"/>
    </xf>
    <xf numFmtId="38" fontId="5" fillId="0" borderId="66" xfId="1" applyFont="1" applyBorder="1" applyAlignment="1">
      <alignment vertical="center"/>
    </xf>
    <xf numFmtId="38" fontId="5" fillId="0" borderId="4" xfId="1" applyFont="1" applyBorder="1" applyAlignment="1">
      <alignment vertical="center"/>
    </xf>
    <xf numFmtId="38" fontId="5" fillId="0" borderId="63" xfId="1" applyFont="1" applyBorder="1" applyAlignment="1">
      <alignment vertical="center"/>
    </xf>
    <xf numFmtId="38" fontId="5" fillId="0" borderId="78" xfId="1" applyFont="1" applyBorder="1" applyAlignment="1">
      <alignment vertical="center"/>
    </xf>
    <xf numFmtId="38" fontId="3" fillId="0" borderId="0" xfId="1" applyFont="1" applyAlignment="1">
      <alignment horizontal="right"/>
    </xf>
    <xf numFmtId="38" fontId="3" fillId="0" borderId="0" xfId="1" applyFont="1"/>
    <xf numFmtId="38" fontId="3" fillId="0" borderId="0" xfId="1" applyFont="1" applyFill="1"/>
    <xf numFmtId="38" fontId="3" fillId="0" borderId="0" xfId="1" applyFont="1" applyAlignment="1">
      <alignment vertical="center"/>
    </xf>
    <xf numFmtId="38" fontId="5" fillId="0" borderId="29" xfId="1" applyFont="1" applyBorder="1" applyAlignment="1">
      <alignment vertical="center"/>
    </xf>
    <xf numFmtId="0" fontId="5" fillId="0" borderId="79" xfId="0" applyFont="1" applyBorder="1" applyAlignment="1">
      <alignment vertical="center"/>
    </xf>
    <xf numFmtId="38" fontId="5" fillId="0" borderId="16" xfId="1" applyFont="1" applyBorder="1" applyAlignment="1">
      <alignment vertical="center"/>
    </xf>
    <xf numFmtId="38" fontId="5" fillId="0" borderId="44" xfId="1" applyFont="1" applyBorder="1" applyAlignment="1">
      <alignment vertical="center"/>
    </xf>
    <xf numFmtId="0" fontId="5" fillId="0" borderId="80" xfId="0" applyFont="1" applyBorder="1" applyAlignment="1">
      <alignment horizontal="center" vertical="center"/>
    </xf>
    <xf numFmtId="3" fontId="5" fillId="0" borderId="0" xfId="0" applyNumberFormat="1" applyFont="1" applyBorder="1"/>
    <xf numFmtId="38" fontId="5" fillId="2" borderId="1" xfId="1" applyFont="1" applyFill="1" applyBorder="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Alignment="1">
      <alignment vertical="center"/>
    </xf>
    <xf numFmtId="38" fontId="5" fillId="3" borderId="20" xfId="1" applyFont="1" applyFill="1" applyBorder="1" applyAlignment="1">
      <alignment vertical="center"/>
    </xf>
    <xf numFmtId="0" fontId="5" fillId="0" borderId="0" xfId="2" applyFont="1" applyBorder="1" applyAlignment="1">
      <alignment vertical="center"/>
    </xf>
    <xf numFmtId="178" fontId="5" fillId="0" borderId="0" xfId="0" applyNumberFormat="1" applyFont="1" applyBorder="1"/>
    <xf numFmtId="3" fontId="5" fillId="4" borderId="1" xfId="0" applyNumberFormat="1" applyFont="1" applyFill="1" applyBorder="1" applyAlignment="1">
      <alignment horizontal="right"/>
    </xf>
    <xf numFmtId="176" fontId="5" fillId="0" borderId="0" xfId="0" applyNumberFormat="1" applyFont="1" applyAlignment="1">
      <alignment horizontal="right" vertical="center"/>
    </xf>
    <xf numFmtId="176" fontId="5" fillId="3" borderId="0" xfId="0" applyNumberFormat="1" applyFont="1" applyFill="1" applyAlignment="1">
      <alignment vertical="center"/>
    </xf>
    <xf numFmtId="38" fontId="5" fillId="4" borderId="1" xfId="1" applyFont="1" applyFill="1" applyBorder="1" applyAlignment="1">
      <alignment vertical="center"/>
    </xf>
    <xf numFmtId="38" fontId="5" fillId="0" borderId="1" xfId="1" applyFont="1" applyBorder="1" applyAlignment="1">
      <alignment vertical="center"/>
    </xf>
    <xf numFmtId="38" fontId="5" fillId="2" borderId="82" xfId="1" applyFont="1" applyFill="1" applyBorder="1" applyAlignment="1">
      <alignment vertical="center"/>
    </xf>
    <xf numFmtId="38" fontId="5" fillId="0" borderId="15" xfId="1" applyFont="1" applyBorder="1" applyAlignment="1">
      <alignment horizontal="right" vertical="top"/>
    </xf>
    <xf numFmtId="38" fontId="5" fillId="4" borderId="82" xfId="1" applyFont="1" applyFill="1" applyBorder="1" applyAlignment="1">
      <alignment vertical="center"/>
    </xf>
    <xf numFmtId="38" fontId="5" fillId="0" borderId="20" xfId="1" applyFont="1" applyBorder="1" applyAlignment="1">
      <alignment horizontal="right" vertical="center"/>
    </xf>
    <xf numFmtId="38" fontId="5" fillId="0" borderId="19" xfId="1" applyFont="1" applyBorder="1" applyAlignment="1">
      <alignment vertical="center"/>
    </xf>
    <xf numFmtId="38" fontId="5" fillId="0" borderId="59" xfId="1" applyFont="1" applyBorder="1" applyAlignment="1">
      <alignment vertical="center"/>
    </xf>
    <xf numFmtId="38" fontId="5" fillId="0" borderId="68" xfId="1" applyFont="1" applyBorder="1" applyAlignment="1">
      <alignment horizontal="right" vertical="center"/>
    </xf>
    <xf numFmtId="38" fontId="5" fillId="4" borderId="82" xfId="1" applyFont="1" applyFill="1" applyBorder="1" applyAlignment="1">
      <alignment horizontal="right" vertical="center"/>
    </xf>
    <xf numFmtId="38" fontId="5" fillId="3" borderId="4" xfId="1" applyFont="1" applyFill="1" applyBorder="1" applyAlignment="1">
      <alignment vertical="center"/>
    </xf>
    <xf numFmtId="38" fontId="5" fillId="2" borderId="4" xfId="1" applyFont="1" applyFill="1" applyBorder="1" applyAlignment="1">
      <alignment vertical="center"/>
    </xf>
    <xf numFmtId="3" fontId="5" fillId="4" borderId="82" xfId="0" applyNumberFormat="1" applyFont="1" applyFill="1" applyBorder="1"/>
    <xf numFmtId="181" fontId="5" fillId="2" borderId="1" xfId="2" applyNumberFormat="1" applyFont="1" applyFill="1" applyBorder="1" applyAlignment="1">
      <alignment vertical="center"/>
    </xf>
    <xf numFmtId="0" fontId="3" fillId="0" borderId="15" xfId="0" applyFont="1" applyBorder="1" applyAlignment="1">
      <alignment horizontal="center" vertical="center"/>
    </xf>
    <xf numFmtId="49" fontId="5" fillId="0" borderId="0" xfId="0" applyNumberFormat="1" applyFont="1" applyFill="1" applyBorder="1" applyAlignment="1">
      <alignment vertical="center"/>
    </xf>
    <xf numFmtId="0" fontId="5" fillId="0" borderId="83" xfId="0" applyFont="1" applyBorder="1" applyAlignment="1">
      <alignment vertical="center"/>
    </xf>
    <xf numFmtId="49" fontId="5" fillId="0" borderId="0" xfId="0" applyNumberFormat="1" applyFont="1" applyBorder="1" applyAlignment="1">
      <alignment vertical="center"/>
    </xf>
    <xf numFmtId="38" fontId="5" fillId="4" borderId="4" xfId="1" applyFont="1" applyFill="1" applyBorder="1" applyAlignment="1">
      <alignment vertical="center"/>
    </xf>
    <xf numFmtId="38" fontId="5" fillId="0" borderId="65" xfId="1" applyFont="1" applyBorder="1" applyAlignment="1">
      <alignment horizontal="right" vertical="center"/>
    </xf>
    <xf numFmtId="38" fontId="5" fillId="0" borderId="11" xfId="1" applyFont="1" applyBorder="1" applyAlignment="1">
      <alignment horizontal="right" vertical="center"/>
    </xf>
    <xf numFmtId="38" fontId="5" fillId="0" borderId="14" xfId="1" applyFont="1" applyBorder="1" applyAlignment="1">
      <alignment vertical="center"/>
    </xf>
    <xf numFmtId="38" fontId="5" fillId="0" borderId="33" xfId="1" applyFont="1" applyBorder="1" applyAlignment="1">
      <alignment vertical="center"/>
    </xf>
    <xf numFmtId="38" fontId="5" fillId="0" borderId="1" xfId="1" applyFont="1" applyBorder="1" applyAlignment="1">
      <alignment horizontal="right" vertical="center"/>
    </xf>
    <xf numFmtId="38" fontId="5" fillId="0" borderId="12" xfId="1" applyFont="1" applyBorder="1" applyAlignment="1">
      <alignment vertical="center"/>
    </xf>
    <xf numFmtId="38" fontId="5" fillId="0" borderId="18" xfId="1" applyFont="1" applyBorder="1" applyAlignment="1">
      <alignment horizontal="right" vertical="center"/>
    </xf>
    <xf numFmtId="38" fontId="5" fillId="0" borderId="37" xfId="1" applyFont="1" applyBorder="1" applyAlignment="1">
      <alignment horizontal="right" vertical="center"/>
    </xf>
    <xf numFmtId="0" fontId="3" fillId="0" borderId="84" xfId="0" applyFont="1" applyBorder="1" applyAlignment="1">
      <alignment horizontal="center" vertical="center"/>
    </xf>
    <xf numFmtId="38" fontId="5" fillId="0" borderId="0" xfId="1" applyFont="1" applyAlignment="1">
      <alignment vertical="center"/>
    </xf>
    <xf numFmtId="0" fontId="5" fillId="0" borderId="6" xfId="0" applyFont="1" applyBorder="1" applyAlignment="1">
      <alignment horizontal="center" vertical="center"/>
    </xf>
    <xf numFmtId="38" fontId="5" fillId="0" borderId="13" xfId="1" applyFont="1" applyBorder="1" applyAlignment="1">
      <alignment vertical="center"/>
    </xf>
    <xf numFmtId="40" fontId="5" fillId="0" borderId="14" xfId="1" applyNumberFormat="1" applyFont="1" applyBorder="1" applyAlignment="1">
      <alignment vertical="center"/>
    </xf>
    <xf numFmtId="40" fontId="5" fillId="0" borderId="33" xfId="0" applyNumberFormat="1" applyFont="1" applyBorder="1" applyAlignment="1">
      <alignment vertical="center"/>
    </xf>
    <xf numFmtId="40" fontId="5" fillId="0" borderId="14" xfId="1" applyNumberFormat="1" applyFont="1" applyBorder="1" applyAlignment="1">
      <alignment horizontal="right" vertical="center"/>
    </xf>
    <xf numFmtId="38" fontId="5" fillId="0" borderId="16" xfId="1" applyFont="1" applyBorder="1" applyAlignment="1">
      <alignment horizontal="right" vertical="center"/>
    </xf>
    <xf numFmtId="2" fontId="5" fillId="0" borderId="14" xfId="0" applyNumberFormat="1" applyFont="1" applyBorder="1" applyAlignment="1">
      <alignment horizontal="right" vertical="center"/>
    </xf>
    <xf numFmtId="2" fontId="5" fillId="0" borderId="33" xfId="0" applyNumberFormat="1" applyFont="1" applyBorder="1" applyAlignment="1">
      <alignment horizontal="right" vertical="center"/>
    </xf>
    <xf numFmtId="2" fontId="5" fillId="0" borderId="13" xfId="0" applyNumberFormat="1" applyFont="1" applyBorder="1" applyAlignment="1">
      <alignment horizontal="right" vertical="center"/>
    </xf>
    <xf numFmtId="2" fontId="5" fillId="0" borderId="13" xfId="0" applyNumberFormat="1" applyFont="1" applyBorder="1" applyAlignment="1">
      <alignment vertical="center"/>
    </xf>
    <xf numFmtId="2" fontId="5" fillId="0" borderId="79" xfId="0" applyNumberFormat="1" applyFont="1" applyBorder="1" applyAlignment="1">
      <alignment vertical="center"/>
    </xf>
    <xf numFmtId="2" fontId="5" fillId="0" borderId="85" xfId="0" applyNumberFormat="1" applyFont="1" applyBorder="1" applyAlignment="1">
      <alignment vertical="center"/>
    </xf>
    <xf numFmtId="38" fontId="5" fillId="0" borderId="46" xfId="1" applyFont="1" applyBorder="1" applyAlignment="1">
      <alignment vertical="center"/>
    </xf>
    <xf numFmtId="38" fontId="5" fillId="0" borderId="17" xfId="1" applyFont="1" applyBorder="1" applyAlignment="1">
      <alignment horizontal="right" vertical="center"/>
    </xf>
    <xf numFmtId="38" fontId="5" fillId="0" borderId="25" xfId="1" applyFont="1" applyBorder="1" applyAlignment="1">
      <alignment vertical="center"/>
    </xf>
    <xf numFmtId="38" fontId="5" fillId="0" borderId="0" xfId="0" applyNumberFormat="1" applyFont="1" applyAlignment="1">
      <alignment vertical="center"/>
    </xf>
    <xf numFmtId="38" fontId="5" fillId="4" borderId="1" xfId="0" applyNumberFormat="1" applyFont="1" applyFill="1" applyBorder="1" applyAlignment="1">
      <alignment vertical="center"/>
    </xf>
    <xf numFmtId="38" fontId="5" fillId="3" borderId="82" xfId="1" applyFont="1" applyFill="1" applyBorder="1" applyAlignment="1">
      <alignment vertical="center"/>
    </xf>
    <xf numFmtId="38" fontId="5" fillId="0" borderId="35" xfId="1" applyFont="1" applyBorder="1" applyAlignment="1">
      <alignment vertical="center"/>
    </xf>
    <xf numFmtId="38" fontId="5" fillId="0" borderId="47" xfId="1" applyFont="1" applyBorder="1" applyAlignment="1">
      <alignment vertical="center"/>
    </xf>
    <xf numFmtId="38" fontId="5" fillId="0" borderId="31" xfId="1" applyFont="1" applyBorder="1" applyAlignment="1">
      <alignment vertical="center"/>
    </xf>
    <xf numFmtId="38" fontId="5" fillId="0" borderId="0" xfId="1" applyFont="1" applyBorder="1" applyAlignment="1">
      <alignment vertical="center"/>
    </xf>
    <xf numFmtId="0" fontId="5" fillId="0" borderId="86" xfId="0" applyFont="1" applyBorder="1" applyAlignment="1">
      <alignment horizontal="center" vertical="center"/>
    </xf>
    <xf numFmtId="0" fontId="5" fillId="0" borderId="87" xfId="0" applyFont="1" applyBorder="1" applyAlignment="1">
      <alignment vertical="center"/>
    </xf>
    <xf numFmtId="176" fontId="5" fillId="0" borderId="1" xfId="0" applyNumberFormat="1" applyFont="1" applyBorder="1" applyAlignment="1">
      <alignment horizontal="center" vertical="center"/>
    </xf>
    <xf numFmtId="176" fontId="5" fillId="0" borderId="46" xfId="0" applyNumberFormat="1" applyFont="1" applyBorder="1" applyAlignment="1">
      <alignment horizontal="center" vertical="center"/>
    </xf>
    <xf numFmtId="38" fontId="5" fillId="0" borderId="13" xfId="1" applyFont="1" applyBorder="1" applyAlignment="1">
      <alignment horizontal="right" vertical="center"/>
    </xf>
    <xf numFmtId="38" fontId="5" fillId="0" borderId="28" xfId="0" applyNumberFormat="1" applyFont="1" applyBorder="1" applyAlignment="1">
      <alignment vertical="center"/>
    </xf>
    <xf numFmtId="2" fontId="5" fillId="0" borderId="28" xfId="0" applyNumberFormat="1" applyFont="1" applyBorder="1" applyAlignment="1">
      <alignment vertical="center"/>
    </xf>
    <xf numFmtId="0" fontId="5" fillId="0" borderId="87" xfId="0" applyFont="1" applyBorder="1" applyAlignment="1">
      <alignment horizontal="center" vertical="center"/>
    </xf>
    <xf numFmtId="38" fontId="5" fillId="0" borderId="0" xfId="1" applyFont="1" applyFill="1" applyBorder="1" applyAlignment="1">
      <alignment horizontal="right" vertical="center"/>
    </xf>
    <xf numFmtId="0" fontId="5" fillId="0" borderId="42" xfId="0" applyFont="1" applyBorder="1" applyAlignment="1">
      <alignment horizontal="center" vertical="center"/>
    </xf>
    <xf numFmtId="0" fontId="5" fillId="0" borderId="82" xfId="0" applyFont="1" applyBorder="1" applyAlignment="1">
      <alignment vertical="center"/>
    </xf>
    <xf numFmtId="38" fontId="5" fillId="0" borderId="16" xfId="1" applyFont="1" applyBorder="1" applyAlignment="1">
      <alignment horizontal="right" vertical="top"/>
    </xf>
    <xf numFmtId="38" fontId="5" fillId="4" borderId="82" xfId="0" applyNumberFormat="1" applyFont="1" applyFill="1" applyBorder="1" applyAlignment="1">
      <alignment vertical="center"/>
    </xf>
    <xf numFmtId="38" fontId="5" fillId="0" borderId="0" xfId="0" applyNumberFormat="1" applyFont="1" applyFill="1" applyBorder="1" applyAlignment="1">
      <alignment vertical="center"/>
    </xf>
    <xf numFmtId="176" fontId="5" fillId="0" borderId="0" xfId="0" applyNumberFormat="1" applyFont="1" applyFill="1" applyBorder="1"/>
    <xf numFmtId="3" fontId="5" fillId="0" borderId="0" xfId="0" applyNumberFormat="1" applyFont="1" applyFill="1" applyBorder="1" applyAlignment="1">
      <alignment horizontal="right"/>
    </xf>
    <xf numFmtId="0" fontId="7" fillId="0" borderId="0" xfId="0" applyFont="1" applyAlignment="1">
      <alignment vertical="center"/>
    </xf>
    <xf numFmtId="2" fontId="5" fillId="0" borderId="3" xfId="0" applyNumberFormat="1" applyFont="1" applyBorder="1" applyAlignment="1">
      <alignment horizontal="right" vertical="center"/>
    </xf>
    <xf numFmtId="38" fontId="5" fillId="2" borderId="1" xfId="0" applyNumberFormat="1" applyFont="1" applyFill="1" applyBorder="1" applyAlignment="1">
      <alignment vertical="center"/>
    </xf>
    <xf numFmtId="38" fontId="5" fillId="4" borderId="71" xfId="1" applyFont="1" applyFill="1" applyBorder="1" applyAlignment="1">
      <alignment vertical="center"/>
    </xf>
    <xf numFmtId="0" fontId="5" fillId="0" borderId="40" xfId="2" applyFont="1" applyBorder="1" applyAlignment="1">
      <alignment horizontal="left" vertical="center"/>
    </xf>
    <xf numFmtId="178" fontId="5" fillId="0" borderId="40" xfId="2" applyNumberFormat="1" applyFont="1" applyBorder="1" applyAlignment="1">
      <alignment vertical="center"/>
    </xf>
    <xf numFmtId="179" fontId="5" fillId="0" borderId="40" xfId="2" applyNumberFormat="1" applyFont="1" applyBorder="1" applyAlignment="1">
      <alignment vertical="center"/>
    </xf>
    <xf numFmtId="3" fontId="5" fillId="0" borderId="40" xfId="2" applyNumberFormat="1" applyFont="1" applyBorder="1" applyAlignment="1">
      <alignment vertical="center"/>
    </xf>
    <xf numFmtId="24" fontId="5" fillId="0" borderId="12" xfId="2" applyNumberFormat="1" applyFont="1" applyBorder="1" applyAlignment="1">
      <alignment horizontal="left" vertical="center"/>
    </xf>
    <xf numFmtId="180" fontId="5" fillId="0" borderId="40" xfId="2" applyNumberFormat="1" applyFont="1" applyBorder="1" applyAlignment="1">
      <alignment vertical="center"/>
    </xf>
    <xf numFmtId="0" fontId="5" fillId="0" borderId="29" xfId="2" applyFont="1" applyBorder="1" applyAlignment="1">
      <alignment vertical="center"/>
    </xf>
    <xf numFmtId="0" fontId="3" fillId="0" borderId="92" xfId="0" applyFont="1" applyBorder="1" applyAlignment="1">
      <alignment horizontal="center" vertical="center"/>
    </xf>
    <xf numFmtId="0" fontId="5" fillId="0" borderId="77" xfId="0" applyFont="1" applyBorder="1" applyAlignment="1">
      <alignment vertical="center"/>
    </xf>
    <xf numFmtId="40" fontId="5" fillId="0" borderId="3" xfId="0" applyNumberFormat="1" applyFont="1" applyBorder="1" applyAlignment="1">
      <alignment vertical="center"/>
    </xf>
    <xf numFmtId="38" fontId="5" fillId="0" borderId="4" xfId="0" applyNumberFormat="1" applyFont="1" applyBorder="1" applyAlignment="1">
      <alignment vertical="center"/>
    </xf>
    <xf numFmtId="0" fontId="5" fillId="0" borderId="85" xfId="0" applyFont="1" applyBorder="1" applyAlignment="1">
      <alignment vertical="center"/>
    </xf>
    <xf numFmtId="2" fontId="5" fillId="0" borderId="97" xfId="0" applyNumberFormat="1" applyFont="1" applyBorder="1" applyAlignment="1">
      <alignment vertical="center"/>
    </xf>
    <xf numFmtId="2" fontId="5" fillId="0" borderId="3" xfId="0" applyNumberFormat="1" applyFont="1" applyBorder="1" applyAlignment="1">
      <alignment vertical="center"/>
    </xf>
    <xf numFmtId="1" fontId="5" fillId="0" borderId="28" xfId="0" applyNumberFormat="1" applyFont="1" applyBorder="1" applyAlignment="1">
      <alignment vertical="center"/>
    </xf>
    <xf numFmtId="2" fontId="5" fillId="0" borderId="37" xfId="0" applyNumberFormat="1" applyFont="1" applyBorder="1" applyAlignment="1">
      <alignment horizontal="right" vertical="center"/>
    </xf>
    <xf numFmtId="0" fontId="5" fillId="0" borderId="98" xfId="0" applyFont="1" applyBorder="1" applyAlignment="1">
      <alignment vertical="center"/>
    </xf>
    <xf numFmtId="38" fontId="5" fillId="0" borderId="39" xfId="1" applyFont="1" applyBorder="1" applyAlignment="1">
      <alignment horizontal="right" vertical="center"/>
    </xf>
    <xf numFmtId="184" fontId="5" fillId="0" borderId="0" xfId="0" applyNumberFormat="1" applyFont="1" applyBorder="1" applyAlignment="1">
      <alignment horizontal="right" vertical="center"/>
    </xf>
    <xf numFmtId="2" fontId="5" fillId="0" borderId="0" xfId="0" applyNumberFormat="1" applyFont="1" applyBorder="1" applyAlignment="1">
      <alignment horizontal="right" vertical="center"/>
    </xf>
    <xf numFmtId="0" fontId="5" fillId="0" borderId="99" xfId="0" applyFont="1" applyBorder="1" applyAlignment="1">
      <alignment vertical="center"/>
    </xf>
    <xf numFmtId="0" fontId="5" fillId="0" borderId="100" xfId="0" applyFont="1" applyBorder="1" applyAlignment="1">
      <alignment vertical="center"/>
    </xf>
    <xf numFmtId="0" fontId="5" fillId="0" borderId="101" xfId="0" applyFont="1" applyBorder="1" applyAlignment="1">
      <alignment vertical="center"/>
    </xf>
    <xf numFmtId="185" fontId="5" fillId="0" borderId="37" xfId="0" applyNumberFormat="1" applyFont="1" applyBorder="1" applyAlignment="1">
      <alignment horizontal="right" vertical="center"/>
    </xf>
    <xf numFmtId="185" fontId="5" fillId="0" borderId="3" xfId="0" applyNumberFormat="1" applyFont="1" applyBorder="1" applyAlignment="1">
      <alignment horizontal="right" vertical="center"/>
    </xf>
    <xf numFmtId="185" fontId="5" fillId="0" borderId="14" xfId="0" applyNumberFormat="1" applyFont="1" applyBorder="1" applyAlignment="1">
      <alignment horizontal="right" vertical="center"/>
    </xf>
    <xf numFmtId="0" fontId="5" fillId="0" borderId="102" xfId="0" applyFont="1" applyBorder="1" applyAlignment="1">
      <alignment vertical="center"/>
    </xf>
    <xf numFmtId="49" fontId="5" fillId="0" borderId="102" xfId="0" applyNumberFormat="1" applyFont="1" applyBorder="1" applyAlignment="1">
      <alignment horizontal="center" vertical="center"/>
    </xf>
    <xf numFmtId="38" fontId="5" fillId="0" borderId="0" xfId="1" applyFont="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xf numFmtId="0" fontId="5" fillId="0" borderId="0" xfId="0" applyFont="1" applyFill="1" applyBorder="1" applyAlignment="1">
      <alignment horizontal="right" vertical="center"/>
    </xf>
    <xf numFmtId="38" fontId="5" fillId="0" borderId="0" xfId="1" applyFont="1" applyFill="1" applyBorder="1" applyAlignment="1">
      <alignment vertical="center"/>
    </xf>
    <xf numFmtId="0" fontId="5" fillId="0" borderId="41" xfId="0" applyFont="1" applyBorder="1" applyAlignment="1">
      <alignment horizontal="center" vertical="center" wrapText="1"/>
    </xf>
    <xf numFmtId="38" fontId="5" fillId="0" borderId="68" xfId="1" applyFont="1" applyFill="1" applyBorder="1" applyAlignment="1">
      <alignment horizontal="right" vertical="center"/>
    </xf>
    <xf numFmtId="38" fontId="5" fillId="0" borderId="93" xfId="1" applyFont="1" applyBorder="1" applyAlignment="1">
      <alignment vertical="center"/>
    </xf>
    <xf numFmtId="38" fontId="5" fillId="4" borderId="28" xfId="1" applyFont="1" applyFill="1" applyBorder="1" applyAlignment="1">
      <alignment horizontal="right" vertical="center"/>
    </xf>
    <xf numFmtId="0" fontId="5" fillId="0" borderId="94" xfId="0" applyFont="1" applyBorder="1" applyAlignment="1">
      <alignment vertical="center"/>
    </xf>
    <xf numFmtId="0" fontId="5" fillId="0" borderId="88" xfId="0" applyFont="1" applyBorder="1" applyAlignment="1">
      <alignment vertical="center"/>
    </xf>
    <xf numFmtId="0" fontId="5" fillId="0" borderId="87" xfId="0" applyFont="1" applyFill="1" applyBorder="1" applyAlignment="1">
      <alignment vertical="center"/>
    </xf>
    <xf numFmtId="0" fontId="5" fillId="0" borderId="88" xfId="0" applyFont="1" applyFill="1" applyBorder="1" applyAlignment="1">
      <alignment vertical="center"/>
    </xf>
    <xf numFmtId="0" fontId="5" fillId="0" borderId="89" xfId="0" applyFont="1" applyBorder="1" applyAlignment="1">
      <alignment vertical="center"/>
    </xf>
    <xf numFmtId="38" fontId="5" fillId="0" borderId="0" xfId="1" applyFont="1" applyBorder="1" applyAlignment="1">
      <alignment horizontal="center" vertical="center"/>
    </xf>
    <xf numFmtId="38" fontId="5" fillId="0" borderId="0" xfId="1" applyFont="1" applyBorder="1" applyAlignment="1">
      <alignment horizontal="right" vertical="top"/>
    </xf>
    <xf numFmtId="38" fontId="5" fillId="0" borderId="8" xfId="1" applyFont="1" applyBorder="1" applyAlignment="1">
      <alignment vertical="center"/>
    </xf>
    <xf numFmtId="0" fontId="5" fillId="5" borderId="0" xfId="0" applyFont="1" applyFill="1" applyAlignment="1">
      <alignment vertical="center"/>
    </xf>
    <xf numFmtId="38" fontId="5" fillId="3" borderId="1" xfId="1" applyFont="1" applyFill="1" applyBorder="1" applyAlignment="1">
      <alignment vertical="center"/>
    </xf>
    <xf numFmtId="38" fontId="5" fillId="5" borderId="68" xfId="1" applyFont="1" applyFill="1" applyBorder="1"/>
    <xf numFmtId="38" fontId="5" fillId="0" borderId="18" xfId="1" applyFont="1" applyBorder="1" applyAlignment="1">
      <alignment horizontal="right"/>
    </xf>
    <xf numFmtId="38" fontId="5" fillId="0" borderId="73" xfId="1" applyFont="1" applyBorder="1" applyAlignment="1">
      <alignment horizontal="right" vertical="center"/>
    </xf>
    <xf numFmtId="38" fontId="5" fillId="4" borderId="1" xfId="1" applyFont="1" applyFill="1" applyBorder="1" applyAlignment="1">
      <alignment horizontal="right"/>
    </xf>
    <xf numFmtId="38" fontId="5" fillId="4" borderId="82" xfId="1" applyFont="1" applyFill="1" applyBorder="1" applyAlignment="1">
      <alignment horizontal="right"/>
    </xf>
    <xf numFmtId="0" fontId="5" fillId="0" borderId="22" xfId="0" applyFont="1" applyBorder="1"/>
    <xf numFmtId="38" fontId="5" fillId="0" borderId="14" xfId="1" applyFont="1" applyBorder="1" applyAlignment="1">
      <alignment horizontal="right"/>
    </xf>
    <xf numFmtId="0" fontId="5" fillId="0" borderId="53" xfId="0" applyFont="1" applyBorder="1"/>
    <xf numFmtId="178" fontId="5" fillId="0" borderId="73" xfId="2" applyNumberFormat="1" applyFont="1" applyBorder="1" applyAlignment="1">
      <alignment horizontal="center" vertical="center"/>
    </xf>
    <xf numFmtId="3" fontId="5" fillId="0" borderId="73" xfId="2" applyNumberFormat="1" applyFont="1" applyBorder="1" applyAlignment="1">
      <alignment horizontal="center" vertical="center"/>
    </xf>
    <xf numFmtId="0" fontId="5" fillId="0" borderId="71" xfId="2" applyFont="1" applyBorder="1" applyAlignment="1">
      <alignment horizontal="center" vertical="center"/>
    </xf>
    <xf numFmtId="38" fontId="5" fillId="6" borderId="80" xfId="1" applyFont="1" applyFill="1" applyBorder="1" applyAlignment="1">
      <alignment horizontal="right" vertical="center" wrapText="1"/>
    </xf>
    <xf numFmtId="176" fontId="5" fillId="6" borderId="42" xfId="0" applyNumberFormat="1" applyFont="1" applyFill="1" applyBorder="1" applyAlignment="1">
      <alignment horizontal="right" vertical="center"/>
    </xf>
    <xf numFmtId="176" fontId="5" fillId="6" borderId="42" xfId="0" applyNumberFormat="1" applyFont="1" applyFill="1" applyBorder="1" applyAlignment="1">
      <alignment vertical="center"/>
    </xf>
    <xf numFmtId="176" fontId="5" fillId="6" borderId="45" xfId="0" applyNumberFormat="1" applyFont="1" applyFill="1" applyBorder="1" applyAlignment="1">
      <alignment vertical="center"/>
    </xf>
    <xf numFmtId="38" fontId="5" fillId="6" borderId="40" xfId="1" applyFont="1" applyFill="1" applyBorder="1" applyAlignment="1">
      <alignment horizontal="right" vertical="center"/>
    </xf>
    <xf numFmtId="38" fontId="5" fillId="6" borderId="1" xfId="1" applyFont="1" applyFill="1" applyBorder="1" applyAlignment="1">
      <alignment horizontal="right" vertical="center"/>
    </xf>
    <xf numFmtId="38" fontId="5" fillId="6" borderId="46" xfId="1" applyFont="1" applyFill="1" applyBorder="1" applyAlignment="1">
      <alignment horizontal="right" vertical="center"/>
    </xf>
    <xf numFmtId="0" fontId="5" fillId="6" borderId="40" xfId="0" applyFont="1" applyFill="1" applyBorder="1" applyAlignment="1">
      <alignment horizontal="right" vertical="center"/>
    </xf>
    <xf numFmtId="0" fontId="5" fillId="6" borderId="1" xfId="0" applyFont="1" applyFill="1" applyBorder="1" applyAlignment="1">
      <alignment horizontal="right" vertical="center"/>
    </xf>
    <xf numFmtId="0" fontId="5" fillId="6" borderId="46" xfId="0" applyFont="1" applyFill="1" applyBorder="1" applyAlignment="1">
      <alignment horizontal="right" vertical="center"/>
    </xf>
    <xf numFmtId="38" fontId="5" fillId="6" borderId="41" xfId="1" applyFont="1" applyFill="1" applyBorder="1" applyAlignment="1">
      <alignment horizontal="right" vertical="center"/>
    </xf>
    <xf numFmtId="38" fontId="5" fillId="6" borderId="54" xfId="1" applyFont="1" applyFill="1" applyBorder="1" applyAlignment="1">
      <alignment horizontal="right" vertical="center"/>
    </xf>
    <xf numFmtId="40" fontId="5" fillId="6" borderId="40" xfId="1" applyNumberFormat="1" applyFont="1" applyFill="1" applyBorder="1" applyAlignment="1">
      <alignment horizontal="right" vertical="center"/>
    </xf>
    <xf numFmtId="40" fontId="5" fillId="6" borderId="1" xfId="1" applyNumberFormat="1" applyFont="1" applyFill="1" applyBorder="1" applyAlignment="1">
      <alignment horizontal="right" vertical="center"/>
    </xf>
    <xf numFmtId="183" fontId="5" fillId="6" borderId="1" xfId="1" applyNumberFormat="1" applyFont="1" applyFill="1" applyBorder="1" applyAlignment="1">
      <alignment horizontal="right" vertical="center"/>
    </xf>
    <xf numFmtId="0" fontId="5" fillId="6" borderId="6" xfId="0" applyFont="1" applyFill="1" applyBorder="1" applyAlignment="1">
      <alignment vertical="top"/>
    </xf>
    <xf numFmtId="0" fontId="5" fillId="6" borderId="6" xfId="0" applyFont="1" applyFill="1" applyBorder="1" applyAlignment="1">
      <alignment vertical="center"/>
    </xf>
    <xf numFmtId="0" fontId="5" fillId="6" borderId="18" xfId="0" applyFont="1" applyFill="1" applyBorder="1" applyAlignment="1">
      <alignment vertical="center"/>
    </xf>
    <xf numFmtId="38" fontId="5" fillId="6" borderId="18" xfId="1" applyFont="1" applyFill="1" applyBorder="1" applyAlignment="1">
      <alignment vertical="center"/>
    </xf>
    <xf numFmtId="38" fontId="5" fillId="6" borderId="2" xfId="1" applyFont="1" applyFill="1" applyBorder="1" applyAlignment="1">
      <alignment vertical="center"/>
    </xf>
    <xf numFmtId="0" fontId="5" fillId="6" borderId="15" xfId="0" applyFont="1" applyFill="1" applyBorder="1" applyAlignment="1">
      <alignment horizontal="center" vertical="center"/>
    </xf>
    <xf numFmtId="182" fontId="5" fillId="6" borderId="15" xfId="0" applyNumberFormat="1" applyFont="1" applyFill="1" applyBorder="1" applyAlignment="1">
      <alignment horizontal="center" vertical="center"/>
    </xf>
    <xf numFmtId="0" fontId="5" fillId="6" borderId="43" xfId="0" applyFont="1" applyFill="1" applyBorder="1" applyAlignment="1">
      <alignment horizontal="center" vertical="center"/>
    </xf>
    <xf numFmtId="0" fontId="5" fillId="6" borderId="84" xfId="0" applyFont="1" applyFill="1" applyBorder="1" applyAlignment="1">
      <alignment horizontal="center" vertical="center"/>
    </xf>
    <xf numFmtId="38" fontId="5" fillId="6" borderId="19" xfId="1" applyFont="1" applyFill="1" applyBorder="1" applyAlignment="1">
      <alignment vertical="center"/>
    </xf>
    <xf numFmtId="0" fontId="5" fillId="6" borderId="15" xfId="0" applyFont="1" applyFill="1" applyBorder="1" applyAlignment="1">
      <alignment vertical="center"/>
    </xf>
    <xf numFmtId="0" fontId="5" fillId="6" borderId="2" xfId="0" applyFont="1" applyFill="1" applyBorder="1" applyAlignment="1">
      <alignment vertical="center"/>
    </xf>
    <xf numFmtId="0" fontId="5" fillId="6" borderId="43" xfId="0" applyFont="1" applyFill="1" applyBorder="1" applyAlignment="1">
      <alignment vertical="center"/>
    </xf>
    <xf numFmtId="179" fontId="5" fillId="6" borderId="15" xfId="2" applyNumberFormat="1" applyFont="1" applyFill="1" applyBorder="1" applyAlignment="1">
      <alignment vertical="center"/>
    </xf>
    <xf numFmtId="179" fontId="5" fillId="6" borderId="6" xfId="2" applyNumberFormat="1" applyFont="1" applyFill="1" applyBorder="1" applyAlignment="1">
      <alignment vertical="center"/>
    </xf>
    <xf numFmtId="179" fontId="5" fillId="6" borderId="43" xfId="2" applyNumberFormat="1" applyFont="1" applyFill="1" applyBorder="1" applyAlignment="1">
      <alignment vertical="center"/>
    </xf>
    <xf numFmtId="179" fontId="5" fillId="6" borderId="32" xfId="2" applyNumberFormat="1" applyFont="1" applyFill="1" applyBorder="1" applyAlignment="1">
      <alignment vertical="center"/>
    </xf>
    <xf numFmtId="180" fontId="5" fillId="6" borderId="6" xfId="2" applyNumberFormat="1" applyFont="1" applyFill="1" applyBorder="1" applyAlignment="1">
      <alignment vertical="center"/>
    </xf>
    <xf numFmtId="180" fontId="5" fillId="6" borderId="15" xfId="2" applyNumberFormat="1" applyFont="1" applyFill="1" applyBorder="1" applyAlignment="1">
      <alignment vertical="center"/>
    </xf>
    <xf numFmtId="180" fontId="5" fillId="6" borderId="95" xfId="2" applyNumberFormat="1" applyFont="1" applyFill="1" applyBorder="1" applyAlignment="1">
      <alignment vertical="center"/>
    </xf>
    <xf numFmtId="0" fontId="5" fillId="6" borderId="14" xfId="0" applyFont="1" applyFill="1" applyBorder="1"/>
    <xf numFmtId="0" fontId="5" fillId="6" borderId="18" xfId="0" applyFont="1" applyFill="1" applyBorder="1"/>
    <xf numFmtId="0" fontId="5" fillId="6" borderId="6" xfId="0" applyFont="1" applyFill="1" applyBorder="1" applyAlignment="1">
      <alignment horizontal="center" vertical="center"/>
    </xf>
    <xf numFmtId="38" fontId="5" fillId="6" borderId="6" xfId="1" applyFont="1" applyFill="1" applyBorder="1" applyAlignment="1">
      <alignment vertical="center"/>
    </xf>
    <xf numFmtId="0" fontId="5" fillId="6" borderId="32" xfId="0" applyFont="1" applyFill="1" applyBorder="1" applyAlignment="1">
      <alignment horizontal="center" vertical="center"/>
    </xf>
    <xf numFmtId="0" fontId="5" fillId="6" borderId="32" xfId="0" applyFont="1" applyFill="1" applyBorder="1" applyAlignment="1">
      <alignment vertical="center"/>
    </xf>
    <xf numFmtId="38" fontId="5" fillId="6" borderId="42" xfId="1" applyFont="1" applyFill="1" applyBorder="1" applyAlignment="1">
      <alignment horizontal="right" vertical="center"/>
    </xf>
    <xf numFmtId="38" fontId="5" fillId="6" borderId="42" xfId="1" applyFont="1" applyFill="1" applyBorder="1" applyAlignment="1">
      <alignment vertical="center"/>
    </xf>
    <xf numFmtId="0" fontId="5" fillId="6" borderId="45" xfId="0" applyFont="1" applyFill="1" applyBorder="1" applyAlignment="1">
      <alignment vertical="center"/>
    </xf>
    <xf numFmtId="1" fontId="5" fillId="6" borderId="13" xfId="0" applyNumberFormat="1" applyFont="1" applyFill="1" applyBorder="1" applyAlignment="1">
      <alignment horizontal="right" vertical="center"/>
    </xf>
    <xf numFmtId="1" fontId="5" fillId="6" borderId="13" xfId="0" applyNumberFormat="1" applyFont="1" applyFill="1" applyBorder="1" applyAlignment="1">
      <alignment vertical="center"/>
    </xf>
    <xf numFmtId="1" fontId="5" fillId="6" borderId="79" xfId="0" applyNumberFormat="1" applyFont="1" applyFill="1" applyBorder="1" applyAlignment="1">
      <alignment vertical="center"/>
    </xf>
    <xf numFmtId="38" fontId="5" fillId="6" borderId="32" xfId="1" applyFont="1" applyFill="1" applyBorder="1" applyAlignment="1">
      <alignment vertical="center"/>
    </xf>
    <xf numFmtId="0" fontId="5" fillId="6" borderId="0" xfId="0" applyFont="1" applyFill="1" applyAlignment="1">
      <alignment vertical="center"/>
    </xf>
    <xf numFmtId="0" fontId="5" fillId="6" borderId="14" xfId="0" applyFont="1" applyFill="1" applyBorder="1" applyAlignment="1">
      <alignment horizontal="right" vertical="center"/>
    </xf>
    <xf numFmtId="0" fontId="5" fillId="6" borderId="2" xfId="0" applyFont="1" applyFill="1" applyBorder="1" applyAlignment="1">
      <alignment horizontal="right" vertical="center"/>
    </xf>
    <xf numFmtId="0" fontId="5" fillId="6" borderId="18" xfId="0" applyFont="1" applyFill="1" applyBorder="1" applyAlignment="1">
      <alignment horizontal="right" vertical="center"/>
    </xf>
    <xf numFmtId="38" fontId="5" fillId="6" borderId="87" xfId="1" applyFont="1" applyFill="1" applyBorder="1" applyAlignment="1">
      <alignment vertical="center"/>
    </xf>
    <xf numFmtId="0" fontId="5" fillId="6" borderId="42" xfId="0" applyFont="1" applyFill="1" applyBorder="1" applyAlignment="1">
      <alignment vertical="center"/>
    </xf>
    <xf numFmtId="0" fontId="5" fillId="6" borderId="87" xfId="0" applyFont="1" applyFill="1" applyBorder="1" applyAlignment="1">
      <alignment vertical="center"/>
    </xf>
    <xf numFmtId="0" fontId="5" fillId="0" borderId="80" xfId="0" applyFont="1" applyBorder="1" applyAlignment="1">
      <alignment vertical="center"/>
    </xf>
    <xf numFmtId="38" fontId="5" fillId="0" borderId="83" xfId="0" applyNumberFormat="1" applyFont="1" applyBorder="1" applyAlignment="1">
      <alignment vertical="center"/>
    </xf>
    <xf numFmtId="185" fontId="5" fillId="0" borderId="57" xfId="0" applyNumberFormat="1" applyFont="1" applyBorder="1" applyAlignment="1">
      <alignment horizontal="right" vertical="center"/>
    </xf>
    <xf numFmtId="2" fontId="5" fillId="0" borderId="57" xfId="0" applyNumberFormat="1" applyFont="1" applyBorder="1" applyAlignment="1">
      <alignment horizontal="right" vertical="center"/>
    </xf>
    <xf numFmtId="0" fontId="5" fillId="0" borderId="111" xfId="0" applyFont="1" applyBorder="1" applyAlignment="1">
      <alignment vertical="center"/>
    </xf>
    <xf numFmtId="2" fontId="5" fillId="0" borderId="113" xfId="0" applyNumberFormat="1" applyFont="1" applyBorder="1" applyAlignment="1">
      <alignment horizontal="right" vertical="center"/>
    </xf>
    <xf numFmtId="185" fontId="5" fillId="0" borderId="117" xfId="0" applyNumberFormat="1" applyFont="1" applyBorder="1" applyAlignment="1">
      <alignment vertical="center"/>
    </xf>
    <xf numFmtId="185" fontId="5" fillId="0" borderId="116" xfId="0" applyNumberFormat="1" applyFont="1" applyBorder="1" applyAlignment="1">
      <alignment vertical="center"/>
    </xf>
    <xf numFmtId="38" fontId="5" fillId="0" borderId="68" xfId="1" applyFont="1" applyFill="1" applyBorder="1" applyAlignment="1">
      <alignment vertical="center"/>
    </xf>
    <xf numFmtId="1" fontId="5" fillId="0" borderId="97" xfId="0" applyNumberFormat="1" applyFont="1" applyFill="1" applyBorder="1" applyAlignment="1">
      <alignment vertical="center"/>
    </xf>
    <xf numFmtId="38" fontId="5" fillId="0" borderId="7" xfId="1" applyFont="1" applyFill="1" applyBorder="1" applyAlignment="1">
      <alignment vertical="center"/>
    </xf>
    <xf numFmtId="1" fontId="5" fillId="0" borderId="85" xfId="0" applyNumberFormat="1" applyFont="1" applyFill="1" applyBorder="1" applyAlignment="1">
      <alignment vertical="center"/>
    </xf>
    <xf numFmtId="38" fontId="5" fillId="0" borderId="8" xfId="1" applyFont="1" applyFill="1" applyBorder="1" applyAlignment="1">
      <alignment vertical="center"/>
    </xf>
    <xf numFmtId="0" fontId="5" fillId="0" borderId="94" xfId="0" applyFont="1" applyFill="1" applyBorder="1" applyAlignment="1">
      <alignment vertical="center"/>
    </xf>
    <xf numFmtId="0" fontId="5" fillId="0" borderId="89" xfId="0" applyFont="1" applyFill="1" applyBorder="1" applyAlignment="1">
      <alignment vertical="center"/>
    </xf>
    <xf numFmtId="0" fontId="5" fillId="0" borderId="4" xfId="0" applyFont="1" applyFill="1" applyBorder="1" applyAlignment="1">
      <alignment vertical="center"/>
    </xf>
    <xf numFmtId="40" fontId="5" fillId="0" borderId="70" xfId="0" applyNumberFormat="1" applyFont="1" applyFill="1" applyBorder="1" applyAlignment="1">
      <alignment vertical="center"/>
    </xf>
    <xf numFmtId="38" fontId="5" fillId="0" borderId="96" xfId="0" applyNumberFormat="1" applyFont="1" applyFill="1" applyBorder="1" applyAlignment="1">
      <alignment vertical="center"/>
    </xf>
    <xf numFmtId="40" fontId="5" fillId="0" borderId="37" xfId="0" applyNumberFormat="1" applyFont="1" applyFill="1" applyBorder="1" applyAlignment="1">
      <alignment vertical="center"/>
    </xf>
    <xf numFmtId="38" fontId="5" fillId="0" borderId="17" xfId="1" applyFont="1" applyFill="1" applyBorder="1" applyAlignment="1">
      <alignment vertical="center"/>
    </xf>
    <xf numFmtId="38" fontId="5" fillId="0" borderId="17" xfId="0" applyNumberFormat="1" applyFont="1" applyFill="1" applyBorder="1" applyAlignment="1">
      <alignment vertical="center"/>
    </xf>
    <xf numFmtId="38" fontId="5" fillId="0" borderId="83" xfId="1" applyFont="1" applyFill="1" applyBorder="1" applyAlignment="1">
      <alignment vertical="center"/>
    </xf>
    <xf numFmtId="38" fontId="5" fillId="0" borderId="39" xfId="1" applyFont="1" applyFill="1" applyBorder="1" applyAlignment="1">
      <alignment vertical="center"/>
    </xf>
    <xf numFmtId="38" fontId="5" fillId="0" borderId="89" xfId="1" applyFont="1" applyFill="1" applyBorder="1" applyAlignment="1">
      <alignment vertical="center"/>
    </xf>
    <xf numFmtId="38" fontId="5" fillId="0" borderId="118" xfId="0" applyNumberFormat="1" applyFont="1" applyFill="1" applyBorder="1" applyAlignment="1">
      <alignment vertical="center"/>
    </xf>
    <xf numFmtId="2" fontId="5" fillId="0" borderId="119" xfId="0" applyNumberFormat="1" applyFont="1" applyFill="1" applyBorder="1" applyAlignment="1">
      <alignment horizontal="right" vertical="center"/>
    </xf>
    <xf numFmtId="38" fontId="5" fillId="0" borderId="39" xfId="1" applyFont="1" applyBorder="1" applyAlignment="1">
      <alignment vertical="center"/>
    </xf>
    <xf numFmtId="185" fontId="5" fillId="0" borderId="121" xfId="0" applyNumberFormat="1" applyFont="1" applyBorder="1" applyAlignment="1">
      <alignment horizontal="right" vertical="center"/>
    </xf>
    <xf numFmtId="38" fontId="5" fillId="0" borderId="102" xfId="1" applyFont="1" applyBorder="1" applyAlignment="1">
      <alignment vertical="center"/>
    </xf>
    <xf numFmtId="0" fontId="11" fillId="0" borderId="0" xfId="0" applyFont="1" applyBorder="1" applyAlignment="1">
      <alignment horizontal="center"/>
    </xf>
    <xf numFmtId="176" fontId="11" fillId="0" borderId="0" xfId="0" applyNumberFormat="1" applyFont="1" applyBorder="1" applyAlignment="1">
      <alignment horizontal="right"/>
    </xf>
    <xf numFmtId="0" fontId="10" fillId="0" borderId="0" xfId="0" applyFont="1" applyBorder="1"/>
    <xf numFmtId="0" fontId="10" fillId="0" borderId="0" xfId="0" applyFont="1" applyBorder="1" applyAlignment="1">
      <alignment horizontal="center"/>
    </xf>
    <xf numFmtId="0" fontId="10" fillId="0" borderId="0" xfId="0" applyFont="1" applyFill="1" applyBorder="1" applyAlignment="1">
      <alignment horizontal="center"/>
    </xf>
    <xf numFmtId="38" fontId="5" fillId="6" borderId="10" xfId="1" applyFont="1" applyFill="1" applyBorder="1" applyAlignment="1">
      <alignment vertical="center"/>
    </xf>
    <xf numFmtId="38" fontId="5" fillId="6" borderId="14" xfId="1" applyFont="1" applyFill="1" applyBorder="1" applyAlignment="1">
      <alignment vertical="center"/>
    </xf>
    <xf numFmtId="38" fontId="5" fillId="6" borderId="33" xfId="1" applyFont="1" applyFill="1" applyBorder="1" applyAlignment="1">
      <alignment vertical="center"/>
    </xf>
    <xf numFmtId="38" fontId="5" fillId="4" borderId="0" xfId="1" applyFont="1" applyFill="1" applyAlignment="1">
      <alignment vertical="center"/>
    </xf>
    <xf numFmtId="177" fontId="5" fillId="6" borderId="26" xfId="2" applyNumberFormat="1" applyFont="1" applyFill="1" applyBorder="1" applyAlignment="1">
      <alignment vertical="center"/>
    </xf>
    <xf numFmtId="177" fontId="5" fillId="6" borderId="59" xfId="2" applyNumberFormat="1" applyFont="1" applyFill="1" applyBorder="1" applyAlignment="1">
      <alignment vertical="center"/>
    </xf>
    <xf numFmtId="177" fontId="5" fillId="0" borderId="62" xfId="2" applyNumberFormat="1" applyFont="1" applyBorder="1" applyAlignment="1">
      <alignment vertical="center"/>
    </xf>
    <xf numFmtId="177" fontId="5" fillId="0" borderId="40" xfId="2" applyNumberFormat="1" applyFont="1" applyBorder="1" applyAlignment="1">
      <alignment vertical="center"/>
    </xf>
    <xf numFmtId="177" fontId="5" fillId="6" borderId="54" xfId="2" applyNumberFormat="1" applyFont="1" applyFill="1" applyBorder="1" applyAlignment="1">
      <alignment vertical="center"/>
    </xf>
    <xf numFmtId="177" fontId="5" fillId="0" borderId="57" xfId="2" applyNumberFormat="1" applyFont="1" applyBorder="1" applyAlignment="1">
      <alignment vertical="center"/>
    </xf>
    <xf numFmtId="177" fontId="5" fillId="6" borderId="19" xfId="2" applyNumberFormat="1" applyFont="1" applyFill="1" applyBorder="1" applyAlignment="1">
      <alignment vertical="center"/>
    </xf>
    <xf numFmtId="177" fontId="5" fillId="6" borderId="60" xfId="2" applyNumberFormat="1" applyFont="1" applyFill="1" applyBorder="1" applyAlignment="1">
      <alignment vertical="center"/>
    </xf>
    <xf numFmtId="38" fontId="5" fillId="6" borderId="14" xfId="1" applyFont="1" applyFill="1" applyBorder="1" applyAlignment="1">
      <alignment horizontal="right" vertical="center"/>
    </xf>
    <xf numFmtId="38" fontId="5" fillId="6" borderId="14" xfId="1" applyFont="1" applyFill="1" applyBorder="1"/>
    <xf numFmtId="38" fontId="5" fillId="6" borderId="18" xfId="1" applyFont="1" applyFill="1" applyBorder="1"/>
    <xf numFmtId="38" fontId="5" fillId="6" borderId="15" xfId="1" applyFont="1" applyFill="1" applyBorder="1" applyAlignment="1">
      <alignment horizontal="right" vertical="top"/>
    </xf>
    <xf numFmtId="38" fontId="5" fillId="6" borderId="59" xfId="1" applyFont="1" applyFill="1" applyBorder="1" applyAlignment="1">
      <alignment vertical="center"/>
    </xf>
    <xf numFmtId="38" fontId="5" fillId="0" borderId="20" xfId="1" applyFont="1" applyBorder="1" applyAlignment="1">
      <alignment horizontal="centerContinuous" vertical="center"/>
    </xf>
    <xf numFmtId="38" fontId="5" fillId="0" borderId="6" xfId="1" applyFont="1" applyBorder="1" applyAlignment="1">
      <alignment vertical="center"/>
    </xf>
    <xf numFmtId="38" fontId="5" fillId="6" borderId="68" xfId="1" applyFont="1" applyFill="1" applyBorder="1" applyAlignment="1">
      <alignment horizontal="right" vertical="center"/>
    </xf>
    <xf numFmtId="38" fontId="5" fillId="6" borderId="70" xfId="1" applyFont="1" applyFill="1" applyBorder="1" applyAlignment="1">
      <alignment horizontal="right" vertical="center"/>
    </xf>
    <xf numFmtId="38" fontId="5" fillId="6" borderId="18" xfId="1" applyFont="1" applyFill="1" applyBorder="1" applyAlignment="1">
      <alignment horizontal="right" vertical="center"/>
    </xf>
    <xf numFmtId="38" fontId="5" fillId="0" borderId="18" xfId="1" applyFont="1" applyBorder="1" applyAlignment="1">
      <alignment vertical="center"/>
    </xf>
    <xf numFmtId="38" fontId="5" fillId="0" borderId="37" xfId="1" applyFont="1" applyBorder="1" applyAlignment="1">
      <alignment vertical="center"/>
    </xf>
    <xf numFmtId="176" fontId="5" fillId="6" borderId="18" xfId="2" applyNumberFormat="1" applyFont="1" applyFill="1" applyBorder="1" applyAlignment="1">
      <alignment vertical="center"/>
    </xf>
    <xf numFmtId="176" fontId="5" fillId="6" borderId="26" xfId="2" applyNumberFormat="1" applyFont="1" applyFill="1" applyBorder="1" applyAlignment="1">
      <alignment vertical="center"/>
    </xf>
    <xf numFmtId="176" fontId="5" fillId="6" borderId="59" xfId="2" applyNumberFormat="1" applyFont="1" applyFill="1" applyBorder="1" applyAlignment="1">
      <alignment vertical="center"/>
    </xf>
    <xf numFmtId="176" fontId="5" fillId="6" borderId="54" xfId="2" applyNumberFormat="1" applyFont="1" applyFill="1" applyBorder="1" applyAlignment="1">
      <alignment vertical="center"/>
    </xf>
    <xf numFmtId="176" fontId="5" fillId="6" borderId="19" xfId="2" applyNumberFormat="1" applyFont="1" applyFill="1" applyBorder="1" applyAlignment="1">
      <alignment vertical="center"/>
    </xf>
    <xf numFmtId="176" fontId="5" fillId="6" borderId="60" xfId="2" applyNumberFormat="1" applyFont="1" applyFill="1" applyBorder="1" applyAlignment="1">
      <alignment vertical="center"/>
    </xf>
    <xf numFmtId="3" fontId="5" fillId="6" borderId="14" xfId="1" applyNumberFormat="1" applyFont="1" applyFill="1" applyBorder="1"/>
    <xf numFmtId="3" fontId="5" fillId="6" borderId="18" xfId="1" applyNumberFormat="1" applyFont="1" applyFill="1" applyBorder="1"/>
    <xf numFmtId="38" fontId="5" fillId="3" borderId="1" xfId="0" applyNumberFormat="1" applyFont="1" applyFill="1" applyBorder="1" applyAlignment="1">
      <alignment vertical="center"/>
    </xf>
    <xf numFmtId="38" fontId="5" fillId="3" borderId="82" xfId="0" applyNumberFormat="1" applyFont="1" applyFill="1" applyBorder="1" applyAlignment="1">
      <alignment vertical="center"/>
    </xf>
    <xf numFmtId="0" fontId="13" fillId="0" borderId="84" xfId="3" applyFont="1" applyBorder="1" applyAlignment="1">
      <alignment horizontal="left" vertical="center" wrapText="1"/>
    </xf>
    <xf numFmtId="0" fontId="5" fillId="0" borderId="21" xfId="0" applyFont="1" applyBorder="1" applyAlignment="1">
      <alignment vertical="center"/>
    </xf>
    <xf numFmtId="38" fontId="5" fillId="0" borderId="18" xfId="1" applyFont="1" applyFill="1" applyBorder="1" applyAlignment="1">
      <alignment vertical="center"/>
    </xf>
    <xf numFmtId="38" fontId="5" fillId="4" borderId="0" xfId="1" applyFont="1" applyFill="1" applyBorder="1" applyAlignment="1">
      <alignment vertical="center"/>
    </xf>
    <xf numFmtId="38" fontId="5" fillId="5" borderId="0" xfId="0" applyNumberFormat="1" applyFont="1" applyFill="1" applyBorder="1" applyAlignment="1">
      <alignment vertical="center"/>
    </xf>
    <xf numFmtId="0" fontId="5" fillId="0" borderId="17" xfId="0" applyFont="1" applyBorder="1" applyAlignment="1">
      <alignment horizontal="center" vertical="center"/>
    </xf>
    <xf numFmtId="176" fontId="5" fillId="4" borderId="0" xfId="0" applyNumberFormat="1" applyFont="1" applyFill="1" applyAlignment="1">
      <alignment vertical="center"/>
    </xf>
    <xf numFmtId="38" fontId="5" fillId="0" borderId="40" xfId="1" applyFont="1" applyFill="1" applyBorder="1" applyAlignment="1">
      <alignment horizontal="right" vertical="center"/>
    </xf>
    <xf numFmtId="38" fontId="5" fillId="2" borderId="20" xfId="0" applyNumberFormat="1" applyFont="1" applyFill="1" applyBorder="1" applyAlignment="1">
      <alignment vertical="center"/>
    </xf>
    <xf numFmtId="38" fontId="5" fillId="3" borderId="20" xfId="0" applyNumberFormat="1" applyFont="1" applyFill="1" applyBorder="1" applyAlignment="1">
      <alignment vertical="center"/>
    </xf>
    <xf numFmtId="0" fontId="14" fillId="0" borderId="0" xfId="0" applyFont="1" applyAlignment="1">
      <alignment vertical="center"/>
    </xf>
    <xf numFmtId="38" fontId="5" fillId="2" borderId="40" xfId="0" applyNumberFormat="1" applyFont="1" applyFill="1" applyBorder="1" applyAlignment="1">
      <alignment vertical="center"/>
    </xf>
    <xf numFmtId="0" fontId="5" fillId="0" borderId="124" xfId="0" applyFont="1" applyBorder="1" applyAlignment="1">
      <alignment vertical="center"/>
    </xf>
    <xf numFmtId="0" fontId="5" fillId="0" borderId="125" xfId="0" applyFont="1" applyBorder="1" applyAlignment="1">
      <alignment vertical="center"/>
    </xf>
    <xf numFmtId="0" fontId="5" fillId="0" borderId="80" xfId="0" applyFont="1" applyBorder="1" applyAlignment="1">
      <alignment vertical="center" wrapText="1"/>
    </xf>
    <xf numFmtId="0" fontId="14" fillId="0" borderId="87" xfId="0" applyFont="1" applyBorder="1" applyAlignment="1">
      <alignment vertical="center"/>
    </xf>
    <xf numFmtId="0" fontId="14" fillId="0" borderId="124" xfId="0" applyFont="1" applyBorder="1" applyAlignment="1">
      <alignment vertical="center"/>
    </xf>
    <xf numFmtId="0" fontId="14" fillId="0" borderId="125" xfId="0" applyFont="1" applyBorder="1" applyAlignment="1">
      <alignment vertical="center"/>
    </xf>
    <xf numFmtId="0" fontId="5" fillId="0" borderId="20" xfId="0" applyFont="1" applyBorder="1" applyAlignment="1">
      <alignment vertical="center"/>
    </xf>
    <xf numFmtId="0" fontId="5" fillId="6" borderId="21" xfId="0" applyFont="1" applyFill="1" applyBorder="1" applyAlignment="1">
      <alignment vertical="center" wrapText="1"/>
    </xf>
    <xf numFmtId="0" fontId="5" fillId="6" borderId="53" xfId="0" applyFont="1" applyFill="1" applyBorder="1" applyAlignment="1">
      <alignment vertical="center"/>
    </xf>
    <xf numFmtId="0" fontId="5" fillId="6" borderId="55" xfId="0" applyFont="1" applyFill="1" applyBorder="1" applyAlignment="1">
      <alignment vertical="center"/>
    </xf>
    <xf numFmtId="0" fontId="5" fillId="0" borderId="64" xfId="0" applyFont="1" applyBorder="1" applyAlignment="1">
      <alignment vertical="center"/>
    </xf>
    <xf numFmtId="0" fontId="5" fillId="0" borderId="18" xfId="0" applyFont="1" applyBorder="1" applyAlignment="1">
      <alignment horizontal="center" vertical="center"/>
    </xf>
    <xf numFmtId="0" fontId="5" fillId="0" borderId="20" xfId="0" applyFont="1" applyBorder="1" applyAlignment="1">
      <alignment horizontal="centerContinuous" vertical="center"/>
    </xf>
    <xf numFmtId="0" fontId="3" fillId="0" borderId="0" xfId="0" applyFont="1" applyBorder="1" applyAlignment="1"/>
    <xf numFmtId="0" fontId="5" fillId="0" borderId="19" xfId="0" applyFont="1" applyBorder="1" applyAlignment="1">
      <alignment vertical="center"/>
    </xf>
    <xf numFmtId="0" fontId="5" fillId="0" borderId="33" xfId="0" applyFont="1" applyBorder="1" applyAlignment="1">
      <alignment horizontal="center" vertical="center"/>
    </xf>
    <xf numFmtId="38" fontId="3" fillId="6" borderId="0" xfId="1" applyFont="1" applyFill="1" applyAlignment="1">
      <alignment horizontal="right"/>
    </xf>
    <xf numFmtId="38" fontId="3" fillId="5" borderId="0" xfId="1" applyFont="1" applyFill="1" applyAlignment="1">
      <alignment horizontal="right"/>
    </xf>
    <xf numFmtId="38" fontId="3" fillId="5" borderId="0" xfId="1" applyFont="1" applyFill="1"/>
    <xf numFmtId="0" fontId="5" fillId="0" borderId="3" xfId="0" applyFont="1" applyBorder="1" applyAlignment="1">
      <alignment vertical="center"/>
    </xf>
    <xf numFmtId="0" fontId="5" fillId="0" borderId="0" xfId="0" applyFont="1" applyBorder="1" applyAlignment="1">
      <alignment horizontal="center" vertical="center" wrapText="1"/>
    </xf>
    <xf numFmtId="0" fontId="5" fillId="0" borderId="8" xfId="0" applyFont="1" applyBorder="1" applyAlignment="1">
      <alignment vertical="center"/>
    </xf>
    <xf numFmtId="38" fontId="5" fillId="0" borderId="0" xfId="0" applyNumberFormat="1" applyFont="1" applyFill="1" applyBorder="1" applyAlignment="1">
      <alignment horizontal="right" vertical="center"/>
    </xf>
    <xf numFmtId="38" fontId="5" fillId="2" borderId="20" xfId="1" applyFont="1" applyFill="1" applyBorder="1" applyAlignment="1">
      <alignment horizontal="right" vertical="center"/>
    </xf>
    <xf numFmtId="0" fontId="5" fillId="0" borderId="7" xfId="0" applyFont="1" applyBorder="1" applyAlignment="1">
      <alignment horizontal="center" vertical="center"/>
    </xf>
    <xf numFmtId="0" fontId="5" fillId="0" borderId="67" xfId="0" applyFont="1" applyBorder="1" applyAlignment="1">
      <alignment horizontal="center" vertical="center"/>
    </xf>
    <xf numFmtId="0" fontId="5" fillId="0" borderId="2" xfId="0" applyFont="1" applyBorder="1" applyAlignment="1">
      <alignment vertical="center"/>
    </xf>
    <xf numFmtId="0" fontId="5" fillId="0" borderId="0" xfId="0" applyFont="1" applyAlignment="1">
      <alignment horizontal="left" vertical="center"/>
    </xf>
    <xf numFmtId="38" fontId="5" fillId="3" borderId="20" xfId="1" applyFont="1" applyFill="1" applyBorder="1" applyAlignment="1">
      <alignment horizontal="right" vertical="center"/>
    </xf>
    <xf numFmtId="0" fontId="5" fillId="0" borderId="30" xfId="0" applyFont="1" applyBorder="1" applyAlignment="1">
      <alignment vertical="center"/>
    </xf>
    <xf numFmtId="0" fontId="5" fillId="0" borderId="72" xfId="0" applyFont="1" applyBorder="1" applyAlignment="1">
      <alignment vertical="center"/>
    </xf>
    <xf numFmtId="0" fontId="5" fillId="0" borderId="9" xfId="0" applyFont="1" applyBorder="1" applyAlignment="1">
      <alignment horizontal="center" vertical="center"/>
    </xf>
    <xf numFmtId="0" fontId="5" fillId="0" borderId="40"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xf>
    <xf numFmtId="0" fontId="5" fillId="0" borderId="27" xfId="0" applyFont="1" applyBorder="1" applyAlignment="1">
      <alignment vertical="center"/>
    </xf>
    <xf numFmtId="0" fontId="3" fillId="0" borderId="15" xfId="0" applyFont="1" applyBorder="1" applyAlignment="1">
      <alignment vertical="center"/>
    </xf>
    <xf numFmtId="0" fontId="5" fillId="0" borderId="2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right" vertical="center"/>
    </xf>
    <xf numFmtId="0" fontId="5" fillId="0" borderId="12" xfId="2" applyFont="1" applyBorder="1" applyAlignment="1">
      <alignment horizontal="left" vertical="center" wrapText="1"/>
    </xf>
    <xf numFmtId="0" fontId="5" fillId="0" borderId="73" xfId="2" applyFont="1" applyBorder="1" applyAlignment="1">
      <alignment horizontal="center" vertical="center"/>
    </xf>
    <xf numFmtId="0" fontId="5" fillId="0" borderId="30" xfId="0" applyFont="1" applyBorder="1" applyAlignment="1">
      <alignment horizontal="center" vertical="center"/>
    </xf>
    <xf numFmtId="0" fontId="5" fillId="0" borderId="11" xfId="0" applyFont="1" applyBorder="1" applyAlignment="1">
      <alignment horizontal="center" vertical="center"/>
    </xf>
    <xf numFmtId="0" fontId="5" fillId="0" borderId="41" xfId="0" applyFont="1" applyBorder="1" applyAlignment="1">
      <alignment horizontal="center" vertical="center"/>
    </xf>
    <xf numFmtId="0" fontId="5" fillId="0" borderId="21" xfId="0" applyFont="1" applyBorder="1" applyAlignment="1">
      <alignment horizontal="center" vertical="center"/>
    </xf>
    <xf numFmtId="38" fontId="5" fillId="6" borderId="15" xfId="1" applyFont="1" applyFill="1" applyBorder="1" applyAlignment="1">
      <alignment horizontal="right" vertical="center"/>
    </xf>
    <xf numFmtId="38" fontId="5" fillId="0" borderId="19" xfId="1" applyFont="1" applyBorder="1" applyAlignment="1">
      <alignment horizontal="right" vertical="center"/>
    </xf>
    <xf numFmtId="0" fontId="5" fillId="0" borderId="46" xfId="0" applyFont="1" applyBorder="1" applyAlignment="1">
      <alignment horizontal="center" vertical="center"/>
    </xf>
    <xf numFmtId="38" fontId="5" fillId="0" borderId="81" xfId="1" applyFont="1" applyBorder="1" applyAlignment="1">
      <alignment horizontal="right" vertical="center"/>
    </xf>
    <xf numFmtId="38" fontId="5" fillId="0" borderId="26" xfId="1" applyFont="1" applyBorder="1" applyAlignment="1">
      <alignment horizontal="right" vertical="center"/>
    </xf>
    <xf numFmtId="0" fontId="5" fillId="0" borderId="0" xfId="0" applyFont="1" applyBorder="1" applyAlignment="1">
      <alignment horizontal="center" vertical="center"/>
    </xf>
    <xf numFmtId="38" fontId="5" fillId="6" borderId="26" xfId="1" applyFont="1" applyFill="1" applyBorder="1" applyAlignment="1">
      <alignment horizontal="right" vertical="center"/>
    </xf>
    <xf numFmtId="38" fontId="5" fillId="6" borderId="6" xfId="1" applyFont="1" applyFill="1" applyBorder="1" applyAlignment="1">
      <alignment horizontal="right" vertical="center"/>
    </xf>
    <xf numFmtId="0" fontId="5" fillId="0" borderId="90" xfId="0" applyFont="1" applyBorder="1" applyAlignment="1">
      <alignment vertical="center"/>
    </xf>
    <xf numFmtId="0" fontId="18" fillId="0" borderId="0" xfId="3" applyFont="1">
      <alignment vertical="center"/>
    </xf>
    <xf numFmtId="0" fontId="13" fillId="0" borderId="0" xfId="3" applyFont="1" applyBorder="1" applyAlignment="1">
      <alignment vertical="center"/>
    </xf>
    <xf numFmtId="0" fontId="13" fillId="0" borderId="0" xfId="3" applyFont="1">
      <alignment vertical="center"/>
    </xf>
    <xf numFmtId="0" fontId="13" fillId="0" borderId="0" xfId="3" applyFont="1" applyBorder="1" applyAlignment="1">
      <alignment horizontal="right" vertical="center"/>
    </xf>
    <xf numFmtId="0" fontId="13" fillId="0" borderId="14" xfId="3" applyFont="1" applyBorder="1" applyAlignment="1">
      <alignment horizontal="center" vertical="center" wrapText="1"/>
    </xf>
    <xf numFmtId="0" fontId="19" fillId="0" borderId="0" xfId="3" applyFont="1" applyBorder="1" applyAlignment="1">
      <alignment horizontal="center" vertical="center"/>
    </xf>
    <xf numFmtId="0" fontId="13" fillId="0" borderId="53" xfId="3" applyFont="1" applyBorder="1" applyAlignment="1">
      <alignment horizontal="center" vertical="center" wrapText="1"/>
    </xf>
    <xf numFmtId="0" fontId="13" fillId="0" borderId="35" xfId="3" applyFont="1" applyBorder="1" applyAlignment="1">
      <alignment horizontal="left" vertical="center"/>
    </xf>
    <xf numFmtId="0" fontId="13" fillId="0" borderId="10" xfId="3" applyFont="1" applyBorder="1" applyAlignment="1">
      <alignment horizontal="left" vertical="center"/>
    </xf>
    <xf numFmtId="176" fontId="13" fillId="0" borderId="10" xfId="3" applyNumberFormat="1" applyFont="1" applyBorder="1" applyAlignment="1">
      <alignment horizontal="right" vertical="center" wrapText="1"/>
    </xf>
    <xf numFmtId="0" fontId="13" fillId="0" borderId="27" xfId="3" applyFont="1" applyBorder="1">
      <alignment vertical="center"/>
    </xf>
    <xf numFmtId="0" fontId="13" fillId="0" borderId="20" xfId="3" applyFont="1" applyBorder="1" applyAlignment="1">
      <alignment vertical="center"/>
    </xf>
    <xf numFmtId="0" fontId="13" fillId="0" borderId="15" xfId="3" applyFont="1" applyBorder="1" applyAlignment="1">
      <alignment vertical="center"/>
    </xf>
    <xf numFmtId="176" fontId="13" fillId="0" borderId="18" xfId="3" applyNumberFormat="1" applyFont="1" applyFill="1" applyBorder="1" applyAlignment="1">
      <alignment horizontal="right" vertical="center" wrapText="1"/>
    </xf>
    <xf numFmtId="38" fontId="13" fillId="6" borderId="18" xfId="4" applyFont="1" applyFill="1" applyBorder="1" applyAlignment="1">
      <alignment horizontal="right" vertical="center" wrapText="1"/>
    </xf>
    <xf numFmtId="38" fontId="13" fillId="0" borderId="18" xfId="4" applyFont="1" applyFill="1" applyBorder="1" applyAlignment="1">
      <alignment horizontal="right" vertical="center" wrapText="1"/>
    </xf>
    <xf numFmtId="0" fontId="13" fillId="0" borderId="20" xfId="3" applyFont="1" applyBorder="1">
      <alignment vertical="center"/>
    </xf>
    <xf numFmtId="0" fontId="13" fillId="0" borderId="15" xfId="3" applyFont="1" applyBorder="1" applyAlignment="1">
      <alignment horizontal="left" vertical="center"/>
    </xf>
    <xf numFmtId="0" fontId="13" fillId="0" borderId="20" xfId="3" applyFont="1" applyBorder="1" applyAlignment="1">
      <alignment horizontal="left" vertical="center"/>
    </xf>
    <xf numFmtId="0" fontId="13" fillId="0" borderId="15" xfId="3" applyFont="1" applyBorder="1" applyAlignment="1">
      <alignment horizontal="left" vertical="center" wrapText="1"/>
    </xf>
    <xf numFmtId="0" fontId="13" fillId="0" borderId="97" xfId="3" applyFont="1" applyBorder="1">
      <alignment vertical="center"/>
    </xf>
    <xf numFmtId="0" fontId="13" fillId="0" borderId="68" xfId="3" applyFont="1" applyBorder="1" applyAlignment="1">
      <alignment horizontal="left" vertical="center"/>
    </xf>
    <xf numFmtId="38" fontId="13" fillId="6" borderId="70" xfId="4" applyFont="1" applyFill="1" applyBorder="1" applyAlignment="1">
      <alignment horizontal="right" vertical="center" wrapText="1"/>
    </xf>
    <xf numFmtId="38" fontId="13" fillId="0" borderId="70" xfId="4" applyFont="1" applyFill="1" applyBorder="1" applyAlignment="1">
      <alignment horizontal="right" vertical="center" wrapText="1"/>
    </xf>
    <xf numFmtId="38" fontId="13" fillId="5" borderId="18" xfId="4" applyFont="1" applyFill="1" applyBorder="1" applyAlignment="1">
      <alignment horizontal="right" vertical="center" wrapText="1"/>
    </xf>
    <xf numFmtId="38" fontId="13" fillId="5" borderId="70" xfId="4" applyFont="1" applyFill="1" applyBorder="1" applyAlignment="1">
      <alignment horizontal="right" vertical="center" wrapText="1"/>
    </xf>
    <xf numFmtId="176" fontId="13" fillId="5" borderId="70" xfId="3" applyNumberFormat="1" applyFont="1" applyFill="1" applyBorder="1" applyAlignment="1">
      <alignment horizontal="right" vertical="center" wrapText="1"/>
    </xf>
    <xf numFmtId="0" fontId="13" fillId="0" borderId="98" xfId="3" applyFont="1" applyBorder="1" applyAlignment="1">
      <alignment horizontal="left" vertical="center"/>
    </xf>
    <xf numFmtId="0" fontId="13" fillId="0" borderId="99" xfId="3" applyFont="1" applyBorder="1" applyAlignment="1">
      <alignment horizontal="left" vertical="center"/>
    </xf>
    <xf numFmtId="0" fontId="13" fillId="0" borderId="92" xfId="3" applyFont="1" applyBorder="1" applyAlignment="1">
      <alignment horizontal="left" vertical="center" wrapText="1"/>
    </xf>
    <xf numFmtId="176" fontId="13" fillId="0" borderId="73" xfId="3" applyNumberFormat="1" applyFont="1" applyFill="1" applyBorder="1" applyAlignment="1">
      <alignment horizontal="right" vertical="center" wrapText="1"/>
    </xf>
    <xf numFmtId="0" fontId="13" fillId="0" borderId="98" xfId="3" applyFont="1" applyBorder="1" applyAlignment="1">
      <alignment vertical="center"/>
    </xf>
    <xf numFmtId="0" fontId="13" fillId="0" borderId="99" xfId="3" applyFont="1" applyBorder="1" applyAlignment="1">
      <alignment horizontal="left" vertical="center" wrapText="1"/>
    </xf>
    <xf numFmtId="38" fontId="13" fillId="0" borderId="73" xfId="4" applyFont="1" applyFill="1" applyBorder="1" applyAlignment="1">
      <alignment vertical="center" wrapText="1"/>
    </xf>
    <xf numFmtId="38" fontId="13" fillId="0" borderId="123" xfId="4" applyFont="1" applyFill="1" applyBorder="1" applyAlignment="1">
      <alignment vertical="center" wrapText="1"/>
    </xf>
    <xf numFmtId="0" fontId="20" fillId="0" borderId="98" xfId="3" applyFont="1" applyBorder="1" applyAlignment="1">
      <alignment vertical="center"/>
    </xf>
    <xf numFmtId="0" fontId="20" fillId="0" borderId="99" xfId="3" applyFont="1" applyBorder="1" applyAlignment="1">
      <alignment vertical="center"/>
    </xf>
    <xf numFmtId="0" fontId="20" fillId="0" borderId="92" xfId="3" applyFont="1" applyBorder="1" applyAlignment="1">
      <alignment vertical="center"/>
    </xf>
    <xf numFmtId="0" fontId="21" fillId="0" borderId="0" xfId="3" applyFont="1">
      <alignment vertical="center"/>
    </xf>
    <xf numFmtId="0" fontId="21" fillId="0" borderId="0" xfId="3" applyFont="1" applyAlignment="1">
      <alignment horizontal="justify" vertical="center"/>
    </xf>
    <xf numFmtId="0" fontId="21" fillId="0" borderId="82" xfId="3" applyFont="1" applyBorder="1" applyAlignment="1">
      <alignment horizontal="justify" vertical="center" wrapText="1"/>
    </xf>
    <xf numFmtId="38" fontId="21" fillId="0" borderId="98" xfId="4" applyFont="1" applyBorder="1" applyAlignment="1">
      <alignment horizontal="right" vertical="center" wrapText="1"/>
    </xf>
    <xf numFmtId="178" fontId="21" fillId="0" borderId="34" xfId="4" applyNumberFormat="1" applyFont="1" applyBorder="1" applyAlignment="1">
      <alignment horizontal="left" wrapText="1"/>
    </xf>
    <xf numFmtId="0" fontId="21" fillId="0" borderId="4" xfId="3" applyFont="1" applyBorder="1" applyAlignment="1">
      <alignment horizontal="justify" vertical="center" wrapText="1"/>
    </xf>
    <xf numFmtId="38" fontId="21" fillId="6" borderId="98" xfId="4" applyFont="1" applyFill="1" applyBorder="1" applyAlignment="1">
      <alignment horizontal="right" vertical="center" wrapText="1"/>
    </xf>
    <xf numFmtId="186" fontId="21" fillId="0" borderId="0" xfId="3" applyNumberFormat="1" applyFont="1">
      <alignment vertical="center"/>
    </xf>
    <xf numFmtId="0" fontId="5" fillId="0" borderId="0" xfId="0" applyFont="1" applyBorder="1" applyAlignment="1">
      <alignment horizontal="right"/>
    </xf>
    <xf numFmtId="0" fontId="0" fillId="0" borderId="20" xfId="0" applyFont="1" applyBorder="1" applyAlignment="1">
      <alignment horizontal="center" vertical="center"/>
    </xf>
    <xf numFmtId="0" fontId="0" fillId="0" borderId="7" xfId="0" applyFont="1" applyBorder="1" applyAlignment="1">
      <alignment horizontal="center" vertical="center"/>
    </xf>
    <xf numFmtId="0" fontId="0" fillId="0" borderId="67" xfId="0" applyFont="1" applyBorder="1" applyAlignment="1">
      <alignment horizontal="center" vertical="center"/>
    </xf>
    <xf numFmtId="0" fontId="5" fillId="0" borderId="47" xfId="0" applyFont="1" applyBorder="1" applyAlignment="1">
      <alignment vertical="center" wrapText="1"/>
    </xf>
    <xf numFmtId="2" fontId="5" fillId="0" borderId="37" xfId="0" applyNumberFormat="1" applyFont="1" applyBorder="1" applyAlignment="1">
      <alignment vertical="center"/>
    </xf>
    <xf numFmtId="0" fontId="22" fillId="0" borderId="9" xfId="0" applyFont="1" applyBorder="1" applyAlignment="1">
      <alignment horizontal="center" vertical="center" wrapText="1"/>
    </xf>
    <xf numFmtId="0" fontId="23" fillId="0" borderId="0" xfId="0" applyFont="1" applyAlignment="1">
      <alignment vertical="center"/>
    </xf>
    <xf numFmtId="0" fontId="23" fillId="0" borderId="0" xfId="0" applyFont="1" applyAlignment="1">
      <alignment horizontal="center" vertical="center"/>
    </xf>
    <xf numFmtId="38" fontId="5" fillId="0" borderId="21" xfId="1" applyFont="1" applyBorder="1" applyAlignment="1">
      <alignment horizontal="right" vertical="center"/>
    </xf>
    <xf numFmtId="0" fontId="4" fillId="0" borderId="0" xfId="0" applyFont="1" applyBorder="1"/>
    <xf numFmtId="0" fontId="15" fillId="0" borderId="0" xfId="0" applyFont="1" applyBorder="1" applyAlignment="1"/>
    <xf numFmtId="0" fontId="3" fillId="0" borderId="0" xfId="0" applyFont="1" applyAlignment="1">
      <alignment horizontal="right"/>
    </xf>
    <xf numFmtId="38" fontId="13" fillId="6" borderId="73" xfId="4" applyFont="1" applyFill="1" applyBorder="1" applyAlignment="1">
      <alignment vertical="center" wrapText="1"/>
    </xf>
    <xf numFmtId="55" fontId="0" fillId="0" borderId="18" xfId="0" applyNumberFormat="1" applyBorder="1" applyAlignment="1">
      <alignment horizontal="center" vertical="center"/>
    </xf>
    <xf numFmtId="0" fontId="0" fillId="0" borderId="18" xfId="0" applyBorder="1" applyAlignment="1">
      <alignment vertical="center" wrapText="1"/>
    </xf>
    <xf numFmtId="0" fontId="0" fillId="0" borderId="18" xfId="0" applyBorder="1" applyAlignment="1">
      <alignment wrapText="1"/>
    </xf>
    <xf numFmtId="55" fontId="0" fillId="0" borderId="18" xfId="0" applyNumberFormat="1" applyFont="1" applyBorder="1" applyAlignment="1">
      <alignment horizontal="center" vertical="center"/>
    </xf>
    <xf numFmtId="0" fontId="0" fillId="0" borderId="18" xfId="0" applyFont="1" applyBorder="1" applyAlignment="1">
      <alignment vertical="center" wrapText="1"/>
    </xf>
    <xf numFmtId="0" fontId="0" fillId="0" borderId="18" xfId="0" applyFont="1" applyBorder="1" applyAlignment="1">
      <alignment vertical="top" wrapText="1"/>
    </xf>
    <xf numFmtId="0" fontId="0" fillId="0" borderId="18" xfId="0" applyBorder="1" applyAlignment="1">
      <alignment vertical="top" wrapText="1"/>
    </xf>
    <xf numFmtId="0" fontId="0" fillId="0" borderId="18" xfId="0" applyBorder="1" applyAlignment="1">
      <alignment horizontal="center"/>
    </xf>
    <xf numFmtId="0" fontId="0" fillId="0" borderId="18" xfId="0" applyBorder="1" applyAlignment="1">
      <alignment horizontal="center" vertical="center"/>
    </xf>
    <xf numFmtId="0" fontId="5" fillId="0" borderId="0" xfId="0" applyFont="1" applyAlignment="1">
      <alignment vertical="center" wrapText="1"/>
    </xf>
    <xf numFmtId="55" fontId="0" fillId="0" borderId="18" xfId="0" applyNumberFormat="1" applyBorder="1" applyAlignment="1">
      <alignment vertical="center" wrapText="1"/>
    </xf>
    <xf numFmtId="38" fontId="3" fillId="0" borderId="0" xfId="1" applyFont="1" applyBorder="1" applyAlignment="1">
      <alignment horizontal="right"/>
    </xf>
    <xf numFmtId="38" fontId="3" fillId="0" borderId="0" xfId="1" applyFont="1" applyFill="1" applyAlignment="1">
      <alignment horizontal="right"/>
    </xf>
    <xf numFmtId="0" fontId="3" fillId="0" borderId="0" xfId="0" applyFont="1" applyFill="1" applyAlignment="1">
      <alignment horizontal="left"/>
    </xf>
    <xf numFmtId="0" fontId="5" fillId="0" borderId="0" xfId="0" applyFont="1" applyAlignment="1">
      <alignment horizontal="center"/>
    </xf>
    <xf numFmtId="38" fontId="4" fillId="0" borderId="1" xfId="0" applyNumberFormat="1" applyFont="1" applyBorder="1" applyAlignment="1">
      <alignment horizontal="right"/>
    </xf>
    <xf numFmtId="0" fontId="4" fillId="0" borderId="1" xfId="0" applyFont="1" applyBorder="1" applyAlignment="1">
      <alignment horizontal="right"/>
    </xf>
    <xf numFmtId="0" fontId="5" fillId="0" borderId="0" xfId="0" applyFont="1" applyAlignment="1">
      <alignment horizontal="left" vertical="top" wrapText="1"/>
    </xf>
    <xf numFmtId="0" fontId="5" fillId="0" borderId="0" xfId="0" applyFont="1" applyAlignment="1">
      <alignment wrapText="1"/>
    </xf>
    <xf numFmtId="0" fontId="3" fillId="0" borderId="0" xfId="0" applyFont="1" applyAlignment="1">
      <alignment horizontal="center" vertical="center"/>
    </xf>
    <xf numFmtId="0" fontId="3" fillId="0" borderId="0" xfId="0" applyFont="1" applyFill="1" applyAlignment="1">
      <alignment horizontal="left" vertical="center"/>
    </xf>
    <xf numFmtId="38" fontId="4" fillId="0" borderId="0" xfId="0" applyNumberFormat="1" applyFont="1" applyBorder="1" applyAlignment="1">
      <alignment horizontal="right"/>
    </xf>
    <xf numFmtId="0" fontId="4" fillId="0" borderId="0" xfId="0" applyFont="1" applyBorder="1" applyAlignment="1">
      <alignment horizontal="right"/>
    </xf>
    <xf numFmtId="0" fontId="5" fillId="0" borderId="0" xfId="0" applyFont="1" applyAlignment="1">
      <alignment horizontal="left" vertical="center" wrapText="1"/>
    </xf>
    <xf numFmtId="0" fontId="5" fillId="0" borderId="0" xfId="0" applyFont="1" applyAlignment="1">
      <alignment horizontal="left" vertical="center"/>
    </xf>
    <xf numFmtId="38" fontId="5" fillId="2" borderId="20" xfId="1" applyFont="1" applyFill="1" applyBorder="1" applyAlignment="1">
      <alignment horizontal="right" vertical="center"/>
    </xf>
    <xf numFmtId="38" fontId="5" fillId="3" borderId="1" xfId="1" applyFont="1" applyFill="1" applyBorder="1" applyAlignment="1">
      <alignment horizontal="right" vertical="center"/>
    </xf>
    <xf numFmtId="38" fontId="5" fillId="3" borderId="20" xfId="1" applyFont="1" applyFill="1" applyBorder="1" applyAlignment="1">
      <alignment horizontal="right" vertical="center"/>
    </xf>
    <xf numFmtId="0" fontId="5" fillId="0" borderId="91" xfId="0" applyFont="1" applyBorder="1" applyAlignment="1">
      <alignment horizontal="center" vertical="center"/>
    </xf>
    <xf numFmtId="0" fontId="5" fillId="0" borderId="30" xfId="0" applyFont="1" applyBorder="1" applyAlignment="1">
      <alignment vertical="center"/>
    </xf>
    <xf numFmtId="0" fontId="5" fillId="0" borderId="72" xfId="0" applyFont="1" applyBorder="1" applyAlignment="1">
      <alignment vertical="center"/>
    </xf>
    <xf numFmtId="0" fontId="5" fillId="0" borderId="104"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03"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4" xfId="0" applyFont="1" applyBorder="1" applyAlignment="1">
      <alignment horizontal="center" vertical="center" wrapText="1"/>
    </xf>
    <xf numFmtId="38" fontId="5" fillId="4" borderId="20" xfId="1" applyFont="1" applyFill="1" applyBorder="1" applyAlignment="1">
      <alignment horizontal="right" vertical="center"/>
    </xf>
    <xf numFmtId="38" fontId="5" fillId="4" borderId="1" xfId="1" applyFont="1" applyFill="1" applyBorder="1" applyAlignment="1">
      <alignment horizontal="right" vertical="center"/>
    </xf>
    <xf numFmtId="0" fontId="5" fillId="0" borderId="0" xfId="0" applyFont="1" applyAlignment="1">
      <alignment horizontal="right" vertical="center"/>
    </xf>
    <xf numFmtId="0" fontId="5" fillId="0" borderId="7" xfId="0" applyFont="1" applyBorder="1" applyAlignment="1">
      <alignment horizontal="center" vertical="center"/>
    </xf>
    <xf numFmtId="0" fontId="5" fillId="0" borderId="67" xfId="0" applyFont="1" applyBorder="1" applyAlignment="1">
      <alignment horizontal="center" vertical="center"/>
    </xf>
    <xf numFmtId="0" fontId="5" fillId="0" borderId="9" xfId="0" applyFont="1" applyBorder="1" applyAlignment="1">
      <alignment horizontal="center" vertical="center"/>
    </xf>
    <xf numFmtId="0" fontId="5" fillId="0" borderId="40" xfId="0" applyFont="1" applyBorder="1" applyAlignment="1">
      <alignment horizontal="center" vertical="center"/>
    </xf>
    <xf numFmtId="0" fontId="5" fillId="0" borderId="52"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12"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vertical="center"/>
    </xf>
    <xf numFmtId="176" fontId="5" fillId="0" borderId="0" xfId="0" applyNumberFormat="1" applyFont="1" applyFill="1" applyBorder="1" applyAlignment="1">
      <alignment horizontal="right" vertical="center"/>
    </xf>
    <xf numFmtId="38" fontId="5" fillId="0" borderId="0" xfId="0" applyNumberFormat="1" applyFont="1" applyFill="1" applyBorder="1" applyAlignment="1">
      <alignment horizontal="right" vertical="center"/>
    </xf>
    <xf numFmtId="38" fontId="5" fillId="2" borderId="1" xfId="1" applyFont="1" applyFill="1" applyBorder="1" applyAlignment="1">
      <alignment horizontal="right" vertical="center"/>
    </xf>
    <xf numFmtId="0" fontId="5" fillId="0" borderId="81" xfId="0" applyFont="1" applyBorder="1" applyAlignment="1">
      <alignment horizontal="center" vertical="center"/>
    </xf>
    <xf numFmtId="0" fontId="5" fillId="0" borderId="104"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23" xfId="0" applyFont="1" applyBorder="1" applyAlignment="1">
      <alignment vertical="center" wrapText="1"/>
    </xf>
    <xf numFmtId="0" fontId="5" fillId="0" borderId="58" xfId="0" applyFont="1" applyBorder="1" applyAlignment="1">
      <alignment vertical="center" wrapText="1"/>
    </xf>
    <xf numFmtId="0" fontId="5" fillId="0" borderId="85" xfId="0" applyFont="1" applyBorder="1" applyAlignment="1">
      <alignment horizontal="center" vertical="center"/>
    </xf>
    <xf numFmtId="0" fontId="3" fillId="0" borderId="67" xfId="0" applyFont="1" applyBorder="1" applyAlignment="1">
      <alignment vertical="center"/>
    </xf>
    <xf numFmtId="0" fontId="5" fillId="0" borderId="0" xfId="0" applyFont="1" applyAlignment="1">
      <alignment vertical="top" wrapText="1"/>
    </xf>
    <xf numFmtId="0" fontId="5" fillId="0" borderId="8" xfId="0" applyFont="1" applyBorder="1" applyAlignment="1">
      <alignment horizontal="right" vertical="center"/>
    </xf>
    <xf numFmtId="0" fontId="5" fillId="0" borderId="0" xfId="0" applyFont="1" applyAlignment="1">
      <alignment horizontal="left" vertical="top"/>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0" fillId="0" borderId="20" xfId="0" applyFont="1" applyBorder="1" applyAlignment="1">
      <alignment horizontal="center" vertical="center"/>
    </xf>
    <xf numFmtId="0" fontId="5" fillId="0" borderId="36" xfId="0" applyFont="1" applyBorder="1" applyAlignment="1">
      <alignment vertical="center" textRotation="255"/>
    </xf>
    <xf numFmtId="0" fontId="0" fillId="0" borderId="30" xfId="0" applyFont="1" applyBorder="1" applyAlignment="1">
      <alignment vertical="center" textRotation="255"/>
    </xf>
    <xf numFmtId="0" fontId="0" fillId="0" borderId="5" xfId="0" applyFont="1" applyBorder="1" applyAlignment="1">
      <alignment vertical="center" textRotation="255"/>
    </xf>
    <xf numFmtId="0" fontId="5" fillId="0" borderId="30" xfId="0" applyFont="1" applyBorder="1" applyAlignment="1">
      <alignment vertical="center" textRotation="255" wrapText="1"/>
    </xf>
    <xf numFmtId="0" fontId="5" fillId="0" borderId="30" xfId="0" applyFont="1" applyBorder="1" applyAlignment="1">
      <alignment vertical="center" textRotation="255"/>
    </xf>
    <xf numFmtId="0" fontId="5" fillId="0" borderId="5" xfId="0" applyFont="1" applyBorder="1" applyAlignment="1">
      <alignment vertical="center" textRotation="255"/>
    </xf>
    <xf numFmtId="0" fontId="5" fillId="0" borderId="36" xfId="0" applyFont="1" applyBorder="1" applyAlignment="1">
      <alignment horizontal="center" vertical="center" textRotation="255" wrapText="1"/>
    </xf>
    <xf numFmtId="0" fontId="3" fillId="0" borderId="30" xfId="0" applyFont="1" applyBorder="1" applyAlignment="1">
      <alignment vertical="center" textRotation="255"/>
    </xf>
    <xf numFmtId="0" fontId="3" fillId="0" borderId="5" xfId="0" applyFont="1" applyBorder="1" applyAlignment="1">
      <alignment vertical="center" textRotation="255"/>
    </xf>
    <xf numFmtId="177" fontId="5" fillId="0" borderId="9" xfId="0" applyNumberFormat="1" applyFont="1" applyBorder="1" applyAlignment="1">
      <alignment horizontal="center" vertical="center"/>
    </xf>
    <xf numFmtId="177" fontId="3" fillId="0" borderId="11" xfId="0" applyNumberFormat="1" applyFont="1" applyBorder="1" applyAlignment="1">
      <alignment horizontal="center" vertical="center"/>
    </xf>
    <xf numFmtId="0" fontId="5" fillId="0" borderId="36" xfId="0" applyFont="1" applyBorder="1" applyAlignment="1">
      <alignment horizontal="center" vertical="center" textRotation="255"/>
    </xf>
    <xf numFmtId="0" fontId="5" fillId="0" borderId="30"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0" xfId="0" applyFont="1" applyBorder="1" applyAlignment="1">
      <alignment horizontal="center" vertical="center"/>
    </xf>
    <xf numFmtId="0" fontId="5" fillId="0" borderId="36" xfId="0" applyFont="1" applyFill="1" applyBorder="1" applyAlignment="1">
      <alignment horizontal="center" vertical="center" textRotation="255"/>
    </xf>
    <xf numFmtId="0" fontId="5" fillId="0" borderId="105" xfId="0" applyFont="1" applyBorder="1" applyAlignment="1">
      <alignment horizontal="center" vertical="center"/>
    </xf>
    <xf numFmtId="0" fontId="3" fillId="0" borderId="73" xfId="0" applyFont="1" applyBorder="1" applyAlignment="1">
      <alignment horizontal="center" vertical="center"/>
    </xf>
    <xf numFmtId="0" fontId="3" fillId="0" borderId="93" xfId="0" applyFont="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3" fillId="0" borderId="11" xfId="0" applyFont="1" applyBorder="1" applyAlignment="1">
      <alignment horizontal="center" vertical="center"/>
    </xf>
    <xf numFmtId="0" fontId="3" fillId="0" borderId="30" xfId="0" applyFont="1" applyBorder="1" applyAlignment="1">
      <alignment vertical="center" textRotation="255" wrapText="1"/>
    </xf>
    <xf numFmtId="0" fontId="3" fillId="0" borderId="5" xfId="0" applyFont="1" applyBorder="1" applyAlignment="1">
      <alignment vertical="center" textRotation="255" wrapText="1"/>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3" fillId="0" borderId="7" xfId="0" applyFont="1" applyBorder="1" applyAlignment="1">
      <alignment vertical="center"/>
    </xf>
    <xf numFmtId="0" fontId="5" fillId="0" borderId="39" xfId="0" applyFont="1" applyBorder="1" applyAlignment="1">
      <alignment horizontal="center" vertical="center"/>
    </xf>
    <xf numFmtId="0" fontId="5" fillId="0" borderId="19" xfId="0" applyFont="1" applyBorder="1" applyAlignment="1">
      <alignment horizontal="center"/>
    </xf>
    <xf numFmtId="0" fontId="5" fillId="0" borderId="15" xfId="0" applyFont="1" applyBorder="1" applyAlignment="1">
      <alignment horizontal="center"/>
    </xf>
    <xf numFmtId="0" fontId="5" fillId="0" borderId="0" xfId="0" applyFont="1" applyAlignment="1">
      <alignment horizontal="center" vertical="center"/>
    </xf>
    <xf numFmtId="0" fontId="3" fillId="0" borderId="40" xfId="0" applyFont="1" applyBorder="1" applyAlignment="1">
      <alignment horizontal="center" vertical="center"/>
    </xf>
    <xf numFmtId="0" fontId="3" fillId="0" borderId="7" xfId="0" applyFont="1" applyBorder="1" applyAlignment="1">
      <alignment horizontal="center" vertical="center"/>
    </xf>
    <xf numFmtId="0" fontId="3" fillId="0" borderId="67" xfId="0" applyFont="1" applyBorder="1" applyAlignment="1">
      <alignment horizontal="center" vertical="center"/>
    </xf>
    <xf numFmtId="0" fontId="5" fillId="0" borderId="28"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textRotation="255"/>
    </xf>
    <xf numFmtId="0" fontId="5" fillId="0" borderId="15" xfId="0" applyFont="1" applyBorder="1" applyAlignment="1">
      <alignment horizontal="center" vertical="center"/>
    </xf>
    <xf numFmtId="0" fontId="5" fillId="0" borderId="27" xfId="0" applyFont="1" applyBorder="1" applyAlignment="1">
      <alignment horizontal="left" vertical="center" wrapText="1"/>
    </xf>
    <xf numFmtId="0" fontId="5" fillId="0" borderId="20" xfId="0" applyFont="1" applyBorder="1" applyAlignment="1">
      <alignment horizontal="left" vertical="center" wrapText="1"/>
    </xf>
    <xf numFmtId="0" fontId="5" fillId="0" borderId="26" xfId="0" applyFont="1" applyBorder="1" applyAlignment="1">
      <alignment horizontal="center" vertical="center"/>
    </xf>
    <xf numFmtId="0" fontId="3" fillId="0" borderId="1" xfId="0" applyFont="1" applyBorder="1" applyAlignment="1">
      <alignment horizontal="center"/>
    </xf>
    <xf numFmtId="0" fontId="3" fillId="0" borderId="6" xfId="0" applyFont="1" applyBorder="1" applyAlignment="1">
      <alignment horizont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3" fillId="0" borderId="20" xfId="0" applyFont="1" applyBorder="1" applyAlignment="1">
      <alignment horizontal="center"/>
    </xf>
    <xf numFmtId="0" fontId="3" fillId="0" borderId="15" xfId="0" applyFont="1" applyBorder="1" applyAlignment="1">
      <alignment horizontal="center"/>
    </xf>
    <xf numFmtId="0" fontId="5" fillId="0" borderId="27" xfId="0" applyFont="1" applyBorder="1" applyAlignment="1">
      <alignment vertical="center"/>
    </xf>
    <xf numFmtId="0" fontId="3" fillId="0" borderId="15" xfId="0" applyFont="1" applyBorder="1" applyAlignment="1">
      <alignment vertical="center"/>
    </xf>
    <xf numFmtId="0" fontId="5" fillId="0" borderId="27" xfId="0" applyFont="1" applyBorder="1" applyAlignment="1">
      <alignment horizontal="left" vertical="center"/>
    </xf>
    <xf numFmtId="0" fontId="5" fillId="0" borderId="25" xfId="0" applyFont="1" applyBorder="1" applyAlignment="1">
      <alignment horizontal="left" vertical="center"/>
    </xf>
    <xf numFmtId="0" fontId="5" fillId="0" borderId="30" xfId="0" applyFont="1" applyBorder="1" applyAlignment="1">
      <alignment horizontal="center" vertical="center" textRotation="255" wrapText="1"/>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7" xfId="0" applyFont="1" applyBorder="1" applyAlignment="1">
      <alignment horizontal="center"/>
    </xf>
    <xf numFmtId="0" fontId="5" fillId="0" borderId="13" xfId="0" applyFont="1" applyBorder="1" applyAlignment="1">
      <alignment horizontal="center"/>
    </xf>
    <xf numFmtId="0" fontId="5" fillId="0" borderId="6" xfId="0" applyFont="1" applyBorder="1" applyAlignment="1">
      <alignment horizontal="center"/>
    </xf>
    <xf numFmtId="0" fontId="5" fillId="0" borderId="93" xfId="2" applyFont="1" applyBorder="1" applyAlignment="1">
      <alignment horizontal="center" vertical="center"/>
    </xf>
    <xf numFmtId="0" fontId="5" fillId="0" borderId="92" xfId="2" applyFont="1" applyBorder="1" applyAlignment="1">
      <alignment horizontal="center" vertical="center"/>
    </xf>
    <xf numFmtId="0" fontId="5" fillId="0" borderId="98" xfId="2" applyFont="1" applyBorder="1" applyAlignment="1">
      <alignment horizontal="center" vertical="center"/>
    </xf>
    <xf numFmtId="0" fontId="5" fillId="0" borderId="98" xfId="0" applyFont="1" applyBorder="1" applyAlignment="1">
      <alignment horizontal="center" vertical="center"/>
    </xf>
    <xf numFmtId="0" fontId="5" fillId="0" borderId="99" xfId="0" applyFont="1" applyBorder="1" applyAlignment="1">
      <alignment horizontal="center" vertical="center"/>
    </xf>
    <xf numFmtId="0" fontId="5" fillId="0" borderId="76" xfId="2" applyFont="1" applyBorder="1" applyAlignment="1">
      <alignment horizontal="left" vertical="center" wrapText="1"/>
    </xf>
    <xf numFmtId="0" fontId="5" fillId="0" borderId="40" xfId="2" applyFont="1" applyBorder="1" applyAlignment="1">
      <alignment horizontal="left" vertical="center" wrapText="1"/>
    </xf>
    <xf numFmtId="0" fontId="5" fillId="0" borderId="12" xfId="2" applyFont="1" applyBorder="1" applyAlignment="1">
      <alignment horizontal="left" vertical="center" wrapText="1"/>
    </xf>
    <xf numFmtId="0" fontId="5" fillId="0" borderId="105" xfId="2" applyFont="1" applyBorder="1" applyAlignment="1">
      <alignment horizontal="center" vertical="center"/>
    </xf>
    <xf numFmtId="0" fontId="5" fillId="0" borderId="73" xfId="2" applyFont="1" applyBorder="1" applyAlignment="1">
      <alignment horizontal="center" vertical="center"/>
    </xf>
    <xf numFmtId="0" fontId="5" fillId="0" borderId="85" xfId="0" applyFont="1" applyBorder="1" applyAlignment="1">
      <alignment horizontal="center"/>
    </xf>
    <xf numFmtId="0" fontId="5" fillId="0" borderId="67" xfId="0" applyFont="1" applyBorder="1" applyAlignment="1">
      <alignment horizontal="center"/>
    </xf>
    <xf numFmtId="176" fontId="5" fillId="4" borderId="0" xfId="0" applyNumberFormat="1" applyFont="1" applyFill="1" applyBorder="1" applyAlignment="1">
      <alignment horizontal="right" vertical="center"/>
    </xf>
    <xf numFmtId="0" fontId="5" fillId="0" borderId="92" xfId="0" applyFont="1" applyBorder="1" applyAlignment="1">
      <alignment horizontal="center" vertical="center"/>
    </xf>
    <xf numFmtId="0" fontId="5" fillId="0" borderId="11"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38" xfId="0" applyFont="1" applyBorder="1" applyAlignment="1">
      <alignment horizontal="right" vertical="center"/>
    </xf>
    <xf numFmtId="0" fontId="5" fillId="0" borderId="4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0" xfId="0" applyFont="1" applyBorder="1" applyAlignment="1">
      <alignment horizontal="center" vertical="center" wrapText="1"/>
    </xf>
    <xf numFmtId="0" fontId="5" fillId="0" borderId="3" xfId="0" applyFont="1" applyBorder="1" applyAlignment="1">
      <alignment horizontal="center" vertical="center" wrapText="1"/>
    </xf>
    <xf numFmtId="38" fontId="5" fillId="0" borderId="28" xfId="0" applyNumberFormat="1" applyFont="1" applyBorder="1" applyAlignment="1">
      <alignment horizontal="right" vertical="center"/>
    </xf>
    <xf numFmtId="38" fontId="5" fillId="0" borderId="17" xfId="0" applyNumberFormat="1" applyFont="1" applyBorder="1" applyAlignment="1">
      <alignment horizontal="right" vertical="center"/>
    </xf>
    <xf numFmtId="0" fontId="5" fillId="0" borderId="8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69" xfId="0" applyFont="1" applyBorder="1" applyAlignment="1">
      <alignment horizontal="center" vertical="center" wrapText="1"/>
    </xf>
    <xf numFmtId="0" fontId="5" fillId="0" borderId="58" xfId="0" applyFont="1" applyBorder="1" applyAlignment="1">
      <alignment horizontal="center" vertical="center"/>
    </xf>
    <xf numFmtId="0" fontId="5" fillId="0" borderId="103" xfId="0" applyFont="1" applyBorder="1" applyAlignment="1">
      <alignment horizontal="center" vertical="center"/>
    </xf>
    <xf numFmtId="0" fontId="5" fillId="0" borderId="94" xfId="0" applyFont="1" applyBorder="1" applyAlignment="1">
      <alignment horizontal="center" vertical="center"/>
    </xf>
    <xf numFmtId="0" fontId="5" fillId="0" borderId="4" xfId="0" applyFont="1" applyBorder="1" applyAlignment="1">
      <alignment horizontal="center" vertical="center"/>
    </xf>
    <xf numFmtId="0" fontId="5" fillId="0" borderId="109" xfId="0" applyFont="1" applyBorder="1" applyAlignment="1">
      <alignment horizontal="center" vertical="center" wrapText="1"/>
    </xf>
    <xf numFmtId="0" fontId="5" fillId="0" borderId="57" xfId="0" applyFont="1" applyBorder="1" applyAlignment="1">
      <alignment horizontal="center" vertical="center"/>
    </xf>
    <xf numFmtId="0" fontId="16" fillId="0" borderId="103"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4" xfId="0" applyFont="1" applyBorder="1" applyAlignment="1">
      <alignment horizontal="center" vertical="center" wrapText="1"/>
    </xf>
    <xf numFmtId="38" fontId="5" fillId="0" borderId="85" xfId="0" applyNumberFormat="1" applyFont="1" applyBorder="1" applyAlignment="1">
      <alignment horizontal="right" vertical="center"/>
    </xf>
    <xf numFmtId="38" fontId="5" fillId="0" borderId="39" xfId="0" applyNumberFormat="1" applyFont="1" applyBorder="1" applyAlignment="1">
      <alignment horizontal="right" vertical="center"/>
    </xf>
    <xf numFmtId="38" fontId="5" fillId="0" borderId="110" xfId="0" applyNumberFormat="1" applyFont="1" applyBorder="1" applyAlignment="1">
      <alignment horizontal="right" vertical="center"/>
    </xf>
    <xf numFmtId="38" fontId="5" fillId="0" borderId="112" xfId="0" applyNumberFormat="1" applyFont="1" applyBorder="1" applyAlignment="1">
      <alignment horizontal="right" vertical="center"/>
    </xf>
    <xf numFmtId="38" fontId="5" fillId="0" borderId="100" xfId="0" applyNumberFormat="1" applyFont="1" applyBorder="1" applyAlignment="1">
      <alignment horizontal="right" vertical="center"/>
    </xf>
    <xf numFmtId="38" fontId="5" fillId="0" borderId="120" xfId="0" applyNumberFormat="1" applyFont="1" applyBorder="1" applyAlignment="1">
      <alignment horizontal="right" vertical="center"/>
    </xf>
    <xf numFmtId="38" fontId="5" fillId="0" borderId="98" xfId="0" applyNumberFormat="1" applyFont="1" applyBorder="1" applyAlignment="1">
      <alignment horizontal="right" vertical="center"/>
    </xf>
    <xf numFmtId="38" fontId="5" fillId="0" borderId="34" xfId="0" applyNumberFormat="1" applyFont="1" applyBorder="1" applyAlignment="1">
      <alignment horizontal="right" vertical="center"/>
    </xf>
    <xf numFmtId="38" fontId="5" fillId="0" borderId="114" xfId="0" applyNumberFormat="1" applyFont="1" applyBorder="1" applyAlignment="1">
      <alignment horizontal="right" vertical="center"/>
    </xf>
    <xf numFmtId="38" fontId="5" fillId="0" borderId="115" xfId="0" applyNumberFormat="1" applyFont="1" applyBorder="1" applyAlignment="1">
      <alignment horizontal="right" vertical="center"/>
    </xf>
    <xf numFmtId="0" fontId="5" fillId="0" borderId="88"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0" xfId="0" applyFont="1" applyBorder="1" applyAlignment="1">
      <alignment horizontal="center" vertical="center"/>
    </xf>
    <xf numFmtId="0" fontId="5" fillId="0" borderId="72" xfId="0" applyFont="1" applyBorder="1" applyAlignment="1">
      <alignment horizontal="center" vertical="center"/>
    </xf>
    <xf numFmtId="49" fontId="5" fillId="0" borderId="98" xfId="0" applyNumberFormat="1" applyFont="1" applyFill="1" applyBorder="1" applyAlignment="1">
      <alignment horizontal="center" vertical="center"/>
    </xf>
    <xf numFmtId="49" fontId="5" fillId="0" borderId="99" xfId="0" applyNumberFormat="1" applyFont="1" applyFill="1" applyBorder="1" applyAlignment="1">
      <alignment horizontal="center" vertical="center"/>
    </xf>
    <xf numFmtId="49" fontId="5" fillId="0" borderId="34" xfId="0" applyNumberFormat="1" applyFont="1" applyFill="1" applyBorder="1" applyAlignment="1">
      <alignment horizontal="center" vertical="center"/>
    </xf>
    <xf numFmtId="0" fontId="5" fillId="0" borderId="0" xfId="0" applyFont="1" applyAlignment="1">
      <alignment horizontal="center" vertical="center" wrapText="1"/>
    </xf>
    <xf numFmtId="0" fontId="5" fillId="0" borderId="29" xfId="0" applyFont="1" applyBorder="1" applyAlignment="1">
      <alignment horizontal="center" vertical="center"/>
    </xf>
    <xf numFmtId="38" fontId="5" fillId="0" borderId="57" xfId="1" applyFont="1" applyBorder="1" applyAlignment="1">
      <alignment horizontal="right" vertical="center"/>
    </xf>
    <xf numFmtId="38" fontId="5" fillId="0" borderId="29" xfId="1" applyFont="1" applyBorder="1" applyAlignment="1">
      <alignment horizontal="right" vertical="center"/>
    </xf>
    <xf numFmtId="38" fontId="5" fillId="2" borderId="40" xfId="1" applyFont="1" applyFill="1" applyBorder="1" applyAlignment="1">
      <alignment horizontal="right" vertical="center"/>
    </xf>
    <xf numFmtId="38" fontId="5" fillId="3" borderId="20" xfId="0" applyNumberFormat="1" applyFont="1" applyFill="1" applyBorder="1" applyAlignment="1">
      <alignment horizontal="right" vertical="center"/>
    </xf>
    <xf numFmtId="0" fontId="5" fillId="3" borderId="20" xfId="0" applyFont="1" applyFill="1" applyBorder="1" applyAlignment="1">
      <alignment horizontal="right" vertical="center"/>
    </xf>
    <xf numFmtId="38" fontId="5" fillId="6" borderId="26" xfId="1" applyFont="1" applyFill="1" applyBorder="1" applyAlignment="1">
      <alignment horizontal="right" vertical="center"/>
    </xf>
    <xf numFmtId="38" fontId="5" fillId="6" borderId="6" xfId="1" applyFont="1" applyFill="1" applyBorder="1" applyAlignment="1">
      <alignment horizontal="right" vertical="center"/>
    </xf>
    <xf numFmtId="38" fontId="5" fillId="0" borderId="19" xfId="1" applyFont="1" applyBorder="1" applyAlignment="1">
      <alignment horizontal="right" vertical="center"/>
    </xf>
    <xf numFmtId="38" fontId="5" fillId="0" borderId="15" xfId="1" applyFont="1" applyBorder="1" applyAlignment="1">
      <alignment horizontal="right" vertical="center"/>
    </xf>
    <xf numFmtId="38" fontId="5" fillId="0" borderId="81" xfId="1" applyFont="1" applyBorder="1" applyAlignment="1">
      <alignment horizontal="right" vertical="center"/>
    </xf>
    <xf numFmtId="38" fontId="5" fillId="0" borderId="67" xfId="1" applyFont="1" applyBorder="1" applyAlignment="1">
      <alignment horizontal="right" vertical="center"/>
    </xf>
    <xf numFmtId="38" fontId="5" fillId="6" borderId="59" xfId="1" applyFont="1" applyFill="1" applyBorder="1" applyAlignment="1">
      <alignment horizontal="right" vertical="center"/>
    </xf>
    <xf numFmtId="38" fontId="5" fillId="6" borderId="43" xfId="1" applyFont="1" applyFill="1" applyBorder="1" applyAlignment="1">
      <alignment horizontal="right" vertical="center"/>
    </xf>
    <xf numFmtId="38" fontId="5" fillId="0" borderId="26" xfId="1" applyFont="1" applyBorder="1" applyAlignment="1">
      <alignment horizontal="right" vertical="center"/>
    </xf>
    <xf numFmtId="38" fontId="5" fillId="0" borderId="6" xfId="1" applyFont="1" applyBorder="1" applyAlignment="1">
      <alignment horizontal="right" vertical="center"/>
    </xf>
    <xf numFmtId="0" fontId="5" fillId="0" borderId="59" xfId="0" applyFont="1" applyBorder="1" applyAlignment="1">
      <alignment horizontal="center" vertical="center"/>
    </xf>
    <xf numFmtId="0" fontId="5" fillId="0" borderId="0" xfId="0" applyFont="1" applyBorder="1" applyAlignment="1">
      <alignment horizontal="center" vertical="center"/>
    </xf>
    <xf numFmtId="38" fontId="5" fillId="6" borderId="19" xfId="1" applyFont="1" applyFill="1" applyBorder="1" applyAlignment="1">
      <alignment horizontal="right" vertical="center"/>
    </xf>
    <xf numFmtId="38" fontId="5" fillId="6" borderId="15" xfId="1" applyFont="1" applyFill="1" applyBorder="1" applyAlignment="1">
      <alignment horizontal="right" vertical="center"/>
    </xf>
    <xf numFmtId="0" fontId="5" fillId="0" borderId="79" xfId="0" applyFont="1" applyBorder="1" applyAlignment="1">
      <alignment horizontal="center" vertical="center"/>
    </xf>
    <xf numFmtId="0" fontId="5" fillId="0" borderId="46" xfId="0" applyFont="1" applyBorder="1" applyAlignment="1">
      <alignment horizontal="center" vertical="center"/>
    </xf>
    <xf numFmtId="0" fontId="5" fillId="0" borderId="32" xfId="0" applyFont="1" applyBorder="1" applyAlignment="1">
      <alignment horizontal="center" vertical="center"/>
    </xf>
    <xf numFmtId="38" fontId="5" fillId="0" borderId="54" xfId="1" applyFont="1" applyBorder="1" applyAlignment="1">
      <alignment horizontal="right" vertical="center"/>
    </xf>
    <xf numFmtId="38" fontId="5" fillId="0" borderId="32" xfId="1" applyFont="1" applyBorder="1" applyAlignment="1">
      <alignment horizontal="right" vertical="center"/>
    </xf>
    <xf numFmtId="0" fontId="5" fillId="0" borderId="54" xfId="0" applyFont="1" applyBorder="1" applyAlignment="1">
      <alignment horizontal="center" vertical="center"/>
    </xf>
    <xf numFmtId="0" fontId="5" fillId="0" borderId="21" xfId="0" applyFont="1" applyBorder="1" applyAlignment="1">
      <alignment horizontal="center" vertical="center"/>
    </xf>
    <xf numFmtId="176" fontId="13" fillId="0" borderId="57" xfId="3" applyNumberFormat="1" applyFont="1" applyFill="1" applyBorder="1" applyAlignment="1">
      <alignment horizontal="center" vertical="center" wrapText="1"/>
    </xf>
    <xf numFmtId="176" fontId="13" fillId="0" borderId="8" xfId="3" applyNumberFormat="1" applyFont="1" applyFill="1" applyBorder="1" applyAlignment="1">
      <alignment horizontal="center" vertical="center" wrapText="1"/>
    </xf>
    <xf numFmtId="176" fontId="13" fillId="0" borderId="29" xfId="3" applyNumberFormat="1" applyFont="1" applyFill="1" applyBorder="1" applyAlignment="1">
      <alignment horizontal="center" vertical="center" wrapText="1"/>
    </xf>
    <xf numFmtId="0" fontId="17" fillId="0" borderId="0" xfId="3" applyFont="1" applyAlignment="1">
      <alignment horizontal="center" vertical="center"/>
    </xf>
    <xf numFmtId="0" fontId="13" fillId="0" borderId="76"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122" xfId="3" applyFont="1" applyBorder="1" applyAlignment="1">
      <alignment horizontal="center" vertical="center" wrapText="1"/>
    </xf>
    <xf numFmtId="0" fontId="13" fillId="0" borderId="28"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29" xfId="3" applyFont="1" applyBorder="1" applyAlignment="1">
      <alignment horizontal="center" vertical="center" wrapText="1"/>
    </xf>
    <xf numFmtId="0" fontId="13" fillId="0" borderId="41" xfId="3" applyFont="1" applyBorder="1" applyAlignment="1">
      <alignment horizontal="center" vertical="center"/>
    </xf>
    <xf numFmtId="0" fontId="13" fillId="0" borderId="40" xfId="3" applyFont="1" applyBorder="1" applyAlignment="1">
      <alignment horizontal="center" vertical="center"/>
    </xf>
    <xf numFmtId="0" fontId="13" fillId="0" borderId="11" xfId="3" applyFont="1" applyBorder="1" applyAlignment="1">
      <alignment horizontal="center" vertical="center"/>
    </xf>
    <xf numFmtId="0" fontId="13" fillId="0" borderId="41" xfId="3" applyFont="1" applyBorder="1" applyAlignment="1">
      <alignment horizontal="center" vertical="center" wrapText="1"/>
    </xf>
    <xf numFmtId="0" fontId="13" fillId="0" borderId="40" xfId="3" applyFont="1" applyBorder="1" applyAlignment="1">
      <alignment horizontal="center" vertical="center" wrapText="1"/>
    </xf>
    <xf numFmtId="0" fontId="13" fillId="0" borderId="11" xfId="3" applyFont="1" applyBorder="1" applyAlignment="1">
      <alignment horizontal="center" vertical="center" wrapText="1"/>
    </xf>
    <xf numFmtId="0" fontId="13" fillId="0" borderId="12" xfId="3" applyFont="1" applyBorder="1" applyAlignment="1">
      <alignment horizontal="center" vertical="center" wrapText="1"/>
    </xf>
    <xf numFmtId="55" fontId="0" fillId="0" borderId="18" xfId="0" applyNumberFormat="1" applyBorder="1" applyAlignment="1">
      <alignment horizontal="center" vertical="center"/>
    </xf>
    <xf numFmtId="55" fontId="0" fillId="0" borderId="70" xfId="0" applyNumberFormat="1" applyBorder="1" applyAlignment="1">
      <alignment horizontal="center" vertical="center"/>
    </xf>
    <xf numFmtId="55" fontId="0" fillId="0" borderId="2" xfId="0" applyNumberFormat="1" applyBorder="1" applyAlignment="1">
      <alignment horizontal="center" vertical="center"/>
    </xf>
    <xf numFmtId="55" fontId="0" fillId="0" borderId="14" xfId="0" applyNumberFormat="1" applyBorder="1" applyAlignment="1">
      <alignment horizontal="center" vertical="center"/>
    </xf>
    <xf numFmtId="0" fontId="0" fillId="0" borderId="70" xfId="0"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cellXfs>
  <cellStyles count="5">
    <cellStyle name="桁区切り" xfId="1" builtinId="6"/>
    <cellStyle name="桁区切り 2" xfId="4"/>
    <cellStyle name="標準" xfId="0" builtinId="0"/>
    <cellStyle name="標準 2" xfId="3"/>
    <cellStyle name="標準_g05" xfId="2"/>
  </cellStyles>
  <dxfs count="1">
    <dxf>
      <font>
        <b/>
        <i val="0"/>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43</xdr:row>
      <xdr:rowOff>161925</xdr:rowOff>
    </xdr:from>
    <xdr:to>
      <xdr:col>10</xdr:col>
      <xdr:colOff>790575</xdr:colOff>
      <xdr:row>48</xdr:row>
      <xdr:rowOff>57150</xdr:rowOff>
    </xdr:to>
    <xdr:sp macro="" textlink="">
      <xdr:nvSpPr>
        <xdr:cNvPr id="3" name="テキスト ボックス 2"/>
        <xdr:cNvSpPr txBox="1"/>
      </xdr:nvSpPr>
      <xdr:spPr>
        <a:xfrm>
          <a:off x="9525" y="7391400"/>
          <a:ext cx="6562725"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effectLst/>
              <a:latin typeface="ＭＳ 明朝" panose="02020609040205080304" pitchFamily="17" charset="-128"/>
              <a:ea typeface="ＭＳ 明朝" panose="02020609040205080304" pitchFamily="17" charset="-128"/>
            </a:rPr>
            <a:t>* 受託経費にて実施される事業の場合は、「一般業務費（受託事業）」とします。　　　　　　　</a:t>
          </a:r>
          <a:r>
            <a:rPr lang="ja-JP" altLang="en-US"/>
            <a:t> </a:t>
          </a:r>
          <a:r>
            <a:rPr lang="ja-JP" altLang="en-US" sz="1100" b="0" i="0" u="none" strike="noStrike">
              <a:effectLst/>
              <a:latin typeface="ＭＳ 明朝" panose="02020609040205080304" pitchFamily="17" charset="-128"/>
              <a:ea typeface="ＭＳ 明朝" panose="02020609040205080304" pitchFamily="17" charset="-128"/>
            </a:rPr>
            <a:t>注）附属書</a:t>
          </a:r>
          <a:r>
            <a:rPr lang="en-US" altLang="ja-JP" sz="1100" b="0" i="0" u="none" strike="noStrike">
              <a:effectLst/>
              <a:latin typeface="ＭＳ 明朝" panose="02020609040205080304" pitchFamily="17" charset="-128"/>
              <a:ea typeface="ＭＳ 明朝" panose="02020609040205080304" pitchFamily="17" charset="-128"/>
            </a:rPr>
            <a:t>Ⅱ</a:t>
          </a:r>
          <a:r>
            <a:rPr lang="ja-JP" altLang="en-US" sz="1100" b="0" i="0" u="none" strike="noStrike">
              <a:effectLst/>
              <a:latin typeface="ＭＳ 明朝" panose="02020609040205080304" pitchFamily="17" charset="-128"/>
              <a:ea typeface="ＭＳ 明朝" panose="02020609040205080304" pitchFamily="17" charset="-128"/>
            </a:rPr>
            <a:t>は、①変更前後の対比表、②契約金額内訳書（変更前）、③契約金額内訳書（変更後）からなり、①③は当該ファイルから出力し、②は原契約金額の内訳書を出力して添付ください。なお、変更には追加も含みます。　　　　　　　　　　　　　　　　　　　　　　　　　　　　　　　　　</a:t>
          </a:r>
          <a:r>
            <a:rPr lang="ja-JP" altLang="en-US"/>
            <a:t> </a:t>
          </a:r>
          <a:r>
            <a:rPr lang="ja-JP" altLang="en-US" sz="1100" b="0" i="0" u="none" strike="noStrike">
              <a:effectLst/>
              <a:latin typeface="ＭＳ 明朝" panose="02020609040205080304" pitchFamily="17" charset="-128"/>
              <a:ea typeface="ＭＳ 明朝" panose="02020609040205080304" pitchFamily="17" charset="-128"/>
            </a:rPr>
            <a:t>注２）本シートの変更前の金額については、ハイライト部分に現契約金額から転記ください。変更後の金額については、「内訳書（変更後）」シートから転記されます。　　　　　　　　　　　　　　　　　　</a:t>
          </a:r>
          <a:r>
            <a:rPr lang="en-US" altLang="ja-JP" sz="1100" b="0" i="0" u="none" strike="noStrike">
              <a:effectLst/>
              <a:latin typeface="ＭＳ 明朝" panose="02020609040205080304" pitchFamily="17" charset="-128"/>
              <a:ea typeface="ＭＳ 明朝" panose="02020609040205080304" pitchFamily="17" charset="-128"/>
            </a:rPr>
            <a:t>※</a:t>
          </a:r>
          <a:r>
            <a:rPr lang="ja-JP" altLang="en-US" sz="1100" b="0" i="0" u="none" strike="noStrike">
              <a:effectLst/>
              <a:latin typeface="ＭＳ 明朝" panose="02020609040205080304" pitchFamily="17" charset="-128"/>
              <a:ea typeface="ＭＳ 明朝" panose="02020609040205080304" pitchFamily="17" charset="-128"/>
            </a:rPr>
            <a:t>変更契約書作成時にはこれらの注書及びハイライトは消去してください。　　　　　　　　　　　　　　　　　　　　　</a:t>
          </a:r>
          <a:r>
            <a:rPr lang="ja-JP" altLang="en-US"/>
            <a:t>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36</xdr:row>
      <xdr:rowOff>190500</xdr:rowOff>
    </xdr:from>
    <xdr:to>
      <xdr:col>11</xdr:col>
      <xdr:colOff>85725</xdr:colOff>
      <xdr:row>40</xdr:row>
      <xdr:rowOff>114300</xdr:rowOff>
    </xdr:to>
    <xdr:sp macro="" textlink="">
      <xdr:nvSpPr>
        <xdr:cNvPr id="2" name="テキスト ボックス 1"/>
        <xdr:cNvSpPr txBox="1"/>
      </xdr:nvSpPr>
      <xdr:spPr>
        <a:xfrm>
          <a:off x="409575" y="7419975"/>
          <a:ext cx="5829300"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effectLst/>
              <a:latin typeface="ＭＳ 明朝" panose="02020609040205080304" pitchFamily="17" charset="-128"/>
              <a:ea typeface="ＭＳ 明朝" panose="02020609040205080304" pitchFamily="17" charset="-128"/>
            </a:rPr>
            <a:t>* 受託経費にて実施される事業の場合は、「一般業務費（受託事業）」とします。　　　　</a:t>
          </a:r>
          <a:r>
            <a:rPr lang="ja-JP" altLang="en-US"/>
            <a:t> 　　　　　　　</a:t>
          </a:r>
          <a:r>
            <a:rPr lang="ja-JP" altLang="en-US" sz="1100" b="0" i="0" u="none" strike="noStrike">
              <a:effectLst/>
              <a:latin typeface="ＭＳ 明朝" panose="02020609040205080304" pitchFamily="17" charset="-128"/>
              <a:ea typeface="ＭＳ 明朝" panose="02020609040205080304" pitchFamily="17" charset="-128"/>
            </a:rPr>
            <a:t>注）このシートの金額は各費目の内訳シートから転記されます。</a:t>
          </a:r>
          <a:r>
            <a:rPr lang="ja-JP" altLang="en-US"/>
            <a:t> 　　　　　　　　　　　　　　　　変更契約作成時にはこれらの注記を消去ください。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35</xdr:row>
      <xdr:rowOff>0</xdr:rowOff>
    </xdr:from>
    <xdr:to>
      <xdr:col>5</xdr:col>
      <xdr:colOff>0</xdr:colOff>
      <xdr:row>35</xdr:row>
      <xdr:rowOff>0</xdr:rowOff>
    </xdr:to>
    <xdr:sp macro="" textlink="">
      <xdr:nvSpPr>
        <xdr:cNvPr id="2" name="Line 5"/>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5</xdr:col>
      <xdr:colOff>0</xdr:colOff>
      <xdr:row>35</xdr:row>
      <xdr:rowOff>0</xdr:rowOff>
    </xdr:to>
    <xdr:sp macro="" textlink="">
      <xdr:nvSpPr>
        <xdr:cNvPr id="3" name="Line 6"/>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5</xdr:col>
      <xdr:colOff>0</xdr:colOff>
      <xdr:row>35</xdr:row>
      <xdr:rowOff>0</xdr:rowOff>
    </xdr:to>
    <xdr:sp macro="" textlink="">
      <xdr:nvSpPr>
        <xdr:cNvPr id="4" name="Line 7"/>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5</xdr:col>
      <xdr:colOff>0</xdr:colOff>
      <xdr:row>35</xdr:row>
      <xdr:rowOff>0</xdr:rowOff>
    </xdr:to>
    <xdr:sp macro="" textlink="">
      <xdr:nvSpPr>
        <xdr:cNvPr id="5" name="Line 8"/>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0</xdr:rowOff>
    </xdr:from>
    <xdr:to>
      <xdr:col>5</xdr:col>
      <xdr:colOff>0</xdr:colOff>
      <xdr:row>35</xdr:row>
      <xdr:rowOff>0</xdr:rowOff>
    </xdr:to>
    <xdr:sp macro="" textlink="">
      <xdr:nvSpPr>
        <xdr:cNvPr id="6" name="Line 9"/>
        <xdr:cNvSpPr>
          <a:spLocks noChangeShapeType="1"/>
        </xdr:cNvSpPr>
      </xdr:nvSpPr>
      <xdr:spPr bwMode="auto">
        <a:xfrm flipH="1">
          <a:off x="1857375" y="9744075"/>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0</xdr:rowOff>
    </xdr:from>
    <xdr:to>
      <xdr:col>6</xdr:col>
      <xdr:colOff>0</xdr:colOff>
      <xdr:row>35</xdr:row>
      <xdr:rowOff>0</xdr:rowOff>
    </xdr:to>
    <xdr:sp macro="" textlink="">
      <xdr:nvSpPr>
        <xdr:cNvPr id="7" name="Line 10"/>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0</xdr:rowOff>
    </xdr:from>
    <xdr:to>
      <xdr:col>6</xdr:col>
      <xdr:colOff>0</xdr:colOff>
      <xdr:row>35</xdr:row>
      <xdr:rowOff>0</xdr:rowOff>
    </xdr:to>
    <xdr:sp macro="" textlink="">
      <xdr:nvSpPr>
        <xdr:cNvPr id="8" name="Line 11"/>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0</xdr:rowOff>
    </xdr:from>
    <xdr:to>
      <xdr:col>6</xdr:col>
      <xdr:colOff>0</xdr:colOff>
      <xdr:row>35</xdr:row>
      <xdr:rowOff>0</xdr:rowOff>
    </xdr:to>
    <xdr:sp macro="" textlink="">
      <xdr:nvSpPr>
        <xdr:cNvPr id="9" name="Line 12"/>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0</xdr:rowOff>
    </xdr:from>
    <xdr:to>
      <xdr:col>6</xdr:col>
      <xdr:colOff>0</xdr:colOff>
      <xdr:row>35</xdr:row>
      <xdr:rowOff>0</xdr:rowOff>
    </xdr:to>
    <xdr:sp macro="" textlink="">
      <xdr:nvSpPr>
        <xdr:cNvPr id="10" name="Line 13"/>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0</xdr:rowOff>
    </xdr:from>
    <xdr:to>
      <xdr:col>6</xdr:col>
      <xdr:colOff>0</xdr:colOff>
      <xdr:row>35</xdr:row>
      <xdr:rowOff>0</xdr:rowOff>
    </xdr:to>
    <xdr:sp macro="" textlink="">
      <xdr:nvSpPr>
        <xdr:cNvPr id="11" name="Line 14"/>
        <xdr:cNvSpPr>
          <a:spLocks noChangeShapeType="1"/>
        </xdr:cNvSpPr>
      </xdr:nvSpPr>
      <xdr:spPr bwMode="auto">
        <a:xfrm flipH="1">
          <a:off x="2886075" y="9744075"/>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0</xdr:rowOff>
    </xdr:from>
    <xdr:to>
      <xdr:col>5</xdr:col>
      <xdr:colOff>0</xdr:colOff>
      <xdr:row>38</xdr:row>
      <xdr:rowOff>0</xdr:rowOff>
    </xdr:to>
    <xdr:sp macro="" textlink="">
      <xdr:nvSpPr>
        <xdr:cNvPr id="12" name="Line 20"/>
        <xdr:cNvSpPr>
          <a:spLocks noChangeShapeType="1"/>
        </xdr:cNvSpPr>
      </xdr:nvSpPr>
      <xdr:spPr bwMode="auto">
        <a:xfrm flipH="1">
          <a:off x="1857375" y="10515600"/>
          <a:ext cx="1028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38</xdr:row>
      <xdr:rowOff>0</xdr:rowOff>
    </xdr:from>
    <xdr:to>
      <xdr:col>6</xdr:col>
      <xdr:colOff>0</xdr:colOff>
      <xdr:row>38</xdr:row>
      <xdr:rowOff>0</xdr:rowOff>
    </xdr:to>
    <xdr:sp macro="" textlink="">
      <xdr:nvSpPr>
        <xdr:cNvPr id="13" name="Line 21"/>
        <xdr:cNvSpPr>
          <a:spLocks noChangeShapeType="1"/>
        </xdr:cNvSpPr>
      </xdr:nvSpPr>
      <xdr:spPr bwMode="auto">
        <a:xfrm flipH="1">
          <a:off x="2886075" y="10515600"/>
          <a:ext cx="5715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15</xdr:row>
      <xdr:rowOff>0</xdr:rowOff>
    </xdr:from>
    <xdr:to>
      <xdr:col>7</xdr:col>
      <xdr:colOff>0</xdr:colOff>
      <xdr:row>16</xdr:row>
      <xdr:rowOff>0</xdr:rowOff>
    </xdr:to>
    <xdr:sp macro="" textlink="">
      <xdr:nvSpPr>
        <xdr:cNvPr id="2" name="Line 5"/>
        <xdr:cNvSpPr>
          <a:spLocks noChangeShapeType="1"/>
        </xdr:cNvSpPr>
      </xdr:nvSpPr>
      <xdr:spPr bwMode="auto">
        <a:xfrm flipH="1">
          <a:off x="3067050" y="4219575"/>
          <a:ext cx="1095375" cy="3143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942975</xdr:colOff>
      <xdr:row>10</xdr:row>
      <xdr:rowOff>9525</xdr:rowOff>
    </xdr:from>
    <xdr:to>
      <xdr:col>7</xdr:col>
      <xdr:colOff>0</xdr:colOff>
      <xdr:row>10</xdr:row>
      <xdr:rowOff>295275</xdr:rowOff>
    </xdr:to>
    <xdr:sp macro="" textlink="">
      <xdr:nvSpPr>
        <xdr:cNvPr id="3" name="Line 17"/>
        <xdr:cNvSpPr>
          <a:spLocks noChangeShapeType="1"/>
        </xdr:cNvSpPr>
      </xdr:nvSpPr>
      <xdr:spPr bwMode="auto">
        <a:xfrm flipV="1">
          <a:off x="3057525" y="2724150"/>
          <a:ext cx="110490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942975</xdr:colOff>
      <xdr:row>14</xdr:row>
      <xdr:rowOff>0</xdr:rowOff>
    </xdr:from>
    <xdr:to>
      <xdr:col>7</xdr:col>
      <xdr:colOff>0</xdr:colOff>
      <xdr:row>14</xdr:row>
      <xdr:rowOff>238125</xdr:rowOff>
    </xdr:to>
    <xdr:sp macro="" textlink="">
      <xdr:nvSpPr>
        <xdr:cNvPr id="4" name="Line 18"/>
        <xdr:cNvSpPr>
          <a:spLocks noChangeShapeType="1"/>
        </xdr:cNvSpPr>
      </xdr:nvSpPr>
      <xdr:spPr bwMode="auto">
        <a:xfrm flipV="1">
          <a:off x="3057525" y="3971925"/>
          <a:ext cx="110490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933450</xdr:colOff>
      <xdr:row>15</xdr:row>
      <xdr:rowOff>0</xdr:rowOff>
    </xdr:from>
    <xdr:to>
      <xdr:col>6</xdr:col>
      <xdr:colOff>542925</xdr:colOff>
      <xdr:row>15</xdr:row>
      <xdr:rowOff>0</xdr:rowOff>
    </xdr:to>
    <xdr:sp macro="" textlink="">
      <xdr:nvSpPr>
        <xdr:cNvPr id="5" name="Line 19"/>
        <xdr:cNvSpPr>
          <a:spLocks noChangeShapeType="1"/>
        </xdr:cNvSpPr>
      </xdr:nvSpPr>
      <xdr:spPr bwMode="auto">
        <a:xfrm flipV="1">
          <a:off x="3048000" y="4219575"/>
          <a:ext cx="1104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tabSelected="1" view="pageBreakPreview" zoomScaleNormal="100" zoomScaleSheetLayoutView="100" workbookViewId="0">
      <selection activeCell="K15" sqref="K15"/>
    </sheetView>
  </sheetViews>
  <sheetFormatPr defaultColWidth="9" defaultRowHeight="14.25"/>
  <cols>
    <col min="1" max="1" width="3.125" style="1" customWidth="1"/>
    <col min="2" max="3" width="9" style="1"/>
    <col min="4" max="4" width="7.25" style="1" customWidth="1"/>
    <col min="5" max="5" width="9" style="1"/>
    <col min="6" max="6" width="4.5" style="1" customWidth="1"/>
    <col min="7" max="7" width="14.125" style="1" customWidth="1"/>
    <col min="8" max="8" width="4" style="1" customWidth="1"/>
    <col min="9" max="9" width="12.25" style="1" customWidth="1"/>
    <col min="10" max="10" width="3.625" style="1" customWidth="1"/>
    <col min="11" max="11" width="11.875" style="1" customWidth="1"/>
    <col min="12" max="12" width="3.375" style="1" customWidth="1"/>
    <col min="13" max="16384" width="9" style="1"/>
  </cols>
  <sheetData>
    <row r="1" spans="1:12">
      <c r="A1" s="545"/>
      <c r="B1" s="545"/>
      <c r="C1" s="545"/>
      <c r="D1" s="545"/>
      <c r="E1" s="545"/>
      <c r="F1" s="545"/>
      <c r="G1" s="545"/>
      <c r="H1" s="545"/>
      <c r="K1" s="529" t="s">
        <v>350</v>
      </c>
    </row>
    <row r="2" spans="1:12">
      <c r="K2" s="529"/>
    </row>
    <row r="3" spans="1:12">
      <c r="C3" s="550" t="s">
        <v>305</v>
      </c>
      <c r="D3" s="550"/>
      <c r="E3" s="550"/>
      <c r="F3" s="550"/>
      <c r="G3" s="550"/>
      <c r="H3" s="550"/>
      <c r="I3" s="550"/>
      <c r="J3" s="550"/>
    </row>
    <row r="6" spans="1:12" s="2" customFormat="1" ht="18.75">
      <c r="B6" s="3"/>
      <c r="C6" s="4" t="s">
        <v>281</v>
      </c>
      <c r="D6" s="4"/>
      <c r="E6" s="546">
        <f>K42</f>
        <v>0</v>
      </c>
      <c r="F6" s="547"/>
      <c r="G6" s="4" t="s">
        <v>0</v>
      </c>
    </row>
    <row r="7" spans="1:12" s="2" customFormat="1" ht="18.75">
      <c r="B7" s="3"/>
      <c r="C7" s="3"/>
      <c r="D7" s="3"/>
      <c r="E7" s="3"/>
      <c r="F7" s="3"/>
      <c r="G7" s="3"/>
    </row>
    <row r="8" spans="1:12" s="2" customFormat="1" ht="14.25" customHeight="1">
      <c r="B8" s="3"/>
      <c r="C8" s="3"/>
      <c r="D8" s="3"/>
      <c r="E8" s="3"/>
      <c r="G8" s="1" t="s">
        <v>278</v>
      </c>
      <c r="I8" s="1" t="s">
        <v>279</v>
      </c>
      <c r="K8" s="427" t="s">
        <v>280</v>
      </c>
    </row>
    <row r="10" spans="1:12">
      <c r="B10" s="1" t="s">
        <v>114</v>
      </c>
      <c r="G10" s="431">
        <f>SUM(G12,G28,G30)</f>
        <v>0</v>
      </c>
      <c r="H10" s="1" t="s">
        <v>0</v>
      </c>
      <c r="I10" s="129">
        <f>'内訳書（変更後）'!G10</f>
        <v>0</v>
      </c>
      <c r="J10" s="1" t="s">
        <v>0</v>
      </c>
      <c r="K10" s="129">
        <f>I10-G10</f>
        <v>0</v>
      </c>
      <c r="L10" s="1" t="s">
        <v>0</v>
      </c>
    </row>
    <row r="11" spans="1:12">
      <c r="G11" s="432"/>
      <c r="I11" s="130"/>
      <c r="K11" s="130"/>
    </row>
    <row r="12" spans="1:12">
      <c r="B12" s="1" t="s">
        <v>122</v>
      </c>
      <c r="G12" s="431">
        <f>SUM(G14,G16,G18,G20,G22,G24,G26)</f>
        <v>0</v>
      </c>
      <c r="H12" s="1" t="s">
        <v>0</v>
      </c>
      <c r="I12" s="129">
        <f>'内訳書（変更後）'!G12</f>
        <v>0</v>
      </c>
      <c r="J12" s="1" t="s">
        <v>0</v>
      </c>
      <c r="K12" s="129">
        <f>I12-G12</f>
        <v>0</v>
      </c>
      <c r="L12" s="1" t="s">
        <v>0</v>
      </c>
    </row>
    <row r="13" spans="1:12">
      <c r="G13" s="130"/>
      <c r="I13" s="130"/>
      <c r="K13" s="130"/>
    </row>
    <row r="14" spans="1:12">
      <c r="B14" s="5" t="s">
        <v>95</v>
      </c>
      <c r="G14" s="430"/>
      <c r="H14" s="1" t="s">
        <v>0</v>
      </c>
      <c r="I14" s="129">
        <f>'内訳書（変更後）'!G14</f>
        <v>0</v>
      </c>
      <c r="J14" s="1" t="s">
        <v>0</v>
      </c>
      <c r="K14" s="129">
        <f>I14-G14</f>
        <v>0</v>
      </c>
      <c r="L14" s="1" t="s">
        <v>0</v>
      </c>
    </row>
    <row r="15" spans="1:12">
      <c r="G15" s="130"/>
      <c r="I15" s="130"/>
      <c r="K15" s="130"/>
    </row>
    <row r="16" spans="1:12">
      <c r="B16" s="5" t="s">
        <v>144</v>
      </c>
      <c r="G16" s="430"/>
      <c r="H16" s="1" t="s">
        <v>48</v>
      </c>
      <c r="I16" s="129">
        <f>'内訳書（変更後）'!G16</f>
        <v>0</v>
      </c>
      <c r="J16" s="1" t="s">
        <v>48</v>
      </c>
      <c r="K16" s="129">
        <f>I16-G16</f>
        <v>0</v>
      </c>
      <c r="L16" s="1" t="s">
        <v>48</v>
      </c>
    </row>
    <row r="17" spans="2:12">
      <c r="G17" s="130"/>
      <c r="I17" s="130"/>
      <c r="K17" s="130"/>
    </row>
    <row r="18" spans="2:12">
      <c r="B18" s="5" t="s">
        <v>349</v>
      </c>
      <c r="G18" s="430"/>
      <c r="H18" s="1" t="s">
        <v>48</v>
      </c>
      <c r="I18" s="129">
        <f>'内訳書（変更後）'!G18</f>
        <v>0</v>
      </c>
      <c r="J18" s="1" t="s">
        <v>48</v>
      </c>
      <c r="K18" s="129">
        <f>I18-G18</f>
        <v>0</v>
      </c>
      <c r="L18" s="1" t="s">
        <v>48</v>
      </c>
    </row>
    <row r="19" spans="2:12">
      <c r="G19" s="130"/>
      <c r="I19" s="130"/>
      <c r="K19" s="130"/>
    </row>
    <row r="20" spans="2:12">
      <c r="B20" s="5" t="s">
        <v>212</v>
      </c>
      <c r="G20" s="430"/>
      <c r="H20" s="1" t="s">
        <v>48</v>
      </c>
      <c r="I20" s="129">
        <f>'内訳書（変更後）'!G20</f>
        <v>0</v>
      </c>
      <c r="J20" s="1" t="s">
        <v>48</v>
      </c>
      <c r="K20" s="129">
        <f>I20-G20</f>
        <v>0</v>
      </c>
      <c r="L20" s="1" t="s">
        <v>48</v>
      </c>
    </row>
    <row r="21" spans="2:12">
      <c r="G21" s="130"/>
      <c r="I21" s="130"/>
      <c r="K21" s="130"/>
    </row>
    <row r="22" spans="2:12">
      <c r="B22" s="5" t="s">
        <v>145</v>
      </c>
      <c r="G22" s="430"/>
      <c r="H22" s="1" t="s">
        <v>48</v>
      </c>
      <c r="I22" s="129">
        <f>'内訳書（変更後）'!G22</f>
        <v>0</v>
      </c>
      <c r="J22" s="1" t="s">
        <v>48</v>
      </c>
      <c r="K22" s="129">
        <f>I22-G22</f>
        <v>0</v>
      </c>
      <c r="L22" s="1" t="s">
        <v>48</v>
      </c>
    </row>
    <row r="23" spans="2:12">
      <c r="G23" s="130"/>
      <c r="I23" s="130"/>
      <c r="K23" s="130"/>
    </row>
    <row r="24" spans="2:12">
      <c r="B24" s="5" t="s">
        <v>146</v>
      </c>
      <c r="G24" s="430"/>
      <c r="H24" s="1" t="s">
        <v>48</v>
      </c>
      <c r="I24" s="129">
        <f>'内訳書（変更後）'!G24</f>
        <v>0</v>
      </c>
      <c r="J24" s="1" t="s">
        <v>48</v>
      </c>
      <c r="K24" s="129">
        <f>I24-G24</f>
        <v>0</v>
      </c>
      <c r="L24" s="1" t="s">
        <v>48</v>
      </c>
    </row>
    <row r="25" spans="2:12">
      <c r="G25" s="130"/>
      <c r="I25" s="130"/>
      <c r="K25" s="130"/>
    </row>
    <row r="26" spans="2:12">
      <c r="B26" s="5" t="s">
        <v>321</v>
      </c>
      <c r="G26" s="430"/>
      <c r="H26" s="1" t="s">
        <v>48</v>
      </c>
      <c r="I26" s="129">
        <f>'内訳書（変更後）'!G26</f>
        <v>0</v>
      </c>
      <c r="J26" s="1" t="s">
        <v>48</v>
      </c>
      <c r="K26" s="129">
        <f>I26-G26</f>
        <v>0</v>
      </c>
      <c r="L26" s="1" t="s">
        <v>48</v>
      </c>
    </row>
    <row r="27" spans="2:12">
      <c r="G27" s="130"/>
      <c r="I27" s="130"/>
      <c r="K27" s="130"/>
    </row>
    <row r="28" spans="2:12">
      <c r="B28" s="1" t="s">
        <v>49</v>
      </c>
      <c r="G28" s="430"/>
      <c r="H28" s="1" t="s">
        <v>26</v>
      </c>
      <c r="I28" s="129">
        <f>'内訳書（変更後）'!G28</f>
        <v>0</v>
      </c>
      <c r="J28" s="1" t="s">
        <v>26</v>
      </c>
      <c r="K28" s="129">
        <f>I28-G28</f>
        <v>0</v>
      </c>
      <c r="L28" s="1" t="s">
        <v>26</v>
      </c>
    </row>
    <row r="29" spans="2:12">
      <c r="G29" s="130"/>
      <c r="I29" s="130"/>
      <c r="K29" s="130"/>
    </row>
    <row r="30" spans="2:12">
      <c r="B30" s="1" t="s">
        <v>113</v>
      </c>
      <c r="G30" s="430"/>
      <c r="H30" s="1" t="s">
        <v>0</v>
      </c>
      <c r="I30" s="129">
        <f>'内訳書（変更後）'!G30</f>
        <v>0</v>
      </c>
      <c r="J30" s="1" t="s">
        <v>0</v>
      </c>
      <c r="K30" s="129">
        <f>I30-G30</f>
        <v>0</v>
      </c>
      <c r="L30" s="1" t="s">
        <v>0</v>
      </c>
    </row>
    <row r="31" spans="2:12">
      <c r="G31" s="130"/>
      <c r="I31" s="130"/>
      <c r="K31" s="130"/>
    </row>
    <row r="32" spans="2:12">
      <c r="B32" s="1" t="s">
        <v>115</v>
      </c>
      <c r="G32" s="430"/>
      <c r="H32" s="1" t="s">
        <v>26</v>
      </c>
      <c r="I32" s="129">
        <f>'内訳書（変更後）'!G32</f>
        <v>0</v>
      </c>
      <c r="J32" s="1" t="s">
        <v>26</v>
      </c>
      <c r="K32" s="129">
        <f>I32-G32</f>
        <v>0</v>
      </c>
      <c r="L32" s="1" t="s">
        <v>26</v>
      </c>
    </row>
    <row r="33" spans="1:12">
      <c r="G33" s="130"/>
      <c r="I33" s="130"/>
      <c r="K33" s="130"/>
    </row>
    <row r="34" spans="1:12" s="52" customFormat="1">
      <c r="B34" s="52" t="s">
        <v>374</v>
      </c>
      <c r="G34" s="129">
        <f>SUM(G10,G32)</f>
        <v>0</v>
      </c>
      <c r="H34" s="52" t="s">
        <v>26</v>
      </c>
      <c r="I34" s="129">
        <f>'内訳書（変更後）'!G34</f>
        <v>0</v>
      </c>
      <c r="J34" s="52" t="s">
        <v>26</v>
      </c>
      <c r="K34" s="129">
        <f>I34-G34</f>
        <v>0</v>
      </c>
      <c r="L34" s="52" t="s">
        <v>26</v>
      </c>
    </row>
    <row r="35" spans="1:12" s="52" customFormat="1">
      <c r="G35" s="131"/>
      <c r="I35" s="131"/>
      <c r="K35" s="131"/>
    </row>
    <row r="36" spans="1:12" s="52" customFormat="1">
      <c r="B36" s="544" t="s">
        <v>372</v>
      </c>
      <c r="G36" s="129">
        <f>'内訳書（変更後）'!G34</f>
        <v>0</v>
      </c>
      <c r="H36" s="52" t="s">
        <v>26</v>
      </c>
      <c r="I36" s="129">
        <f>'内訳書（変更後）'!I34</f>
        <v>0</v>
      </c>
      <c r="J36" s="52" t="s">
        <v>26</v>
      </c>
      <c r="K36" s="129">
        <f>I36-G36</f>
        <v>0</v>
      </c>
      <c r="L36" s="52" t="s">
        <v>26</v>
      </c>
    </row>
    <row r="37" spans="1:12" s="52" customFormat="1">
      <c r="A37" s="53"/>
      <c r="B37" s="551" t="s">
        <v>369</v>
      </c>
      <c r="C37" s="551"/>
      <c r="D37" s="54"/>
      <c r="E37" s="54"/>
      <c r="F37" s="54"/>
      <c r="G37" s="430"/>
      <c r="H37" s="53" t="s">
        <v>48</v>
      </c>
      <c r="I37" s="542"/>
      <c r="J37" s="53" t="s">
        <v>48</v>
      </c>
      <c r="K37" s="129">
        <f>I37-G37</f>
        <v>0</v>
      </c>
      <c r="L37" s="53" t="s">
        <v>0</v>
      </c>
    </row>
    <row r="38" spans="1:12" s="52" customFormat="1">
      <c r="A38" s="53"/>
      <c r="B38" s="551" t="s">
        <v>370</v>
      </c>
      <c r="C38" s="551"/>
      <c r="D38" s="54"/>
      <c r="E38" s="54"/>
      <c r="F38" s="54"/>
      <c r="G38" s="430"/>
      <c r="H38" s="53" t="s">
        <v>48</v>
      </c>
      <c r="I38" s="542"/>
      <c r="J38" s="53" t="s">
        <v>48</v>
      </c>
      <c r="K38" s="129">
        <f>I38-G38</f>
        <v>0</v>
      </c>
      <c r="L38" s="53" t="s">
        <v>48</v>
      </c>
    </row>
    <row r="39" spans="1:12" s="52" customFormat="1">
      <c r="A39" s="53"/>
      <c r="B39" s="551" t="s">
        <v>371</v>
      </c>
      <c r="C39" s="551"/>
      <c r="D39" s="54"/>
      <c r="E39" s="54"/>
      <c r="F39" s="54"/>
      <c r="G39" s="430"/>
      <c r="H39" s="53" t="s">
        <v>48</v>
      </c>
      <c r="I39" s="542"/>
      <c r="J39" s="53" t="s">
        <v>48</v>
      </c>
      <c r="K39" s="129">
        <f>I39-G39</f>
        <v>0</v>
      </c>
      <c r="L39" s="53" t="s">
        <v>48</v>
      </c>
    </row>
    <row r="40" spans="1:12" s="52" customFormat="1">
      <c r="A40" s="53"/>
      <c r="B40" s="54" t="s">
        <v>368</v>
      </c>
      <c r="C40" s="54"/>
      <c r="D40" s="54"/>
      <c r="E40" s="54"/>
      <c r="F40" s="54"/>
      <c r="G40" s="543"/>
      <c r="H40" s="53"/>
      <c r="I40" s="542"/>
      <c r="J40" s="53"/>
      <c r="K40" s="129"/>
      <c r="L40" s="53"/>
    </row>
    <row r="41" spans="1:12" ht="18.75" customHeight="1">
      <c r="A41" s="5"/>
      <c r="B41" s="215" t="s">
        <v>373</v>
      </c>
      <c r="C41" s="120"/>
      <c r="D41" s="51"/>
      <c r="E41" s="51"/>
      <c r="F41" s="5"/>
      <c r="G41" s="132"/>
      <c r="H41" s="5"/>
      <c r="I41" s="132"/>
      <c r="J41" s="5"/>
      <c r="K41" s="130"/>
      <c r="L41" s="5"/>
    </row>
    <row r="42" spans="1:12">
      <c r="B42" s="1" t="s">
        <v>65</v>
      </c>
      <c r="G42" s="130">
        <f>SUM(G34,G39)</f>
        <v>0</v>
      </c>
      <c r="H42" s="1" t="s">
        <v>26</v>
      </c>
      <c r="I42" s="130">
        <f>SUM(I34,I39)</f>
        <v>0</v>
      </c>
      <c r="J42" s="1" t="s">
        <v>26</v>
      </c>
      <c r="K42" s="129">
        <f>I42-G42</f>
        <v>0</v>
      </c>
      <c r="L42" s="1" t="s">
        <v>26</v>
      </c>
    </row>
    <row r="44" spans="1:12" ht="25.5" customHeight="1">
      <c r="B44" s="25"/>
      <c r="C44" s="25"/>
      <c r="D44" s="25"/>
      <c r="E44" s="25"/>
      <c r="F44" s="25"/>
      <c r="G44" s="25"/>
      <c r="H44" s="25"/>
      <c r="I44" s="25"/>
      <c r="J44" s="25"/>
      <c r="K44" s="25"/>
      <c r="L44" s="25"/>
    </row>
    <row r="45" spans="1:12">
      <c r="B45" s="25"/>
      <c r="C45" s="25"/>
      <c r="D45" s="25"/>
      <c r="E45" s="25"/>
      <c r="F45" s="25"/>
      <c r="G45" s="25"/>
      <c r="H45" s="25"/>
      <c r="I45" s="25"/>
      <c r="J45" s="25"/>
      <c r="K45" s="25"/>
      <c r="L45" s="25"/>
    </row>
    <row r="46" spans="1:12" ht="36.75" customHeight="1">
      <c r="B46" s="548"/>
      <c r="C46" s="548"/>
      <c r="D46" s="548"/>
      <c r="E46" s="548"/>
      <c r="F46" s="548"/>
      <c r="G46" s="548"/>
      <c r="H46" s="548"/>
      <c r="I46" s="548"/>
      <c r="J46" s="548"/>
      <c r="K46" s="548"/>
      <c r="L46" s="548"/>
    </row>
    <row r="47" spans="1:12">
      <c r="B47" s="25"/>
      <c r="C47" s="25"/>
      <c r="D47" s="25"/>
      <c r="E47" s="25"/>
      <c r="F47" s="25"/>
      <c r="G47" s="25"/>
      <c r="H47" s="25"/>
      <c r="I47" s="25"/>
      <c r="J47" s="25"/>
      <c r="K47" s="25"/>
      <c r="L47" s="25"/>
    </row>
    <row r="48" spans="1:12" ht="27.75" customHeight="1">
      <c r="B48" s="549"/>
      <c r="C48" s="549"/>
      <c r="D48" s="549"/>
      <c r="E48" s="549"/>
      <c r="F48" s="549"/>
      <c r="G48" s="549"/>
      <c r="H48" s="549"/>
      <c r="I48" s="549"/>
      <c r="J48" s="549"/>
      <c r="K48" s="549"/>
      <c r="L48" s="549"/>
    </row>
  </sheetData>
  <mergeCells count="8">
    <mergeCell ref="A1:H1"/>
    <mergeCell ref="E6:F6"/>
    <mergeCell ref="B46:L46"/>
    <mergeCell ref="B48:L48"/>
    <mergeCell ref="C3:J3"/>
    <mergeCell ref="B37:C37"/>
    <mergeCell ref="B38:C38"/>
    <mergeCell ref="B39:C39"/>
  </mergeCells>
  <phoneticPr fontId="2"/>
  <pageMargins left="0.70866141732283472" right="0.70866141732283472" top="0.74803149606299213" bottom="0.74803149606299213" header="0.31496062992125984" footer="0.31496062992125984"/>
  <pageSetup paperSize="9" scale="90" orientation="portrait" r:id="rId1"/>
  <headerFooter>
    <oddHeader>&amp;R(2020.08版）</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T53"/>
  <sheetViews>
    <sheetView view="pageBreakPreview" topLeftCell="A22" zoomScaleNormal="100" zoomScaleSheetLayoutView="100" workbookViewId="0">
      <selection activeCell="B40" sqref="B40"/>
    </sheetView>
  </sheetViews>
  <sheetFormatPr defaultColWidth="10.625" defaultRowHeight="20.25" customHeight="1"/>
  <cols>
    <col min="1" max="1" width="13.875" style="6" customWidth="1"/>
    <col min="2" max="2" width="13.375" style="6" customWidth="1"/>
    <col min="3" max="3" width="9.125" style="6" customWidth="1"/>
    <col min="4" max="4" width="7.125" style="6" customWidth="1"/>
    <col min="5" max="5" width="13.75" style="6" customWidth="1"/>
    <col min="6" max="6" width="9.875" style="6" customWidth="1"/>
    <col min="7" max="7" width="13.25" style="6" customWidth="1"/>
    <col min="8" max="8" width="11.125" style="6" customWidth="1"/>
    <col min="9" max="9" width="19.625" style="6" customWidth="1"/>
    <col min="10" max="10" width="12.375" style="6" customWidth="1"/>
    <col min="11" max="11" width="11.875" style="6" customWidth="1"/>
    <col min="12" max="12" width="7.375" style="6" customWidth="1"/>
    <col min="13" max="13" width="11.5" style="6" customWidth="1"/>
    <col min="14" max="14" width="10.25" style="6" hidden="1" customWidth="1"/>
    <col min="15" max="16" width="10.625" style="6"/>
    <col min="17" max="17" width="12.875" style="6" bestFit="1" customWidth="1"/>
    <col min="18" max="16384" width="10.625" style="6"/>
  </cols>
  <sheetData>
    <row r="1" spans="1:20" ht="20.25" customHeight="1">
      <c r="A1" s="6" t="s">
        <v>44</v>
      </c>
      <c r="B1" s="668">
        <f>E44</f>
        <v>0</v>
      </c>
      <c r="C1" s="668"/>
      <c r="D1" s="6" t="s">
        <v>0</v>
      </c>
      <c r="F1" s="215" t="s">
        <v>167</v>
      </c>
      <c r="G1" s="139">
        <f>K19+K36</f>
        <v>0</v>
      </c>
      <c r="H1" s="6" t="s">
        <v>0</v>
      </c>
    </row>
    <row r="2" spans="1:20" ht="20.25" customHeight="1">
      <c r="B2" s="7"/>
      <c r="C2" s="7"/>
      <c r="F2" s="215" t="s">
        <v>168</v>
      </c>
      <c r="G2" s="142">
        <f>B1-G1</f>
        <v>0</v>
      </c>
      <c r="H2" s="6" t="s">
        <v>0</v>
      </c>
    </row>
    <row r="3" spans="1:20" ht="20.25" customHeight="1" thickBot="1">
      <c r="A3" s="6" t="s">
        <v>123</v>
      </c>
      <c r="H3" s="8"/>
      <c r="I3" s="8"/>
    </row>
    <row r="4" spans="1:20" ht="20.25" customHeight="1">
      <c r="A4" s="559" t="s">
        <v>138</v>
      </c>
      <c r="B4" s="562" t="s">
        <v>17</v>
      </c>
      <c r="C4" s="562" t="s">
        <v>277</v>
      </c>
      <c r="D4" s="586" t="s">
        <v>40</v>
      </c>
      <c r="E4" s="586" t="s">
        <v>39</v>
      </c>
      <c r="F4" s="675" t="s">
        <v>126</v>
      </c>
      <c r="G4" s="578"/>
      <c r="H4" s="137" t="s">
        <v>127</v>
      </c>
      <c r="I4" s="688" t="s">
        <v>188</v>
      </c>
      <c r="J4" s="137" t="s">
        <v>190</v>
      </c>
      <c r="K4" s="470"/>
      <c r="L4" s="693" t="s">
        <v>287</v>
      </c>
      <c r="N4" s="524"/>
    </row>
    <row r="5" spans="1:20" ht="20.25" customHeight="1">
      <c r="A5" s="711"/>
      <c r="B5" s="676"/>
      <c r="C5" s="676"/>
      <c r="D5" s="676"/>
      <c r="E5" s="676"/>
      <c r="F5" s="678" t="s">
        <v>41</v>
      </c>
      <c r="G5" s="686" t="s">
        <v>42</v>
      </c>
      <c r="H5" s="706" t="s">
        <v>133</v>
      </c>
      <c r="I5" s="689"/>
      <c r="J5" s="706" t="s">
        <v>288</v>
      </c>
      <c r="K5" s="682" t="s">
        <v>172</v>
      </c>
      <c r="L5" s="694"/>
      <c r="N5" s="524" t="s">
        <v>217</v>
      </c>
      <c r="Q5" s="365"/>
      <c r="R5" s="366"/>
      <c r="S5" s="8"/>
      <c r="T5" s="8"/>
    </row>
    <row r="6" spans="1:20" ht="14.25" customHeight="1" thickBot="1">
      <c r="A6" s="712"/>
      <c r="B6" s="677"/>
      <c r="C6" s="677"/>
      <c r="D6" s="677"/>
      <c r="E6" s="677"/>
      <c r="F6" s="679"/>
      <c r="G6" s="687"/>
      <c r="H6" s="567"/>
      <c r="I6" s="690"/>
      <c r="J6" s="567"/>
      <c r="K6" s="683"/>
      <c r="L6" s="695"/>
      <c r="N6" s="525" t="s">
        <v>218</v>
      </c>
      <c r="Q6" s="367"/>
      <c r="R6" s="367"/>
      <c r="S6" s="8"/>
      <c r="T6" s="8"/>
    </row>
    <row r="7" spans="1:20" ht="20.25" customHeight="1">
      <c r="A7" s="10"/>
      <c r="B7" s="11" t="s">
        <v>13</v>
      </c>
      <c r="C7" s="425" t="s">
        <v>182</v>
      </c>
      <c r="D7" s="316"/>
      <c r="E7" s="469"/>
      <c r="F7" s="181" t="str">
        <f>IF(H7="","",ROUND(H7/30,2))</f>
        <v/>
      </c>
      <c r="G7" s="182" t="str">
        <f>IF(AND(ISNUMBER(F7),ISNUMBER(E7)),ROUND(E7*F7,0),"")</f>
        <v/>
      </c>
      <c r="H7" s="320"/>
      <c r="I7" s="203"/>
      <c r="J7" s="321"/>
      <c r="K7" s="210" t="str">
        <f>IF(ISNUMBER(J7),ROUND(ROUND(J7/30,2)*E7,0),"")</f>
        <v/>
      </c>
      <c r="L7" s="334" t="s">
        <v>182</v>
      </c>
      <c r="N7" s="524">
        <f>ROUND(J7/30,2)</f>
        <v>0</v>
      </c>
      <c r="Q7" s="363"/>
      <c r="R7" s="364"/>
      <c r="S7" s="8"/>
      <c r="T7" s="8"/>
    </row>
    <row r="8" spans="1:20" ht="20.25" customHeight="1">
      <c r="A8" s="10"/>
      <c r="B8" s="41" t="s">
        <v>131</v>
      </c>
      <c r="C8" s="425" t="s">
        <v>182</v>
      </c>
      <c r="D8" s="316"/>
      <c r="E8" s="469"/>
      <c r="F8" s="179" t="str">
        <f t="shared" ref="F8" si="0">IF(H8="","",ROUND(H8/30,2))</f>
        <v/>
      </c>
      <c r="G8" s="135" t="str">
        <f t="shared" ref="G8" si="1">IF(AND(ISNUMBER(F8),ISNUMBER(E8)),ROUND(E8*F8,0),"")</f>
        <v/>
      </c>
      <c r="H8" s="321"/>
      <c r="I8" s="178"/>
      <c r="J8" s="331"/>
      <c r="K8" s="135" t="str">
        <f t="shared" ref="K8:K15" si="2">IF(ISNUMBER(J8),ROUND(ROUND(J8/30,2)*E8,0),"")</f>
        <v/>
      </c>
      <c r="L8" s="200" t="s">
        <v>182</v>
      </c>
      <c r="N8" s="524">
        <f t="shared" ref="N8:N15" si="3">ROUND(J8/30,2)</f>
        <v>0</v>
      </c>
      <c r="Q8" s="363"/>
      <c r="R8" s="364"/>
      <c r="S8" s="8"/>
      <c r="T8" s="8"/>
    </row>
    <row r="9" spans="1:20" ht="20.25" customHeight="1">
      <c r="A9" s="10"/>
      <c r="B9" s="41"/>
      <c r="C9" s="425" t="s">
        <v>182</v>
      </c>
      <c r="D9" s="316"/>
      <c r="E9" s="469"/>
      <c r="F9" s="179" t="str">
        <f t="shared" ref="F9:F15" si="4">IF(H9="","",ROUND(H9/30,2))</f>
        <v/>
      </c>
      <c r="G9" s="135" t="str">
        <f t="shared" ref="G9:G15" si="5">IF(AND(ISNUMBER(F9),ISNUMBER(E9)),ROUND(E9*F9,0),"")</f>
        <v/>
      </c>
      <c r="H9" s="321"/>
      <c r="I9" s="178"/>
      <c r="J9" s="331"/>
      <c r="K9" s="135" t="str">
        <f t="shared" si="2"/>
        <v/>
      </c>
      <c r="L9" s="200" t="s">
        <v>182</v>
      </c>
      <c r="N9" s="524">
        <f t="shared" si="3"/>
        <v>0</v>
      </c>
    </row>
    <row r="10" spans="1:20" ht="20.25" customHeight="1">
      <c r="A10" s="10"/>
      <c r="B10" s="41"/>
      <c r="C10" s="425" t="s">
        <v>182</v>
      </c>
      <c r="D10" s="316"/>
      <c r="E10" s="469"/>
      <c r="F10" s="179" t="str">
        <f t="shared" si="4"/>
        <v/>
      </c>
      <c r="G10" s="135" t="str">
        <f t="shared" si="5"/>
        <v/>
      </c>
      <c r="H10" s="321"/>
      <c r="I10" s="178"/>
      <c r="J10" s="331"/>
      <c r="K10" s="135" t="str">
        <f t="shared" si="2"/>
        <v/>
      </c>
      <c r="L10" s="200" t="s">
        <v>182</v>
      </c>
      <c r="N10" s="524">
        <f t="shared" si="3"/>
        <v>0</v>
      </c>
    </row>
    <row r="11" spans="1:20" ht="20.25" customHeight="1">
      <c r="A11" s="10"/>
      <c r="B11" s="41"/>
      <c r="C11" s="425" t="s">
        <v>182</v>
      </c>
      <c r="D11" s="316"/>
      <c r="E11" s="469"/>
      <c r="F11" s="179" t="str">
        <f t="shared" si="4"/>
        <v/>
      </c>
      <c r="G11" s="135" t="str">
        <f t="shared" si="5"/>
        <v/>
      </c>
      <c r="H11" s="321"/>
      <c r="I11" s="178"/>
      <c r="J11" s="331"/>
      <c r="K11" s="135" t="str">
        <f t="shared" si="2"/>
        <v/>
      </c>
      <c r="L11" s="200" t="s">
        <v>182</v>
      </c>
      <c r="N11" s="524">
        <f t="shared" si="3"/>
        <v>0</v>
      </c>
    </row>
    <row r="12" spans="1:20" ht="20.25" customHeight="1">
      <c r="A12" s="10"/>
      <c r="B12" s="41"/>
      <c r="C12" s="425" t="s">
        <v>182</v>
      </c>
      <c r="D12" s="316"/>
      <c r="E12" s="469"/>
      <c r="F12" s="179" t="str">
        <f t="shared" si="4"/>
        <v/>
      </c>
      <c r="G12" s="135" t="str">
        <f t="shared" si="5"/>
        <v/>
      </c>
      <c r="H12" s="321"/>
      <c r="I12" s="178"/>
      <c r="J12" s="331"/>
      <c r="K12" s="135" t="str">
        <f t="shared" si="2"/>
        <v/>
      </c>
      <c r="L12" s="200" t="s">
        <v>182</v>
      </c>
      <c r="N12" s="524">
        <f t="shared" si="3"/>
        <v>0</v>
      </c>
    </row>
    <row r="13" spans="1:20" ht="20.25" customHeight="1">
      <c r="A13" s="10"/>
      <c r="B13" s="11"/>
      <c r="C13" s="425" t="s">
        <v>182</v>
      </c>
      <c r="D13" s="316"/>
      <c r="E13" s="469"/>
      <c r="F13" s="179" t="str">
        <f t="shared" si="4"/>
        <v/>
      </c>
      <c r="G13" s="135" t="str">
        <f t="shared" si="5"/>
        <v/>
      </c>
      <c r="H13" s="321"/>
      <c r="I13" s="178"/>
      <c r="J13" s="331"/>
      <c r="K13" s="135" t="str">
        <f t="shared" si="2"/>
        <v/>
      </c>
      <c r="L13" s="200" t="s">
        <v>182</v>
      </c>
      <c r="N13" s="524">
        <f t="shared" si="3"/>
        <v>0</v>
      </c>
    </row>
    <row r="14" spans="1:20" ht="20.25" customHeight="1">
      <c r="A14" s="10"/>
      <c r="B14" s="11"/>
      <c r="C14" s="425" t="s">
        <v>182</v>
      </c>
      <c r="D14" s="316"/>
      <c r="E14" s="469"/>
      <c r="F14" s="179" t="str">
        <f t="shared" si="4"/>
        <v/>
      </c>
      <c r="G14" s="135" t="str">
        <f t="shared" si="5"/>
        <v/>
      </c>
      <c r="H14" s="321"/>
      <c r="I14" s="178"/>
      <c r="J14" s="331"/>
      <c r="K14" s="191" t="str">
        <f t="shared" si="2"/>
        <v/>
      </c>
      <c r="L14" s="200" t="s">
        <v>182</v>
      </c>
      <c r="N14" s="524">
        <f t="shared" si="3"/>
        <v>0</v>
      </c>
    </row>
    <row r="15" spans="1:20" ht="20.25" customHeight="1" thickBot="1">
      <c r="A15" s="34"/>
      <c r="B15" s="35"/>
      <c r="C15" s="425" t="s">
        <v>182</v>
      </c>
      <c r="D15" s="318"/>
      <c r="E15" s="469"/>
      <c r="F15" s="180" t="str">
        <f t="shared" si="4"/>
        <v/>
      </c>
      <c r="G15" s="136" t="str">
        <f t="shared" si="5"/>
        <v/>
      </c>
      <c r="H15" s="322"/>
      <c r="I15" s="134"/>
      <c r="J15" s="322"/>
      <c r="K15" s="136" t="str">
        <f t="shared" si="2"/>
        <v/>
      </c>
      <c r="L15" s="262" t="s">
        <v>182</v>
      </c>
      <c r="N15" s="524">
        <f t="shared" si="3"/>
        <v>0</v>
      </c>
    </row>
    <row r="16" spans="1:20" ht="20.25" customHeight="1" thickTop="1">
      <c r="A16" s="671" t="s">
        <v>194</v>
      </c>
      <c r="B16" s="672"/>
      <c r="C16" s="672"/>
      <c r="D16" s="672"/>
      <c r="E16" s="673"/>
      <c r="F16" s="350">
        <f>F18-F17</f>
        <v>0</v>
      </c>
      <c r="G16" s="351">
        <f>G18-G17</f>
        <v>0</v>
      </c>
      <c r="H16" s="358">
        <f>H18-H17</f>
        <v>0</v>
      </c>
      <c r="I16" s="227"/>
      <c r="J16" s="347">
        <f>J18-J17</f>
        <v>0</v>
      </c>
      <c r="K16" s="335">
        <f>K18-K17</f>
        <v>0</v>
      </c>
      <c r="L16" s="227"/>
      <c r="N16" s="524"/>
    </row>
    <row r="17" spans="1:14" ht="20.25" customHeight="1" thickBot="1">
      <c r="A17" s="590" t="s">
        <v>195</v>
      </c>
      <c r="B17" s="571"/>
      <c r="C17" s="571"/>
      <c r="D17" s="571"/>
      <c r="E17" s="572"/>
      <c r="F17" s="352">
        <f>SUMIF($L7:$L15,"個人",F7:F15)</f>
        <v>0</v>
      </c>
      <c r="G17" s="356">
        <f>SUMIF($L7:$L15,"個人",G7:G15)</f>
        <v>0</v>
      </c>
      <c r="H17" s="126">
        <f>SUMIF($L7:$L15,"個人",H7:H15)</f>
        <v>0</v>
      </c>
      <c r="I17" s="230"/>
      <c r="J17" s="357">
        <f>SUMIF($L7:$L15,"個人",J7:J15)</f>
        <v>0</v>
      </c>
      <c r="K17" s="360">
        <f>SUMIF($L7:$L15,"個人",K7:K15)</f>
        <v>0</v>
      </c>
      <c r="L17" s="227"/>
      <c r="N17" s="524">
        <f>SUM(N7:N15)</f>
        <v>0</v>
      </c>
    </row>
    <row r="18" spans="1:14" ht="20.25" customHeight="1" thickBot="1">
      <c r="A18" s="30" t="s">
        <v>14</v>
      </c>
      <c r="B18" s="31"/>
      <c r="C18" s="31"/>
      <c r="D18" s="31"/>
      <c r="E18" s="31"/>
      <c r="F18" s="228">
        <f>SUM(F7:F15)</f>
        <v>0</v>
      </c>
      <c r="G18" s="353">
        <f>SUM($G$7:$G$15)</f>
        <v>0</v>
      </c>
      <c r="H18" s="229">
        <f>SUM(H7:H15)</f>
        <v>0</v>
      </c>
      <c r="I18" s="204"/>
      <c r="J18" s="126">
        <f>SUM(J7:J15)</f>
        <v>0</v>
      </c>
      <c r="K18" s="354">
        <f>SUM($K$7:$K$15)</f>
        <v>0</v>
      </c>
      <c r="L18" s="227"/>
      <c r="N18" s="524"/>
    </row>
    <row r="19" spans="1:14" ht="20.25" customHeight="1">
      <c r="A19" s="36"/>
      <c r="B19" s="36"/>
      <c r="C19" s="36"/>
      <c r="D19" s="36"/>
      <c r="E19" s="674" t="s">
        <v>329</v>
      </c>
      <c r="F19" s="674"/>
      <c r="G19" s="198">
        <f>ROUNDDOWN(G18,-3)</f>
        <v>0</v>
      </c>
      <c r="H19" s="8"/>
      <c r="I19" s="8"/>
      <c r="J19" s="14" t="s">
        <v>329</v>
      </c>
      <c r="K19" s="192">
        <f>ROUNDDOWN(K18,-3)</f>
        <v>0</v>
      </c>
      <c r="N19" s="524"/>
    </row>
    <row r="20" spans="1:14" ht="20.25" customHeight="1" thickBot="1">
      <c r="A20" s="8" t="s">
        <v>124</v>
      </c>
      <c r="B20" s="8"/>
      <c r="C20" s="8"/>
      <c r="D20" s="8"/>
      <c r="E20" s="8"/>
      <c r="F20" s="8"/>
      <c r="G20" s="8"/>
      <c r="H20" s="8"/>
      <c r="I20" s="8"/>
      <c r="J20" s="8"/>
      <c r="N20" s="524"/>
    </row>
    <row r="21" spans="1:14" ht="20.25" customHeight="1">
      <c r="A21" s="684" t="s">
        <v>138</v>
      </c>
      <c r="B21" s="562" t="s">
        <v>55</v>
      </c>
      <c r="C21" s="562" t="s">
        <v>277</v>
      </c>
      <c r="D21" s="586" t="s">
        <v>40</v>
      </c>
      <c r="E21" s="586" t="s">
        <v>39</v>
      </c>
      <c r="F21" s="675" t="s">
        <v>125</v>
      </c>
      <c r="G21" s="574"/>
      <c r="H21" s="445" t="s">
        <v>128</v>
      </c>
      <c r="I21" s="688" t="s">
        <v>187</v>
      </c>
      <c r="J21" s="137" t="s">
        <v>189</v>
      </c>
      <c r="K21" s="470"/>
      <c r="L21" s="565" t="s">
        <v>216</v>
      </c>
      <c r="N21" s="524"/>
    </row>
    <row r="22" spans="1:14" ht="20.25" customHeight="1">
      <c r="A22" s="685"/>
      <c r="B22" s="676"/>
      <c r="C22" s="676"/>
      <c r="D22" s="676"/>
      <c r="E22" s="676"/>
      <c r="F22" s="678" t="s">
        <v>43</v>
      </c>
      <c r="G22" s="691" t="s">
        <v>42</v>
      </c>
      <c r="H22" s="709" t="s">
        <v>133</v>
      </c>
      <c r="I22" s="689"/>
      <c r="J22" s="707" t="s">
        <v>289</v>
      </c>
      <c r="K22" s="682" t="s">
        <v>171</v>
      </c>
      <c r="L22" s="689"/>
      <c r="N22" s="525" t="s">
        <v>214</v>
      </c>
    </row>
    <row r="23" spans="1:14" ht="12.75" customHeight="1" thickBot="1">
      <c r="A23" s="633"/>
      <c r="B23" s="677"/>
      <c r="C23" s="677"/>
      <c r="D23" s="677"/>
      <c r="E23" s="677"/>
      <c r="F23" s="677"/>
      <c r="G23" s="692"/>
      <c r="H23" s="710"/>
      <c r="I23" s="690"/>
      <c r="J23" s="708"/>
      <c r="K23" s="683"/>
      <c r="L23" s="690"/>
      <c r="N23" s="525" t="s">
        <v>215</v>
      </c>
    </row>
    <row r="24" spans="1:14" ht="20.25" customHeight="1">
      <c r="A24" s="37"/>
      <c r="B24" s="40" t="s">
        <v>56</v>
      </c>
      <c r="C24" s="425" t="s">
        <v>182</v>
      </c>
      <c r="D24" s="295"/>
      <c r="E24" s="317"/>
      <c r="F24" s="183" t="str">
        <f>IF(H24="","",ROUND(H24/20,2))</f>
        <v/>
      </c>
      <c r="G24" s="171" t="str">
        <f t="shared" ref="G24:G30" si="6">IF(AND(ISNUMBER(F24),ISNUMBER(E24)),ROUND(E24*F24,0),"")</f>
        <v/>
      </c>
      <c r="H24" s="323"/>
      <c r="I24" s="185"/>
      <c r="J24" s="332"/>
      <c r="K24" s="182" t="str">
        <f>IF(ISNUMBER(J24),ROUND(ROUND(J24/20,2)*E24,0),"")</f>
        <v/>
      </c>
      <c r="L24" s="334" t="s">
        <v>182</v>
      </c>
      <c r="N24" s="524">
        <f>ROUND(J24/20,2)</f>
        <v>0</v>
      </c>
    </row>
    <row r="25" spans="1:14" ht="20.25" customHeight="1">
      <c r="A25" s="62"/>
      <c r="B25" s="41" t="s">
        <v>131</v>
      </c>
      <c r="C25" s="425" t="s">
        <v>182</v>
      </c>
      <c r="D25" s="295"/>
      <c r="E25" s="317"/>
      <c r="F25" s="183" t="str">
        <f t="shared" ref="F25:F27" si="7">IF(H25="","",ROUND(H25/20,2))</f>
        <v/>
      </c>
      <c r="G25" s="149" t="str">
        <f t="shared" ref="G25:G27" si="8">IF(AND(ISNUMBER(F25),ISNUMBER(E25)),ROUND(E25*F25,0),"")</f>
        <v/>
      </c>
      <c r="H25" s="324"/>
      <c r="I25" s="186"/>
      <c r="J25" s="333"/>
      <c r="K25" s="182" t="str">
        <f t="shared" ref="K25:K30" si="9">IF(ISNUMBER(J25),ROUND(ROUND(J25/20,2)*E25,0),"")</f>
        <v/>
      </c>
      <c r="L25" s="200" t="s">
        <v>182</v>
      </c>
      <c r="N25" s="524">
        <f t="shared" ref="N25:N30" si="10">ROUND(J25/20,2)</f>
        <v>0</v>
      </c>
    </row>
    <row r="26" spans="1:14" ht="20.25" customHeight="1">
      <c r="A26" s="63"/>
      <c r="B26" s="41"/>
      <c r="C26" s="425" t="s">
        <v>182</v>
      </c>
      <c r="D26" s="295"/>
      <c r="E26" s="317"/>
      <c r="F26" s="183" t="str">
        <f t="shared" si="7"/>
        <v/>
      </c>
      <c r="G26" s="149" t="str">
        <f t="shared" si="8"/>
        <v/>
      </c>
      <c r="H26" s="324"/>
      <c r="I26" s="186"/>
      <c r="J26" s="333"/>
      <c r="K26" s="182" t="str">
        <f t="shared" si="9"/>
        <v/>
      </c>
      <c r="L26" s="200" t="s">
        <v>182</v>
      </c>
      <c r="N26" s="524">
        <f t="shared" si="10"/>
        <v>0</v>
      </c>
    </row>
    <row r="27" spans="1:14" ht="20.25" customHeight="1">
      <c r="A27" s="63"/>
      <c r="B27" s="41"/>
      <c r="C27" s="425" t="s">
        <v>182</v>
      </c>
      <c r="D27" s="295"/>
      <c r="E27" s="317"/>
      <c r="F27" s="183" t="str">
        <f t="shared" si="7"/>
        <v/>
      </c>
      <c r="G27" s="149" t="str">
        <f t="shared" si="8"/>
        <v/>
      </c>
      <c r="H27" s="324"/>
      <c r="I27" s="186"/>
      <c r="J27" s="333"/>
      <c r="K27" s="182" t="str">
        <f t="shared" si="9"/>
        <v/>
      </c>
      <c r="L27" s="200" t="s">
        <v>182</v>
      </c>
      <c r="N27" s="524">
        <f t="shared" si="10"/>
        <v>0</v>
      </c>
    </row>
    <row r="28" spans="1:14" ht="20.25" customHeight="1">
      <c r="A28" s="63"/>
      <c r="B28" s="41"/>
      <c r="C28" s="425" t="s">
        <v>182</v>
      </c>
      <c r="D28" s="295"/>
      <c r="E28" s="317"/>
      <c r="F28" s="183" t="str">
        <f t="shared" ref="F28:F30" si="11">IF(H28="","",ROUND(H28/20,2))</f>
        <v/>
      </c>
      <c r="G28" s="149" t="str">
        <f t="shared" si="6"/>
        <v/>
      </c>
      <c r="H28" s="324"/>
      <c r="I28" s="186"/>
      <c r="J28" s="333"/>
      <c r="K28" s="182" t="str">
        <f t="shared" si="9"/>
        <v/>
      </c>
      <c r="L28" s="200" t="s">
        <v>182</v>
      </c>
      <c r="N28" s="524">
        <f t="shared" si="10"/>
        <v>0</v>
      </c>
    </row>
    <row r="29" spans="1:14" ht="20.25" customHeight="1">
      <c r="A29" s="63"/>
      <c r="B29" s="41"/>
      <c r="C29" s="425" t="s">
        <v>182</v>
      </c>
      <c r="D29" s="295"/>
      <c r="E29" s="317"/>
      <c r="F29" s="183" t="str">
        <f t="shared" si="11"/>
        <v/>
      </c>
      <c r="G29" s="149" t="str">
        <f t="shared" si="6"/>
        <v/>
      </c>
      <c r="H29" s="324"/>
      <c r="I29" s="186"/>
      <c r="J29" s="333"/>
      <c r="K29" s="19" t="str">
        <f t="shared" si="9"/>
        <v/>
      </c>
      <c r="L29" s="200" t="s">
        <v>182</v>
      </c>
      <c r="N29" s="524">
        <f t="shared" si="10"/>
        <v>0</v>
      </c>
    </row>
    <row r="30" spans="1:14" ht="20.25" customHeight="1" thickBot="1">
      <c r="A30" s="64"/>
      <c r="B30" s="42"/>
      <c r="C30" s="425" t="s">
        <v>182</v>
      </c>
      <c r="D30" s="319"/>
      <c r="E30" s="326"/>
      <c r="F30" s="184" t="str">
        <f t="shared" si="11"/>
        <v/>
      </c>
      <c r="G30" s="189" t="str">
        <f t="shared" si="6"/>
        <v/>
      </c>
      <c r="H30" s="325"/>
      <c r="I30" s="187"/>
      <c r="J30" s="322"/>
      <c r="K30" s="59" t="str">
        <f t="shared" si="9"/>
        <v/>
      </c>
      <c r="L30" s="262" t="s">
        <v>182</v>
      </c>
      <c r="N30" s="524">
        <f t="shared" si="10"/>
        <v>0</v>
      </c>
    </row>
    <row r="31" spans="1:14" ht="20.25" customHeight="1" thickTop="1">
      <c r="A31" s="671" t="s">
        <v>196</v>
      </c>
      <c r="B31" s="672"/>
      <c r="C31" s="672"/>
      <c r="D31" s="672"/>
      <c r="E31" s="673"/>
      <c r="F31" s="359">
        <f>F33-F32</f>
        <v>0</v>
      </c>
      <c r="G31" s="342">
        <f>G33-G32</f>
        <v>0</v>
      </c>
      <c r="H31" s="343">
        <f>H33-H32</f>
        <v>0</v>
      </c>
      <c r="I31" s="231"/>
      <c r="J31" s="347">
        <f>J33-J32</f>
        <v>0</v>
      </c>
      <c r="K31" s="355">
        <f>K33-K32</f>
        <v>0</v>
      </c>
      <c r="N31" s="524"/>
    </row>
    <row r="32" spans="1:14" ht="20.25" customHeight="1" thickBot="1">
      <c r="A32" s="590" t="s">
        <v>197</v>
      </c>
      <c r="B32" s="571"/>
      <c r="C32" s="571"/>
      <c r="D32" s="571"/>
      <c r="E32" s="572"/>
      <c r="F32" s="522">
        <f>SUMIF($L$24:$L$30,"個人",F24:F30)</f>
        <v>0</v>
      </c>
      <c r="G32" s="344">
        <f>SUMIF($L24:$L30,"個人",G24:G30)</f>
        <v>0</v>
      </c>
      <c r="H32" s="345">
        <f>SUMIF($L24:$L30,"個人",H24:H30)</f>
        <v>0</v>
      </c>
      <c r="I32" s="188"/>
      <c r="J32" s="348">
        <f>SUMIF($L24:$L30,"個人",J24:J30)</f>
        <v>0</v>
      </c>
      <c r="K32" s="356">
        <f>SUMIF($L24:$L30,"個人",K24:K30)</f>
        <v>0</v>
      </c>
      <c r="N32" s="524">
        <f t="shared" ref="N32" si="12">SUM(N24:N30)</f>
        <v>0</v>
      </c>
    </row>
    <row r="33" spans="1:14" ht="20.25" customHeight="1" thickBot="1">
      <c r="A33" s="30" t="s">
        <v>15</v>
      </c>
      <c r="B33" s="31"/>
      <c r="C33" s="31"/>
      <c r="D33" s="31"/>
      <c r="E33" s="31"/>
      <c r="F33" s="232">
        <f>SUM(F24:F30)</f>
        <v>0</v>
      </c>
      <c r="G33" s="346">
        <f>SUM(G24:G30)</f>
        <v>0</v>
      </c>
      <c r="H33" s="233">
        <f>SUM(H24:H30)</f>
        <v>0</v>
      </c>
      <c r="I33" s="205"/>
      <c r="J33" s="349">
        <f>SUM(J24:J30)</f>
        <v>0</v>
      </c>
      <c r="K33" s="353">
        <f>SUM(K24:K30)</f>
        <v>0</v>
      </c>
      <c r="N33" s="524"/>
    </row>
    <row r="34" spans="1:14" ht="20.25" customHeight="1">
      <c r="E34" s="674" t="s">
        <v>329</v>
      </c>
      <c r="F34" s="674"/>
      <c r="G34" s="198">
        <f>ROUNDDOWN(G33,-3)</f>
        <v>0</v>
      </c>
      <c r="H34" s="6" t="s">
        <v>0</v>
      </c>
      <c r="J34" s="8"/>
      <c r="K34" s="6" t="s">
        <v>191</v>
      </c>
      <c r="N34" s="8"/>
    </row>
    <row r="35" spans="1:14" ht="20.25" customHeight="1">
      <c r="J35" s="8"/>
      <c r="K35" s="217">
        <f>G33-K33</f>
        <v>0</v>
      </c>
      <c r="L35" s="6" t="s">
        <v>0</v>
      </c>
      <c r="N35" s="8"/>
    </row>
    <row r="36" spans="1:14" ht="20.25" customHeight="1">
      <c r="J36" s="14" t="s">
        <v>330</v>
      </c>
      <c r="K36" s="192">
        <f>ROUNDDOWN(K35,-3)</f>
        <v>0</v>
      </c>
      <c r="L36" s="6" t="s">
        <v>0</v>
      </c>
      <c r="N36" s="8"/>
    </row>
    <row r="37" spans="1:14" ht="20.25" customHeight="1">
      <c r="J37" s="8"/>
      <c r="K37" s="212"/>
      <c r="N37" s="8"/>
    </row>
    <row r="38" spans="1:14" ht="28.5" customHeight="1">
      <c r="A38" s="6" t="s">
        <v>16</v>
      </c>
      <c r="N38" s="8"/>
    </row>
    <row r="39" spans="1:14" ht="20.25" customHeight="1" thickBot="1"/>
    <row r="40" spans="1:14" ht="25.5" customHeight="1" thickBot="1">
      <c r="A40" s="6" t="s">
        <v>160</v>
      </c>
      <c r="C40" s="20"/>
      <c r="D40" s="523" t="s">
        <v>221</v>
      </c>
      <c r="E40" s="461" t="s">
        <v>75</v>
      </c>
      <c r="H40" s="6" t="s">
        <v>204</v>
      </c>
      <c r="J40" s="38" t="s">
        <v>221</v>
      </c>
      <c r="K40" s="573" t="s">
        <v>75</v>
      </c>
      <c r="L40" s="578"/>
    </row>
    <row r="41" spans="1:14" ht="20.25" customHeight="1" thickBot="1">
      <c r="A41" s="659" t="s">
        <v>199</v>
      </c>
      <c r="B41" s="660"/>
      <c r="C41" s="669"/>
      <c r="D41" s="243">
        <f>F18+F33</f>
        <v>0</v>
      </c>
      <c r="E41" s="190">
        <f>SUM(G18,G33)</f>
        <v>0</v>
      </c>
      <c r="H41" s="235" t="s">
        <v>199</v>
      </c>
      <c r="I41" s="239"/>
      <c r="J41" s="336">
        <f>N17+F33-N32</f>
        <v>0</v>
      </c>
      <c r="K41" s="696">
        <f>K18+K35</f>
        <v>0</v>
      </c>
      <c r="L41" s="697"/>
    </row>
    <row r="42" spans="1:14" ht="20.25" customHeight="1">
      <c r="A42" s="573" t="s">
        <v>198</v>
      </c>
      <c r="B42" s="574"/>
      <c r="C42" s="670"/>
      <c r="D42" s="244">
        <f>F16+F31</f>
        <v>0</v>
      </c>
      <c r="E42" s="182">
        <f>G16+G31</f>
        <v>0</v>
      </c>
      <c r="H42" s="240" t="s">
        <v>198</v>
      </c>
      <c r="I42" s="241"/>
      <c r="J42" s="361">
        <f>J41-J43</f>
        <v>0</v>
      </c>
      <c r="K42" s="700">
        <f>K16+G31-K31</f>
        <v>0</v>
      </c>
      <c r="L42" s="701"/>
    </row>
    <row r="43" spans="1:14" ht="20.25" customHeight="1" thickBot="1">
      <c r="A43" s="590" t="s">
        <v>200</v>
      </c>
      <c r="B43" s="571"/>
      <c r="C43" s="572"/>
      <c r="D43" s="242">
        <f>F17+F32</f>
        <v>0</v>
      </c>
      <c r="E43" s="236">
        <f>G17+G32</f>
        <v>0</v>
      </c>
      <c r="H43" s="39" t="s">
        <v>200</v>
      </c>
      <c r="I43" s="435"/>
      <c r="J43" s="242">
        <f>SUMIF(L7:L15,"個人",N7:N15)+F32-SUMIF(L24:L30,"個人",N24:N30)</f>
        <v>0</v>
      </c>
      <c r="K43" s="680">
        <f>SUMIF(L7:L15,"個人",K7:K15)+SUMIF(L24:L30,"個人",G24:G30)-SUMIF(L24:L30,"個人",K24:K30)</f>
        <v>0</v>
      </c>
      <c r="L43" s="681"/>
    </row>
    <row r="44" spans="1:14" ht="20.25" customHeight="1" thickBot="1">
      <c r="A44" s="659" t="s">
        <v>201</v>
      </c>
      <c r="B44" s="660"/>
      <c r="C44" s="669"/>
      <c r="D44" s="216"/>
      <c r="E44" s="190">
        <f>ROUNDDOWN(E41,-3)</f>
        <v>0</v>
      </c>
      <c r="H44" s="235" t="s">
        <v>201</v>
      </c>
      <c r="I44" s="239"/>
      <c r="J44" s="337"/>
      <c r="K44" s="702">
        <f>ROUNDDOWN(K41,-3)</f>
        <v>0</v>
      </c>
      <c r="L44" s="703"/>
    </row>
    <row r="45" spans="1:14" ht="20.25" customHeight="1">
      <c r="A45" s="573" t="s">
        <v>203</v>
      </c>
      <c r="B45" s="574"/>
      <c r="C45" s="670"/>
      <c r="D45" s="183"/>
      <c r="E45" s="526">
        <f>ROUNDDOWN(E42,-3)</f>
        <v>0</v>
      </c>
      <c r="H45" s="240" t="s">
        <v>203</v>
      </c>
      <c r="I45" s="241"/>
      <c r="J45" s="339"/>
      <c r="K45" s="704">
        <f>K44-K46</f>
        <v>0</v>
      </c>
      <c r="L45" s="705"/>
    </row>
    <row r="46" spans="1:14" ht="20.25" customHeight="1" thickBot="1">
      <c r="A46" s="590" t="s">
        <v>202</v>
      </c>
      <c r="B46" s="571"/>
      <c r="C46" s="572"/>
      <c r="D46" s="234"/>
      <c r="E46" s="190">
        <f>ROUNDDOWN(E43,-3)</f>
        <v>0</v>
      </c>
      <c r="H46" s="39" t="s">
        <v>202</v>
      </c>
      <c r="I46" s="435"/>
      <c r="J46" s="337"/>
      <c r="K46" s="680">
        <f>ROUNDDOWN(K43,-3)</f>
        <v>0</v>
      </c>
      <c r="L46" s="681"/>
    </row>
    <row r="47" spans="1:14" ht="21.75" customHeight="1" thickBot="1">
      <c r="A47" s="8"/>
      <c r="B47" s="8"/>
      <c r="C47" s="8"/>
      <c r="D47" s="8"/>
      <c r="E47" s="14"/>
      <c r="F47" s="237"/>
    </row>
    <row r="48" spans="1:14" ht="32.25" customHeight="1" thickBot="1">
      <c r="A48" s="8"/>
      <c r="B48" s="8"/>
      <c r="C48" s="8"/>
      <c r="D48" s="8"/>
      <c r="E48" s="8"/>
      <c r="F48" s="8"/>
      <c r="H48" s="6" t="s">
        <v>205</v>
      </c>
      <c r="J48" s="38" t="s">
        <v>221</v>
      </c>
      <c r="K48" s="573" t="s">
        <v>75</v>
      </c>
      <c r="L48" s="578"/>
    </row>
    <row r="49" spans="1:12" ht="21.75" customHeight="1" thickBot="1">
      <c r="A49" s="8"/>
      <c r="B49" s="8"/>
      <c r="C49" s="8"/>
      <c r="D49" s="8"/>
      <c r="E49" s="8"/>
      <c r="F49" s="434"/>
      <c r="H49" s="235" t="s">
        <v>201</v>
      </c>
      <c r="I49" s="239"/>
      <c r="J49" s="336">
        <f>D41-J41</f>
        <v>0</v>
      </c>
      <c r="K49" s="696">
        <f>E44-K44</f>
        <v>0</v>
      </c>
      <c r="L49" s="697"/>
    </row>
    <row r="50" spans="1:12" ht="20.25" customHeight="1">
      <c r="A50" s="8"/>
      <c r="B50" s="8"/>
      <c r="C50" s="8"/>
      <c r="D50" s="8"/>
      <c r="E50" s="14"/>
      <c r="F50" s="238"/>
      <c r="H50" s="240" t="s">
        <v>203</v>
      </c>
      <c r="I50" s="338"/>
      <c r="J50" s="341">
        <f>J49-J51</f>
        <v>0</v>
      </c>
      <c r="K50" s="698">
        <f>E45-K45</f>
        <v>0</v>
      </c>
      <c r="L50" s="699"/>
    </row>
    <row r="51" spans="1:12" ht="20.25" customHeight="1" thickBot="1">
      <c r="H51" s="39" t="s">
        <v>202</v>
      </c>
      <c r="I51" s="435"/>
      <c r="J51" s="340">
        <f>D43-J43</f>
        <v>0</v>
      </c>
      <c r="K51" s="680">
        <f>E46-K46</f>
        <v>0</v>
      </c>
      <c r="L51" s="681"/>
    </row>
    <row r="53" spans="1:12" ht="83.25" customHeight="1">
      <c r="A53" s="548" t="s">
        <v>366</v>
      </c>
      <c r="B53" s="548"/>
      <c r="C53" s="548"/>
      <c r="D53" s="548"/>
      <c r="E53" s="548"/>
      <c r="F53" s="548"/>
      <c r="G53" s="548"/>
      <c r="H53" s="548"/>
      <c r="I53" s="548"/>
      <c r="J53" s="548"/>
      <c r="K53" s="548"/>
      <c r="L53" s="548"/>
    </row>
  </sheetData>
  <mergeCells count="51">
    <mergeCell ref="H22:H23"/>
    <mergeCell ref="A4:A6"/>
    <mergeCell ref="H5:H6"/>
    <mergeCell ref="D4:D6"/>
    <mergeCell ref="E4:E6"/>
    <mergeCell ref="A53:L53"/>
    <mergeCell ref="L21:L23"/>
    <mergeCell ref="L4:L6"/>
    <mergeCell ref="K49:L49"/>
    <mergeCell ref="K50:L50"/>
    <mergeCell ref="K51:L51"/>
    <mergeCell ref="K40:L40"/>
    <mergeCell ref="K48:L48"/>
    <mergeCell ref="K41:L41"/>
    <mergeCell ref="K42:L42"/>
    <mergeCell ref="K43:L43"/>
    <mergeCell ref="K44:L44"/>
    <mergeCell ref="K45:L45"/>
    <mergeCell ref="C21:C23"/>
    <mergeCell ref="J5:J6"/>
    <mergeCell ref="J22:J23"/>
    <mergeCell ref="K46:L46"/>
    <mergeCell ref="K22:K23"/>
    <mergeCell ref="K5:K6"/>
    <mergeCell ref="A45:C45"/>
    <mergeCell ref="A46:C46"/>
    <mergeCell ref="A16:E16"/>
    <mergeCell ref="F22:F23"/>
    <mergeCell ref="C4:C6"/>
    <mergeCell ref="A21:A23"/>
    <mergeCell ref="B21:B23"/>
    <mergeCell ref="G5:G6"/>
    <mergeCell ref="I4:I6"/>
    <mergeCell ref="I21:I23"/>
    <mergeCell ref="G22:G23"/>
    <mergeCell ref="E19:F19"/>
    <mergeCell ref="A17:E17"/>
    <mergeCell ref="B1:C1"/>
    <mergeCell ref="A41:C41"/>
    <mergeCell ref="A42:C42"/>
    <mergeCell ref="A43:C43"/>
    <mergeCell ref="A44:C44"/>
    <mergeCell ref="A31:E31"/>
    <mergeCell ref="A32:E32"/>
    <mergeCell ref="E34:F34"/>
    <mergeCell ref="F4:G4"/>
    <mergeCell ref="F21:G21"/>
    <mergeCell ref="E21:E23"/>
    <mergeCell ref="D21:D23"/>
    <mergeCell ref="B4:B6"/>
    <mergeCell ref="F5:F6"/>
  </mergeCells>
  <phoneticPr fontId="2"/>
  <conditionalFormatting sqref="J7:J17 J24:J32">
    <cfRule type="expression" dxfId="0" priority="2" stopIfTrue="1">
      <formula>H7&lt;J7</formula>
    </cfRule>
  </conditionalFormatting>
  <dataValidations disablePrompts="1" count="2">
    <dataValidation type="list" allowBlank="1" showInputMessage="1" showErrorMessage="1" sqref="L7:L15 L24:L30">
      <formula1>" 　,個人"</formula1>
    </dataValidation>
    <dataValidation type="list" allowBlank="1" showInputMessage="1" showErrorMessage="1" sqref="C7:C15 C24:C30">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56" orientation="portrait" r:id="rId1"/>
  <headerFooter>
    <oddHeader>&amp;R(2020.08版）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46"/>
  <sheetViews>
    <sheetView showRuler="0" view="pageBreakPreview" topLeftCell="A27" zoomScaleNormal="100" zoomScaleSheetLayoutView="100" zoomScalePageLayoutView="75" workbookViewId="0">
      <selection activeCell="B40" sqref="B40"/>
    </sheetView>
  </sheetViews>
  <sheetFormatPr defaultColWidth="10.625" defaultRowHeight="12"/>
  <cols>
    <col min="1" max="1" width="4.375" style="6" customWidth="1"/>
    <col min="2" max="2" width="13.625" style="6" customWidth="1"/>
    <col min="3" max="3" width="26.25" style="6" customWidth="1"/>
    <col min="4" max="4" width="6" style="6" customWidth="1"/>
    <col min="5" max="5" width="7" style="6" customWidth="1"/>
    <col min="6" max="6" width="6.125" style="6" customWidth="1"/>
    <col min="7" max="7" width="13.75" style="6" customWidth="1"/>
    <col min="8" max="8" width="4.25" style="6" customWidth="1"/>
    <col min="9" max="9" width="10.625" style="6"/>
    <col min="10" max="10" width="7.625" style="6" customWidth="1"/>
    <col min="11" max="16384" width="10.625" style="6"/>
  </cols>
  <sheetData>
    <row r="1" spans="1:11" ht="27" customHeight="1">
      <c r="A1" s="441" t="s">
        <v>117</v>
      </c>
      <c r="C1" s="193">
        <f>G6</f>
        <v>0</v>
      </c>
      <c r="D1" s="6" t="s">
        <v>0</v>
      </c>
    </row>
    <row r="3" spans="1:11" ht="15" customHeight="1">
      <c r="C3" s="6" t="s">
        <v>160</v>
      </c>
    </row>
    <row r="4" spans="1:11" ht="15" customHeight="1">
      <c r="C4" s="6" t="s">
        <v>177</v>
      </c>
      <c r="D4" s="327"/>
      <c r="E4" s="6" t="s">
        <v>176</v>
      </c>
      <c r="F4" s="452"/>
    </row>
    <row r="5" spans="1:11" ht="15" customHeight="1" thickBot="1">
      <c r="C5" s="192">
        <f>'直接人件費（両）'!E44</f>
        <v>0</v>
      </c>
      <c r="D5" s="6" t="s">
        <v>100</v>
      </c>
      <c r="E5" s="6">
        <f>D4/100</f>
        <v>0</v>
      </c>
      <c r="F5" s="452" t="s">
        <v>166</v>
      </c>
      <c r="G5" s="176">
        <f>ROUND(C5*E5,0)</f>
        <v>0</v>
      </c>
    </row>
    <row r="6" spans="1:11" ht="15" customHeight="1" thickBot="1">
      <c r="C6" s="163"/>
      <c r="D6" s="713" t="s">
        <v>173</v>
      </c>
      <c r="E6" s="714"/>
      <c r="F6" s="715"/>
      <c r="G6" s="211">
        <f>ROUNDDOWN(G5,-3)</f>
        <v>0</v>
      </c>
      <c r="H6" s="6" t="s">
        <v>0</v>
      </c>
    </row>
    <row r="7" spans="1:11" ht="15" customHeight="1">
      <c r="C7" s="65"/>
      <c r="D7" s="65"/>
      <c r="E7" s="8"/>
      <c r="F7" s="8"/>
      <c r="G7" s="8"/>
    </row>
    <row r="8" spans="1:11" ht="15" customHeight="1">
      <c r="C8" s="6" t="s">
        <v>159</v>
      </c>
    </row>
    <row r="9" spans="1:11" ht="15" customHeight="1">
      <c r="C9" s="6" t="s">
        <v>178</v>
      </c>
      <c r="D9" s="327"/>
      <c r="E9" s="6" t="s">
        <v>176</v>
      </c>
      <c r="F9" s="452"/>
    </row>
    <row r="10" spans="1:11" ht="15" customHeight="1" thickBot="1">
      <c r="C10" s="192">
        <f>'直接人件費（両）'!K44</f>
        <v>0</v>
      </c>
      <c r="D10" s="6" t="s">
        <v>100</v>
      </c>
      <c r="E10" s="6">
        <f>D9/100</f>
        <v>0</v>
      </c>
      <c r="F10" s="452" t="s">
        <v>166</v>
      </c>
      <c r="G10" s="176">
        <f>ROUND(C10*E10,0)</f>
        <v>0</v>
      </c>
    </row>
    <row r="11" spans="1:11" ht="15" customHeight="1" thickBot="1">
      <c r="C11" s="164"/>
      <c r="D11" s="713" t="s">
        <v>173</v>
      </c>
      <c r="E11" s="714"/>
      <c r="F11" s="715"/>
      <c r="G11" s="150">
        <f>ROUNDDOWN(G10,-3)</f>
        <v>0</v>
      </c>
      <c r="H11" s="6" t="s">
        <v>0</v>
      </c>
      <c r="K11" s="121"/>
    </row>
    <row r="12" spans="1:11" ht="15" customHeight="1">
      <c r="C12" s="65"/>
      <c r="D12" s="65"/>
      <c r="E12" s="8"/>
      <c r="F12" s="8"/>
      <c r="G12" s="8"/>
      <c r="K12" s="121"/>
    </row>
    <row r="13" spans="1:11" ht="15" customHeight="1" thickBot="1">
      <c r="C13" s="6" t="s">
        <v>158</v>
      </c>
    </row>
    <row r="14" spans="1:11" ht="15" customHeight="1" thickBot="1">
      <c r="C14" s="8"/>
      <c r="D14" s="713" t="s">
        <v>173</v>
      </c>
      <c r="E14" s="714"/>
      <c r="F14" s="715"/>
      <c r="G14" s="194">
        <f>G6-G11</f>
        <v>0</v>
      </c>
      <c r="H14" s="6" t="s">
        <v>0</v>
      </c>
    </row>
    <row r="15" spans="1:11" ht="15" customHeight="1">
      <c r="B15" s="245"/>
      <c r="C15" s="246"/>
      <c r="D15" s="246"/>
      <c r="E15" s="245"/>
      <c r="F15" s="245"/>
      <c r="G15" s="245"/>
      <c r="H15" s="245"/>
    </row>
    <row r="16" spans="1:11" ht="15" customHeight="1"/>
    <row r="17" spans="2:9" ht="15" customHeight="1">
      <c r="B17" s="6" t="s">
        <v>206</v>
      </c>
      <c r="C17" s="6" t="s">
        <v>160</v>
      </c>
    </row>
    <row r="18" spans="2:9" ht="15" customHeight="1">
      <c r="C18" s="6" t="s">
        <v>177</v>
      </c>
      <c r="D18" s="327"/>
      <c r="E18" s="6" t="s">
        <v>207</v>
      </c>
      <c r="G18" s="176"/>
    </row>
    <row r="19" spans="2:9" ht="15" customHeight="1">
      <c r="C19" s="192">
        <f>'直接人件費（両）'!E45</f>
        <v>0</v>
      </c>
      <c r="D19" s="6" t="s">
        <v>175</v>
      </c>
      <c r="E19" s="6">
        <f>D18/100</f>
        <v>0</v>
      </c>
      <c r="F19" s="6" t="s">
        <v>166</v>
      </c>
      <c r="G19" s="176">
        <f>ROUND(C19*E19,0)</f>
        <v>0</v>
      </c>
    </row>
    <row r="20" spans="2:9" ht="15" customHeight="1">
      <c r="D20" s="6" t="s">
        <v>208</v>
      </c>
      <c r="G20" s="148">
        <f>ROUNDDOWN(G19,-3)</f>
        <v>0</v>
      </c>
      <c r="H20" s="6" t="s">
        <v>0</v>
      </c>
    </row>
    <row r="21" spans="2:9" ht="15" customHeight="1">
      <c r="G21" s="176"/>
    </row>
    <row r="22" spans="2:9" ht="15" customHeight="1">
      <c r="C22" s="6" t="s">
        <v>159</v>
      </c>
      <c r="G22" s="176"/>
    </row>
    <row r="23" spans="2:9" ht="15" customHeight="1">
      <c r="C23" s="6" t="s">
        <v>210</v>
      </c>
      <c r="D23" s="327"/>
      <c r="E23" s="6" t="s">
        <v>207</v>
      </c>
      <c r="G23" s="176"/>
    </row>
    <row r="24" spans="2:9" ht="15" customHeight="1">
      <c r="C24" s="192">
        <f>'直接人件費（両）'!K45</f>
        <v>0</v>
      </c>
      <c r="D24" s="6" t="s">
        <v>175</v>
      </c>
      <c r="E24" s="6">
        <f>D23/100</f>
        <v>0</v>
      </c>
      <c r="F24" s="6" t="s">
        <v>166</v>
      </c>
      <c r="G24" s="176">
        <f>ROUND(C24*E24,0)</f>
        <v>0</v>
      </c>
    </row>
    <row r="25" spans="2:9" ht="15" customHeight="1">
      <c r="D25" s="6" t="s">
        <v>208</v>
      </c>
      <c r="G25" s="139">
        <f>ROUNDDOWN(G24,-3)</f>
        <v>0</v>
      </c>
      <c r="H25" s="6" t="s">
        <v>0</v>
      </c>
    </row>
    <row r="26" spans="2:9" ht="15" customHeight="1">
      <c r="G26" s="176"/>
    </row>
    <row r="27" spans="2:9" ht="15" customHeight="1">
      <c r="C27" s="6" t="s">
        <v>158</v>
      </c>
      <c r="G27" s="176"/>
    </row>
    <row r="28" spans="2:9" ht="15" customHeight="1">
      <c r="C28" s="6" t="s">
        <v>192</v>
      </c>
      <c r="G28" s="176"/>
      <c r="I28" s="192"/>
    </row>
    <row r="29" spans="2:9" ht="15" customHeight="1">
      <c r="D29" s="6" t="s">
        <v>208</v>
      </c>
      <c r="G29" s="267">
        <f>G20-G25</f>
        <v>0</v>
      </c>
      <c r="H29" s="6" t="s">
        <v>0</v>
      </c>
    </row>
    <row r="30" spans="2:9" ht="15" customHeight="1">
      <c r="B30" s="245"/>
      <c r="C30" s="245"/>
      <c r="D30" s="245"/>
      <c r="E30" s="245"/>
      <c r="F30" s="245"/>
      <c r="G30" s="245"/>
    </row>
    <row r="31" spans="2:9" ht="15" customHeight="1"/>
    <row r="32" spans="2:9" ht="15" customHeight="1">
      <c r="B32" s="6" t="s">
        <v>209</v>
      </c>
      <c r="C32" s="6" t="s">
        <v>160</v>
      </c>
    </row>
    <row r="33" spans="1:14" ht="15" customHeight="1">
      <c r="C33" s="6" t="s">
        <v>177</v>
      </c>
      <c r="D33" s="327"/>
      <c r="E33" s="6" t="s">
        <v>207</v>
      </c>
      <c r="I33" s="192"/>
    </row>
    <row r="34" spans="1:14" ht="15" customHeight="1">
      <c r="C34" s="192">
        <f>'直接人件費（両）'!E46</f>
        <v>0</v>
      </c>
      <c r="D34" s="6" t="s">
        <v>175</v>
      </c>
      <c r="E34" s="6">
        <f>D33/100</f>
        <v>0</v>
      </c>
      <c r="F34" s="6" t="s">
        <v>166</v>
      </c>
      <c r="G34" s="176">
        <f>ROUND(C34*E34,0)</f>
        <v>0</v>
      </c>
    </row>
    <row r="35" spans="1:14" ht="15" customHeight="1">
      <c r="D35" s="6" t="s">
        <v>208</v>
      </c>
      <c r="G35" s="148">
        <f>ROUNDDOWN(G34,-3)</f>
        <v>0</v>
      </c>
      <c r="H35" s="6" t="s">
        <v>0</v>
      </c>
    </row>
    <row r="36" spans="1:14" ht="15" customHeight="1">
      <c r="G36" s="176"/>
    </row>
    <row r="37" spans="1:14" ht="15" customHeight="1">
      <c r="C37" s="6" t="s">
        <v>159</v>
      </c>
      <c r="G37" s="176"/>
      <c r="N37" s="176"/>
    </row>
    <row r="38" spans="1:14" ht="15" customHeight="1">
      <c r="C38" s="6" t="s">
        <v>177</v>
      </c>
      <c r="D38" s="327"/>
      <c r="E38" s="6" t="s">
        <v>207</v>
      </c>
      <c r="G38" s="176"/>
      <c r="N38" s="176"/>
    </row>
    <row r="39" spans="1:14" ht="15" customHeight="1">
      <c r="C39" s="192">
        <f>'直接人件費（両）'!K46</f>
        <v>0</v>
      </c>
      <c r="D39" s="6" t="s">
        <v>175</v>
      </c>
      <c r="E39" s="6">
        <f>D38/100</f>
        <v>0</v>
      </c>
      <c r="F39" s="6" t="s">
        <v>166</v>
      </c>
      <c r="G39" s="176">
        <f>ROUND(C39*E39,0)</f>
        <v>0</v>
      </c>
      <c r="N39" s="192"/>
    </row>
    <row r="40" spans="1:14" ht="15.75" customHeight="1">
      <c r="D40" s="6" t="s">
        <v>208</v>
      </c>
      <c r="G40" s="139">
        <f>ROUNDDOWN(G39,-3)</f>
        <v>0</v>
      </c>
      <c r="H40" s="6" t="s">
        <v>0</v>
      </c>
    </row>
    <row r="41" spans="1:14" ht="15" customHeight="1">
      <c r="G41" s="176"/>
    </row>
    <row r="42" spans="1:14" ht="15" customHeight="1">
      <c r="C42" s="6" t="s">
        <v>158</v>
      </c>
      <c r="G42" s="176"/>
    </row>
    <row r="43" spans="1:14" ht="15" customHeight="1">
      <c r="C43" s="6" t="s">
        <v>192</v>
      </c>
      <c r="G43" s="176"/>
    </row>
    <row r="44" spans="1:14" ht="15" customHeight="1">
      <c r="D44" s="6" t="s">
        <v>208</v>
      </c>
      <c r="G44" s="267">
        <f>G35-G40</f>
        <v>0</v>
      </c>
      <c r="H44" s="6" t="s">
        <v>0</v>
      </c>
    </row>
    <row r="45" spans="1:14" ht="15" customHeight="1"/>
    <row r="46" spans="1:14" ht="15" customHeight="1">
      <c r="A46" s="6" t="s">
        <v>294</v>
      </c>
      <c r="C46" s="65"/>
      <c r="D46" s="65"/>
      <c r="E46" s="8"/>
      <c r="F46" s="8"/>
      <c r="G46" s="8"/>
    </row>
  </sheetData>
  <mergeCells count="3">
    <mergeCell ref="D6:F6"/>
    <mergeCell ref="D11:F11"/>
    <mergeCell ref="D14:F14"/>
  </mergeCells>
  <phoneticPr fontId="2"/>
  <printOptions gridLinesSet="0"/>
  <pageMargins left="0.70866141732283472" right="0.70866141732283472" top="0.74803149606299213" bottom="0.74803149606299213" header="0.31496062992125984" footer="0.31496062992125984"/>
  <pageSetup paperSize="9" orientation="portrait" r:id="rId1"/>
  <headerFooter>
    <oddHeader>&amp;R(2020.08版）</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view="pageBreakPreview" topLeftCell="A31" zoomScaleNormal="100" zoomScaleSheetLayoutView="100" workbookViewId="0">
      <selection activeCell="B40" sqref="B40"/>
    </sheetView>
  </sheetViews>
  <sheetFormatPr defaultColWidth="10.625" defaultRowHeight="12"/>
  <cols>
    <col min="1" max="1" width="4.375" style="6" customWidth="1"/>
    <col min="2" max="2" width="13.625" style="6" customWidth="1"/>
    <col min="3" max="3" width="26.25" style="6" customWidth="1"/>
    <col min="4" max="4" width="6" style="6" customWidth="1"/>
    <col min="5" max="5" width="7" style="6" customWidth="1"/>
    <col min="6" max="6" width="6.125" style="6" customWidth="1"/>
    <col min="7" max="7" width="13.75" style="6" customWidth="1"/>
    <col min="8" max="8" width="7.375" style="6" customWidth="1"/>
    <col min="9" max="9" width="13.25" style="6" customWidth="1"/>
    <col min="10" max="10" width="7.625" style="6" customWidth="1"/>
    <col min="11" max="16384" width="10.625" style="6"/>
  </cols>
  <sheetData>
    <row r="1" spans="1:9">
      <c r="C1" s="65"/>
      <c r="D1" s="8"/>
      <c r="E1" s="8"/>
      <c r="F1" s="8"/>
      <c r="G1" s="8"/>
    </row>
    <row r="2" spans="1:9" ht="20.25" customHeight="1">
      <c r="A2" s="6" t="s">
        <v>118</v>
      </c>
      <c r="C2" s="148">
        <f>G5</f>
        <v>0</v>
      </c>
      <c r="D2" s="6" t="s">
        <v>0</v>
      </c>
    </row>
    <row r="3" spans="1:9">
      <c r="G3" s="176"/>
    </row>
    <row r="4" spans="1:9" ht="12.75" thickBot="1">
      <c r="B4" s="6" t="s">
        <v>160</v>
      </c>
      <c r="C4" s="6" t="s">
        <v>160</v>
      </c>
      <c r="G4" s="176"/>
    </row>
    <row r="5" spans="1:9" ht="15" customHeight="1" thickBot="1">
      <c r="B5" s="6" t="s">
        <v>211</v>
      </c>
      <c r="C5" s="165"/>
      <c r="D5" s="713" t="s">
        <v>254</v>
      </c>
      <c r="E5" s="714"/>
      <c r="F5" s="715"/>
      <c r="G5" s="152">
        <f>G19+G34</f>
        <v>0</v>
      </c>
      <c r="H5" s="6" t="s">
        <v>0</v>
      </c>
    </row>
    <row r="6" spans="1:9">
      <c r="G6" s="176"/>
    </row>
    <row r="7" spans="1:9" ht="12.75" thickBot="1">
      <c r="C7" s="6" t="s">
        <v>159</v>
      </c>
      <c r="G7" s="176"/>
    </row>
    <row r="8" spans="1:9" ht="15" customHeight="1" thickBot="1">
      <c r="C8" s="8"/>
      <c r="D8" s="713" t="s">
        <v>254</v>
      </c>
      <c r="E8" s="714"/>
      <c r="F8" s="715"/>
      <c r="G8" s="150">
        <f>G24+G38</f>
        <v>0</v>
      </c>
      <c r="H8" s="6" t="s">
        <v>0</v>
      </c>
      <c r="I8" s="192"/>
    </row>
    <row r="9" spans="1:9">
      <c r="G9" s="176"/>
    </row>
    <row r="10" spans="1:9">
      <c r="C10" s="6" t="s">
        <v>158</v>
      </c>
      <c r="G10" s="176"/>
    </row>
    <row r="11" spans="1:9" ht="12.75" thickBot="1">
      <c r="C11" s="6" t="s">
        <v>192</v>
      </c>
      <c r="F11" s="452"/>
      <c r="G11" s="176"/>
    </row>
    <row r="12" spans="1:9" ht="15" customHeight="1" thickBot="1">
      <c r="C12" s="8"/>
      <c r="D12" s="713" t="s">
        <v>255</v>
      </c>
      <c r="E12" s="714"/>
      <c r="F12" s="715"/>
      <c r="G12" s="194">
        <f>G5-G8</f>
        <v>0</v>
      </c>
      <c r="H12" s="6" t="s">
        <v>0</v>
      </c>
      <c r="I12" s="192"/>
    </row>
    <row r="13" spans="1:9">
      <c r="G13" s="176"/>
    </row>
    <row r="14" spans="1:9">
      <c r="B14" s="245"/>
      <c r="C14" s="245"/>
      <c r="D14" s="245"/>
      <c r="E14" s="245"/>
      <c r="F14" s="245"/>
      <c r="G14" s="362"/>
    </row>
    <row r="16" spans="1:9">
      <c r="B16" s="6" t="s">
        <v>206</v>
      </c>
      <c r="C16" s="6" t="s">
        <v>160</v>
      </c>
    </row>
    <row r="17" spans="2:8">
      <c r="C17" s="6" t="s">
        <v>116</v>
      </c>
      <c r="D17" s="327"/>
      <c r="E17" s="6" t="s">
        <v>207</v>
      </c>
      <c r="G17" s="176"/>
    </row>
    <row r="18" spans="2:8">
      <c r="C18" s="192">
        <f>'その他原価（両）'!C19+'その他原価（両）'!G20</f>
        <v>0</v>
      </c>
      <c r="D18" s="6" t="s">
        <v>175</v>
      </c>
      <c r="E18" s="6">
        <f>D17/100</f>
        <v>0</v>
      </c>
      <c r="F18" s="6" t="s">
        <v>166</v>
      </c>
      <c r="G18" s="176">
        <f>ROUND(C18*E18,0)</f>
        <v>0</v>
      </c>
    </row>
    <row r="19" spans="2:8">
      <c r="D19" s="6" t="s">
        <v>208</v>
      </c>
      <c r="G19" s="176">
        <f>ROUNDDOWN(G18,-3)</f>
        <v>0</v>
      </c>
      <c r="H19" s="6" t="s">
        <v>0</v>
      </c>
    </row>
    <row r="20" spans="2:8">
      <c r="G20" s="176"/>
    </row>
    <row r="21" spans="2:8">
      <c r="C21" s="6" t="s">
        <v>159</v>
      </c>
      <c r="G21" s="176"/>
    </row>
    <row r="22" spans="2:8">
      <c r="C22" s="6" t="s">
        <v>116</v>
      </c>
      <c r="D22" s="327"/>
      <c r="E22" s="6" t="s">
        <v>207</v>
      </c>
      <c r="G22" s="176"/>
    </row>
    <row r="23" spans="2:8">
      <c r="C23" s="192">
        <f>'その他原価（両）'!C24+'その他原価（両）'!G25</f>
        <v>0</v>
      </c>
      <c r="D23" s="6" t="s">
        <v>175</v>
      </c>
      <c r="E23" s="6">
        <f>D22/100</f>
        <v>0</v>
      </c>
      <c r="F23" s="6" t="s">
        <v>166</v>
      </c>
      <c r="G23" s="176">
        <f>ROUND(C23*E23,0)</f>
        <v>0</v>
      </c>
    </row>
    <row r="24" spans="2:8">
      <c r="D24" s="6" t="s">
        <v>208</v>
      </c>
      <c r="G24" s="176">
        <f>ROUNDDOWN(G23,-3)</f>
        <v>0</v>
      </c>
      <c r="H24" s="6" t="s">
        <v>0</v>
      </c>
    </row>
    <row r="25" spans="2:8">
      <c r="G25" s="176"/>
    </row>
    <row r="26" spans="2:8">
      <c r="C26" s="6" t="s">
        <v>158</v>
      </c>
      <c r="G26" s="176"/>
    </row>
    <row r="27" spans="2:8">
      <c r="C27" s="6" t="s">
        <v>192</v>
      </c>
      <c r="G27" s="176"/>
    </row>
    <row r="28" spans="2:8">
      <c r="D28" s="6" t="s">
        <v>208</v>
      </c>
      <c r="G28" s="176">
        <f>G19-G24</f>
        <v>0</v>
      </c>
      <c r="H28" s="6" t="s">
        <v>0</v>
      </c>
    </row>
    <row r="29" spans="2:8">
      <c r="B29" s="245"/>
      <c r="C29" s="245"/>
      <c r="D29" s="245"/>
      <c r="E29" s="245"/>
      <c r="F29" s="245"/>
      <c r="G29" s="362"/>
    </row>
    <row r="30" spans="2:8">
      <c r="G30" s="176"/>
    </row>
    <row r="31" spans="2:8">
      <c r="B31" s="6" t="s">
        <v>256</v>
      </c>
      <c r="C31" s="6" t="s">
        <v>257</v>
      </c>
      <c r="G31" s="176"/>
    </row>
    <row r="32" spans="2:8">
      <c r="C32" s="6" t="s">
        <v>258</v>
      </c>
      <c r="D32" s="327"/>
      <c r="E32" s="6" t="s">
        <v>207</v>
      </c>
      <c r="G32" s="176"/>
    </row>
    <row r="33" spans="1:9">
      <c r="C33" s="192">
        <f>'その他原価（両）'!C34+'その他原価（両）'!G35</f>
        <v>0</v>
      </c>
      <c r="D33" s="6" t="s">
        <v>175</v>
      </c>
      <c r="E33" s="6">
        <f>D32/100</f>
        <v>0</v>
      </c>
      <c r="F33" s="6" t="s">
        <v>166</v>
      </c>
      <c r="G33" s="176">
        <f>ROUND(C33*E33,0)</f>
        <v>0</v>
      </c>
    </row>
    <row r="34" spans="1:9">
      <c r="D34" s="6" t="s">
        <v>208</v>
      </c>
      <c r="G34" s="176">
        <f>ROUNDDOWN(G33,-3)</f>
        <v>0</v>
      </c>
      <c r="H34" s="6" t="s">
        <v>48</v>
      </c>
    </row>
    <row r="35" spans="1:9">
      <c r="G35" s="176"/>
    </row>
    <row r="36" spans="1:9">
      <c r="C36" s="6" t="s">
        <v>259</v>
      </c>
      <c r="G36" s="176"/>
    </row>
    <row r="37" spans="1:9">
      <c r="C37" s="6" t="s">
        <v>258</v>
      </c>
      <c r="D37" s="327"/>
      <c r="E37" s="6" t="s">
        <v>207</v>
      </c>
      <c r="G37" s="176"/>
    </row>
    <row r="38" spans="1:9">
      <c r="C38" s="192">
        <f>'その他原価（両）'!C39+'その他原価（両）'!G40</f>
        <v>0</v>
      </c>
      <c r="D38" s="6" t="s">
        <v>175</v>
      </c>
      <c r="E38" s="6">
        <f>D37/100</f>
        <v>0</v>
      </c>
      <c r="F38" s="6" t="s">
        <v>166</v>
      </c>
      <c r="G38" s="176">
        <f>ROUND(C38*E38,0)</f>
        <v>0</v>
      </c>
    </row>
    <row r="39" spans="1:9">
      <c r="D39" s="6" t="s">
        <v>208</v>
      </c>
      <c r="G39" s="176">
        <f>ROUNDDOWN(G38,-3)</f>
        <v>0</v>
      </c>
      <c r="H39" s="6" t="s">
        <v>48</v>
      </c>
    </row>
    <row r="40" spans="1:9" ht="25.5" customHeight="1">
      <c r="G40" s="176"/>
    </row>
    <row r="41" spans="1:9">
      <c r="C41" s="6" t="s">
        <v>260</v>
      </c>
      <c r="G41" s="176"/>
    </row>
    <row r="42" spans="1:9">
      <c r="C42" s="6" t="s">
        <v>261</v>
      </c>
      <c r="G42" s="176"/>
    </row>
    <row r="43" spans="1:9">
      <c r="D43" s="6" t="s">
        <v>208</v>
      </c>
      <c r="G43" s="176">
        <f>G34-G39</f>
        <v>0</v>
      </c>
      <c r="H43" s="6" t="s">
        <v>48</v>
      </c>
    </row>
    <row r="44" spans="1:9">
      <c r="G44" s="176"/>
    </row>
    <row r="47" spans="1:9" ht="14.25" customHeight="1">
      <c r="A47" s="716" t="s">
        <v>295</v>
      </c>
      <c r="B47" s="716"/>
      <c r="C47" s="716"/>
      <c r="D47" s="716"/>
      <c r="E47" s="716"/>
      <c r="F47" s="716"/>
      <c r="G47" s="716"/>
    </row>
    <row r="48" spans="1:9" ht="14.25" customHeight="1">
      <c r="A48" s="716"/>
      <c r="B48" s="716"/>
      <c r="C48" s="716"/>
      <c r="D48" s="716"/>
      <c r="E48" s="716"/>
      <c r="F48" s="716"/>
      <c r="G48" s="716"/>
      <c r="H48" s="540"/>
      <c r="I48" s="540"/>
    </row>
    <row r="49" spans="1:9">
      <c r="A49" s="540"/>
      <c r="B49" s="540"/>
      <c r="C49" s="540"/>
      <c r="D49" s="540"/>
      <c r="E49" s="540"/>
      <c r="F49" s="540"/>
      <c r="G49" s="540"/>
      <c r="H49" s="540"/>
      <c r="I49" s="540"/>
    </row>
  </sheetData>
  <mergeCells count="4">
    <mergeCell ref="A47:G48"/>
    <mergeCell ref="D5:F5"/>
    <mergeCell ref="D8:F8"/>
    <mergeCell ref="D12:F12"/>
  </mergeCells>
  <phoneticPr fontId="2"/>
  <printOptions gridLinesSet="0"/>
  <pageMargins left="0.70866141732283472" right="0.70866141732283472" top="0.74803149606299213" bottom="0.74803149606299213" header="0.31496062992125984" footer="0.31496062992125984"/>
  <pageSetup paperSize="9" scale="96" orientation="portrait" r:id="rId1"/>
  <headerFooter>
    <oddHeader>&amp;R(2020.08版）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BreakPreview" zoomScaleNormal="100" zoomScaleSheetLayoutView="100" workbookViewId="0">
      <selection activeCell="B40" sqref="B40"/>
    </sheetView>
  </sheetViews>
  <sheetFormatPr defaultColWidth="10.625" defaultRowHeight="12"/>
  <cols>
    <col min="1" max="1" width="2" style="6" customWidth="1"/>
    <col min="2" max="2" width="12.125" style="452" customWidth="1"/>
    <col min="3" max="3" width="13.625" style="6" customWidth="1"/>
    <col min="4" max="4" width="12.5" style="6" customWidth="1"/>
    <col min="5" max="5" width="8.625" style="6" customWidth="1"/>
    <col min="6" max="6" width="7.125" style="6" customWidth="1"/>
    <col min="7" max="7" width="7.25" style="6" customWidth="1"/>
    <col min="8" max="8" width="11.125" style="6" customWidth="1"/>
    <col min="9" max="9" width="11" style="6" customWidth="1"/>
    <col min="10" max="10" width="12" style="6" customWidth="1"/>
    <col min="11" max="11" width="11" style="6" customWidth="1"/>
    <col min="12" max="12" width="14.25" style="6" customWidth="1"/>
    <col min="13" max="13" width="9.125" style="6" customWidth="1"/>
    <col min="14" max="18" width="5.625" style="6" customWidth="1"/>
    <col min="19" max="16384" width="10.625" style="6"/>
  </cols>
  <sheetData>
    <row r="1" spans="1:13">
      <c r="A1" s="6" t="s">
        <v>47</v>
      </c>
    </row>
    <row r="2" spans="1:13" ht="20.100000000000001" customHeight="1">
      <c r="A2" s="6" t="s">
        <v>354</v>
      </c>
      <c r="B2" s="8"/>
      <c r="C2" s="8"/>
      <c r="F2" s="212"/>
      <c r="G2" s="121" t="s">
        <v>160</v>
      </c>
      <c r="H2" s="193">
        <f>SUM(I16,K25)</f>
        <v>0</v>
      </c>
      <c r="I2" s="6" t="s">
        <v>0</v>
      </c>
      <c r="J2" s="8" t="s">
        <v>159</v>
      </c>
      <c r="K2" s="217">
        <f>SUM(I17,K26)</f>
        <v>0</v>
      </c>
      <c r="L2" s="8" t="s">
        <v>0</v>
      </c>
    </row>
    <row r="3" spans="1:13" ht="20.100000000000001" customHeight="1">
      <c r="B3" s="8"/>
      <c r="C3" s="8"/>
      <c r="D3" s="212"/>
      <c r="E3" s="212"/>
      <c r="J3" s="8" t="s">
        <v>158</v>
      </c>
      <c r="K3" s="400">
        <f>H2-K2</f>
        <v>0</v>
      </c>
      <c r="L3" s="8" t="s">
        <v>0</v>
      </c>
    </row>
    <row r="4" spans="1:13" ht="20.100000000000001" customHeight="1">
      <c r="B4" s="8"/>
      <c r="C4" s="8"/>
      <c r="D4" s="212"/>
      <c r="E4" s="212"/>
      <c r="J4" s="8"/>
      <c r="L4" s="8"/>
    </row>
    <row r="5" spans="1:13" ht="20.100000000000001" customHeight="1" thickBot="1">
      <c r="A5" s="6" t="s">
        <v>355</v>
      </c>
      <c r="B5" s="8"/>
      <c r="C5" s="8"/>
      <c r="D5" s="435"/>
      <c r="E5" s="435"/>
    </row>
    <row r="6" spans="1:13" ht="24.95" customHeight="1">
      <c r="B6" s="44" t="s">
        <v>1</v>
      </c>
      <c r="C6" s="16" t="s">
        <v>2</v>
      </c>
      <c r="D6" s="45" t="s">
        <v>272</v>
      </c>
      <c r="E6" s="454" t="s">
        <v>277</v>
      </c>
      <c r="F6" s="675" t="s">
        <v>76</v>
      </c>
      <c r="G6" s="670"/>
      <c r="H6" s="16" t="s">
        <v>273</v>
      </c>
      <c r="I6" s="675" t="s">
        <v>77</v>
      </c>
      <c r="J6" s="670"/>
      <c r="K6" s="743" t="s">
        <v>3</v>
      </c>
      <c r="L6" s="574"/>
      <c r="M6" s="416" t="s">
        <v>352</v>
      </c>
    </row>
    <row r="7" spans="1:13" ht="24.95" customHeight="1">
      <c r="B7" s="46" t="s">
        <v>4</v>
      </c>
      <c r="C7" s="45"/>
      <c r="D7" s="45"/>
      <c r="E7" s="177" t="s">
        <v>182</v>
      </c>
      <c r="F7" s="735"/>
      <c r="G7" s="736"/>
      <c r="H7" s="380"/>
      <c r="I7" s="725" t="str">
        <f>IF(AND(ISNUMBER(F7),ISNUMBER(H7)),ROUND(F7*H7,0),"")</f>
        <v/>
      </c>
      <c r="J7" s="726"/>
      <c r="K7" s="595"/>
      <c r="L7" s="596"/>
      <c r="M7" s="417" t="s">
        <v>182</v>
      </c>
    </row>
    <row r="8" spans="1:13" ht="24.95" customHeight="1">
      <c r="B8" s="46" t="s">
        <v>4</v>
      </c>
      <c r="C8" s="45"/>
      <c r="D8" s="45"/>
      <c r="E8" s="177" t="s">
        <v>182</v>
      </c>
      <c r="F8" s="735"/>
      <c r="G8" s="736"/>
      <c r="H8" s="380"/>
      <c r="I8" s="725" t="str">
        <f>IF(AND(ISNUMBER(F8),ISNUMBER(H8)),ROUND(F8*H8,0),"")</f>
        <v/>
      </c>
      <c r="J8" s="726"/>
      <c r="K8" s="595"/>
      <c r="L8" s="596"/>
      <c r="M8" s="417" t="s">
        <v>182</v>
      </c>
    </row>
    <row r="9" spans="1:13" ht="24.95" customHeight="1">
      <c r="B9" s="46" t="s">
        <v>4</v>
      </c>
      <c r="C9" s="45"/>
      <c r="D9" s="45"/>
      <c r="E9" s="177" t="s">
        <v>182</v>
      </c>
      <c r="F9" s="735"/>
      <c r="G9" s="736"/>
      <c r="H9" s="380"/>
      <c r="I9" s="725" t="str">
        <f>IF(AND(ISNUMBER(F9),ISNUMBER(H9)),ROUND(F9*H9,0),"")</f>
        <v/>
      </c>
      <c r="J9" s="726"/>
      <c r="K9" s="595"/>
      <c r="L9" s="596"/>
      <c r="M9" s="417" t="s">
        <v>182</v>
      </c>
    </row>
    <row r="10" spans="1:13" ht="24.95" customHeight="1">
      <c r="B10" s="46" t="s">
        <v>4</v>
      </c>
      <c r="C10" s="45"/>
      <c r="D10" s="45"/>
      <c r="E10" s="177" t="s">
        <v>182</v>
      </c>
      <c r="F10" s="735"/>
      <c r="G10" s="736"/>
      <c r="H10" s="380"/>
      <c r="I10" s="725" t="str">
        <f>IF(AND(ISNUMBER(F10),ISNUMBER(H10)),ROUND(F10*H10,0),"")</f>
        <v/>
      </c>
      <c r="J10" s="726"/>
      <c r="K10" s="595"/>
      <c r="L10" s="596"/>
      <c r="M10" s="417" t="s">
        <v>182</v>
      </c>
    </row>
    <row r="11" spans="1:13" ht="24.95" customHeight="1" thickBot="1">
      <c r="B11" s="737" t="s">
        <v>19</v>
      </c>
      <c r="C11" s="738"/>
      <c r="D11" s="739"/>
      <c r="E11" s="464"/>
      <c r="F11" s="67"/>
      <c r="G11" s="67"/>
      <c r="H11" s="119"/>
      <c r="I11" s="740">
        <f>SUM(I7:J10)</f>
        <v>0</v>
      </c>
      <c r="J11" s="741"/>
      <c r="K11" s="742"/>
      <c r="L11" s="738"/>
      <c r="M11" s="418"/>
    </row>
    <row r="12" spans="1:13" ht="24.75" customHeight="1" thickTop="1">
      <c r="B12" s="458" t="s">
        <v>18</v>
      </c>
      <c r="C12" s="440"/>
      <c r="D12" s="440"/>
      <c r="E12" s="177" t="s">
        <v>182</v>
      </c>
      <c r="F12" s="729"/>
      <c r="G12" s="730"/>
      <c r="H12" s="329"/>
      <c r="I12" s="731" t="str">
        <f>IF(AND(ISNUMBER(F12),ISNUMBER(H12)),ROUND(F12*H12,0),"")</f>
        <v/>
      </c>
      <c r="J12" s="732"/>
      <c r="K12" s="733"/>
      <c r="L12" s="734"/>
      <c r="M12" s="417"/>
    </row>
    <row r="13" spans="1:13" ht="24.75" customHeight="1">
      <c r="B13" s="61" t="s">
        <v>18</v>
      </c>
      <c r="C13" s="21"/>
      <c r="D13" s="21"/>
      <c r="E13" s="177" t="s">
        <v>182</v>
      </c>
      <c r="F13" s="735"/>
      <c r="G13" s="736"/>
      <c r="H13" s="330"/>
      <c r="I13" s="725" t="str">
        <f>IF(AND(ISNUMBER(F13),ISNUMBER(H13)),ROUND(F13*H13,0),"")</f>
        <v/>
      </c>
      <c r="J13" s="726"/>
      <c r="K13" s="595"/>
      <c r="L13" s="596"/>
      <c r="M13" s="417"/>
    </row>
    <row r="14" spans="1:13" ht="24.75" customHeight="1">
      <c r="B14" s="458" t="s">
        <v>18</v>
      </c>
      <c r="C14" s="18"/>
      <c r="D14" s="18"/>
      <c r="E14" s="177" t="s">
        <v>182</v>
      </c>
      <c r="F14" s="723"/>
      <c r="G14" s="724"/>
      <c r="H14" s="328"/>
      <c r="I14" s="725" t="str">
        <f>IF(AND(ISNUMBER(F14),ISNUMBER(H14)),ROUND(F14*H14,0),"")</f>
        <v/>
      </c>
      <c r="J14" s="726"/>
      <c r="K14" s="639"/>
      <c r="L14" s="643"/>
      <c r="M14" s="417"/>
    </row>
    <row r="15" spans="1:13" ht="20.100000000000001" customHeight="1" thickBot="1">
      <c r="B15" s="590" t="s">
        <v>64</v>
      </c>
      <c r="C15" s="571"/>
      <c r="D15" s="572"/>
      <c r="E15" s="438"/>
      <c r="F15" s="13"/>
      <c r="G15" s="13"/>
      <c r="H15" s="47"/>
      <c r="I15" s="727">
        <f>SUM(I12:J14)</f>
        <v>0</v>
      </c>
      <c r="J15" s="728"/>
      <c r="K15" s="585"/>
      <c r="L15" s="571"/>
      <c r="M15" s="418"/>
    </row>
    <row r="16" spans="1:13" ht="24.95" customHeight="1" thickBot="1">
      <c r="B16" s="633" t="s">
        <v>63</v>
      </c>
      <c r="C16" s="634"/>
      <c r="D16" s="717"/>
      <c r="E16" s="453"/>
      <c r="F16" s="435"/>
      <c r="G16" s="435"/>
      <c r="H16" s="433"/>
      <c r="I16" s="718">
        <f>I11+I15</f>
        <v>0</v>
      </c>
      <c r="J16" s="719"/>
      <c r="K16" s="692"/>
      <c r="L16" s="634"/>
      <c r="M16" s="419"/>
    </row>
    <row r="17" spans="1:13" ht="24.95" customHeight="1">
      <c r="B17" s="48"/>
      <c r="C17" s="48"/>
      <c r="D17" s="48"/>
      <c r="E17" s="8"/>
      <c r="F17" s="8"/>
      <c r="G17" s="674" t="s">
        <v>167</v>
      </c>
      <c r="H17" s="674"/>
      <c r="I17" s="720">
        <f>SUMIF(M7:M10,"課税",I7:J10)</f>
        <v>0</v>
      </c>
      <c r="J17" s="720"/>
      <c r="K17" s="467"/>
      <c r="L17" s="467"/>
      <c r="M17" s="412"/>
    </row>
    <row r="18" spans="1:13" ht="27" customHeight="1">
      <c r="B18" s="6"/>
      <c r="G18" s="570" t="s">
        <v>168</v>
      </c>
      <c r="H18" s="570"/>
      <c r="I18" s="721">
        <f>I16-I17</f>
        <v>0</v>
      </c>
      <c r="J18" s="722"/>
    </row>
    <row r="19" spans="1:13" ht="27" customHeight="1">
      <c r="C19" s="452"/>
      <c r="D19" s="452"/>
      <c r="E19" s="452"/>
      <c r="I19" s="436"/>
      <c r="J19" s="252"/>
    </row>
    <row r="20" spans="1:13" ht="20.100000000000001" customHeight="1" thickBot="1">
      <c r="A20" s="6" t="s">
        <v>356</v>
      </c>
      <c r="B20" s="49"/>
      <c r="C20" s="50"/>
      <c r="D20" s="8"/>
      <c r="E20" s="8"/>
      <c r="F20" s="8"/>
      <c r="G20" s="8"/>
      <c r="H20" s="8"/>
      <c r="I20" s="8"/>
      <c r="J20" s="8"/>
      <c r="K20" s="8"/>
      <c r="L20" s="8"/>
    </row>
    <row r="21" spans="1:13" s="452" customFormat="1" ht="24.95" customHeight="1">
      <c r="B21" s="573" t="s">
        <v>5</v>
      </c>
      <c r="C21" s="670"/>
      <c r="D21" s="16" t="s">
        <v>6</v>
      </c>
      <c r="E21" s="16" t="s">
        <v>277</v>
      </c>
      <c r="F21" s="16" t="s">
        <v>9</v>
      </c>
      <c r="G21" s="16" t="s">
        <v>7</v>
      </c>
      <c r="H21" s="16" t="s">
        <v>73</v>
      </c>
      <c r="I21" s="16" t="s">
        <v>10</v>
      </c>
      <c r="J21" s="16" t="s">
        <v>11</v>
      </c>
      <c r="K21" s="16" t="s">
        <v>78</v>
      </c>
      <c r="L21" s="446" t="s">
        <v>22</v>
      </c>
      <c r="M21" s="416" t="s">
        <v>353</v>
      </c>
    </row>
    <row r="22" spans="1:13" ht="24.95" customHeight="1">
      <c r="B22" s="451"/>
      <c r="C22" s="23"/>
      <c r="D22" s="21"/>
      <c r="E22" s="177" t="s">
        <v>182</v>
      </c>
      <c r="F22" s="296"/>
      <c r="G22" s="297"/>
      <c r="H22" s="404">
        <f>F22*G22</f>
        <v>0</v>
      </c>
      <c r="I22" s="296"/>
      <c r="J22" s="296"/>
      <c r="K22" s="390" t="str">
        <f>IF(AND(ISNUMBER(H22),ISNUMBER(I22),ISNUMBER(J22)),ROUND(H22*I22*J22,0),"")</f>
        <v/>
      </c>
      <c r="L22" s="420"/>
      <c r="M22" s="417" t="s">
        <v>182</v>
      </c>
    </row>
    <row r="23" spans="1:13" ht="24.95" customHeight="1">
      <c r="B23" s="451"/>
      <c r="C23" s="23"/>
      <c r="D23" s="21"/>
      <c r="E23" s="177" t="s">
        <v>182</v>
      </c>
      <c r="F23" s="296"/>
      <c r="G23" s="297"/>
      <c r="H23" s="404">
        <f t="shared" ref="H23:H24" si="0">F23*G23</f>
        <v>0</v>
      </c>
      <c r="I23" s="296"/>
      <c r="J23" s="296"/>
      <c r="K23" s="390" t="str">
        <f>IF(AND(ISNUMBER(H23),ISNUMBER(I23),ISNUMBER(J23)),ROUND(H23*I23*J23,0),"")</f>
        <v/>
      </c>
      <c r="L23" s="420"/>
      <c r="M23" s="417" t="s">
        <v>182</v>
      </c>
    </row>
    <row r="24" spans="1:13" ht="24.95" customHeight="1">
      <c r="B24" s="451"/>
      <c r="C24" s="23"/>
      <c r="D24" s="21"/>
      <c r="E24" s="177" t="s">
        <v>182</v>
      </c>
      <c r="F24" s="296"/>
      <c r="G24" s="297"/>
      <c r="H24" s="404">
        <f t="shared" si="0"/>
        <v>0</v>
      </c>
      <c r="I24" s="296"/>
      <c r="J24" s="296"/>
      <c r="K24" s="390" t="str">
        <f>IF(AND(ISNUMBER(H24),ISNUMBER(I24),ISNUMBER(J24)),ROUND(H24*I24*J24,0),"")</f>
        <v/>
      </c>
      <c r="L24" s="420"/>
      <c r="M24" s="417" t="s">
        <v>182</v>
      </c>
    </row>
    <row r="25" spans="1:13" ht="24.95" customHeight="1" thickBot="1">
      <c r="B25" s="590" t="s">
        <v>8</v>
      </c>
      <c r="C25" s="572"/>
      <c r="D25" s="47"/>
      <c r="E25" s="47"/>
      <c r="F25" s="47"/>
      <c r="G25" s="66"/>
      <c r="H25" s="47"/>
      <c r="I25" s="66"/>
      <c r="J25" s="66"/>
      <c r="K25" s="391">
        <f>SUM(K22:K24)</f>
        <v>0</v>
      </c>
      <c r="L25" s="13"/>
      <c r="M25" s="415"/>
    </row>
    <row r="26" spans="1:13" ht="24.95" customHeight="1">
      <c r="I26" s="674" t="s">
        <v>167</v>
      </c>
      <c r="J26" s="674"/>
      <c r="K26" s="413">
        <f>SUMIF(M22:M24,"課税",K22:K24)</f>
        <v>0</v>
      </c>
    </row>
    <row r="27" spans="1:13" ht="24.95" customHeight="1">
      <c r="I27" s="570" t="s">
        <v>168</v>
      </c>
      <c r="J27" s="570"/>
      <c r="K27" s="411">
        <f>K25-K26</f>
        <v>0</v>
      </c>
    </row>
    <row r="28" spans="1:13" ht="24.95" customHeight="1"/>
    <row r="29" spans="1:13" ht="54" customHeight="1">
      <c r="B29" s="548" t="s">
        <v>286</v>
      </c>
      <c r="C29" s="548"/>
      <c r="D29" s="548"/>
      <c r="E29" s="548"/>
      <c r="F29" s="548"/>
      <c r="G29" s="548"/>
      <c r="H29" s="548"/>
      <c r="I29" s="548"/>
      <c r="J29" s="548"/>
      <c r="K29" s="548"/>
      <c r="L29" s="548"/>
      <c r="M29" s="548"/>
    </row>
    <row r="30" spans="1:13" ht="24.95" customHeight="1"/>
    <row r="31" spans="1:13" ht="24.95" customHeight="1"/>
    <row r="32" spans="1:13" ht="24.95" customHeight="1"/>
    <row r="33" ht="24.95" customHeight="1"/>
    <row r="34" ht="24.95" customHeight="1"/>
    <row r="35" ht="24.95" customHeight="1"/>
    <row r="36" ht="24.95" customHeight="1"/>
    <row r="37" ht="24.95" customHeight="1"/>
    <row r="38" ht="24.95" customHeight="1"/>
    <row r="39" ht="24.95" customHeight="1"/>
    <row r="40" ht="25.5" customHeight="1"/>
  </sheetData>
  <mergeCells count="42">
    <mergeCell ref="F6:G6"/>
    <mergeCell ref="I6:J6"/>
    <mergeCell ref="K6:L6"/>
    <mergeCell ref="F7:G7"/>
    <mergeCell ref="I7:J7"/>
    <mergeCell ref="K7:L7"/>
    <mergeCell ref="F8:G8"/>
    <mergeCell ref="I8:J8"/>
    <mergeCell ref="K8:L8"/>
    <mergeCell ref="F9:G9"/>
    <mergeCell ref="I9:J9"/>
    <mergeCell ref="K9:L9"/>
    <mergeCell ref="F10:G10"/>
    <mergeCell ref="I10:J10"/>
    <mergeCell ref="K10:L10"/>
    <mergeCell ref="B11:D11"/>
    <mergeCell ref="I11:J11"/>
    <mergeCell ref="K11:L11"/>
    <mergeCell ref="B15:D15"/>
    <mergeCell ref="I15:J15"/>
    <mergeCell ref="K15:L15"/>
    <mergeCell ref="F12:G12"/>
    <mergeCell ref="I12:J12"/>
    <mergeCell ref="K12:L12"/>
    <mergeCell ref="F13:G13"/>
    <mergeCell ref="I13:J13"/>
    <mergeCell ref="K13:L13"/>
    <mergeCell ref="G18:H18"/>
    <mergeCell ref="I18:J18"/>
    <mergeCell ref="F14:G14"/>
    <mergeCell ref="I14:J14"/>
    <mergeCell ref="K14:L14"/>
    <mergeCell ref="B16:D16"/>
    <mergeCell ref="I16:J16"/>
    <mergeCell ref="K16:L16"/>
    <mergeCell ref="G17:H17"/>
    <mergeCell ref="I17:J17"/>
    <mergeCell ref="B29:M29"/>
    <mergeCell ref="B21:C21"/>
    <mergeCell ref="B25:C25"/>
    <mergeCell ref="I26:J26"/>
    <mergeCell ref="I27:J27"/>
  </mergeCells>
  <phoneticPr fontId="2"/>
  <dataValidations disablePrompts="1" count="2">
    <dataValidation type="list" allowBlank="1" showInputMessage="1" showErrorMessage="1" sqref="M7:M10 M22:M24">
      <formula1>"　,課税"</formula1>
    </dataValidation>
    <dataValidation type="list" allowBlank="1" showInputMessage="1" showErrorMessage="1" sqref="E7:E10 E12:E14 E22:E24">
      <formula1>"　,変更なし,変更後,追加"</formula1>
    </dataValidation>
  </dataValidations>
  <pageMargins left="0.70866141732283472" right="0.70866141732283472" top="0.74803149606299213" bottom="0.74803149606299213" header="0.31496062992125984" footer="0.31496062992125984"/>
  <pageSetup paperSize="9" scale="62" orientation="portrait" r:id="rId1"/>
  <headerFooter>
    <oddHeader>&amp;R(2020.08版）</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topLeftCell="B1" zoomScale="60" zoomScaleNormal="100" workbookViewId="0">
      <selection activeCell="B40" sqref="B40"/>
    </sheetView>
  </sheetViews>
  <sheetFormatPr defaultRowHeight="14.25"/>
  <cols>
    <col min="1" max="1" width="2.625" style="471" customWidth="1"/>
    <col min="2" max="2" width="3.375" style="471" customWidth="1"/>
    <col min="3" max="3" width="30" style="471" customWidth="1"/>
    <col min="4" max="12" width="13.5" style="471" customWidth="1"/>
    <col min="13" max="256" width="9" style="471"/>
    <col min="257" max="257" width="2.625" style="471" customWidth="1"/>
    <col min="258" max="258" width="3.375" style="471" customWidth="1"/>
    <col min="259" max="259" width="30" style="471" customWidth="1"/>
    <col min="260" max="268" width="13.5" style="471" customWidth="1"/>
    <col min="269" max="512" width="9" style="471"/>
    <col min="513" max="513" width="2.625" style="471" customWidth="1"/>
    <col min="514" max="514" width="3.375" style="471" customWidth="1"/>
    <col min="515" max="515" width="30" style="471" customWidth="1"/>
    <col min="516" max="524" width="13.5" style="471" customWidth="1"/>
    <col min="525" max="768" width="9" style="471"/>
    <col min="769" max="769" width="2.625" style="471" customWidth="1"/>
    <col min="770" max="770" width="3.375" style="471" customWidth="1"/>
    <col min="771" max="771" width="30" style="471" customWidth="1"/>
    <col min="772" max="780" width="13.5" style="471" customWidth="1"/>
    <col min="781" max="1024" width="9" style="471"/>
    <col min="1025" max="1025" width="2.625" style="471" customWidth="1"/>
    <col min="1026" max="1026" width="3.375" style="471" customWidth="1"/>
    <col min="1027" max="1027" width="30" style="471" customWidth="1"/>
    <col min="1028" max="1036" width="13.5" style="471" customWidth="1"/>
    <col min="1037" max="1280" width="9" style="471"/>
    <col min="1281" max="1281" width="2.625" style="471" customWidth="1"/>
    <col min="1282" max="1282" width="3.375" style="471" customWidth="1"/>
    <col min="1283" max="1283" width="30" style="471" customWidth="1"/>
    <col min="1284" max="1292" width="13.5" style="471" customWidth="1"/>
    <col min="1293" max="1536" width="9" style="471"/>
    <col min="1537" max="1537" width="2.625" style="471" customWidth="1"/>
    <col min="1538" max="1538" width="3.375" style="471" customWidth="1"/>
    <col min="1539" max="1539" width="30" style="471" customWidth="1"/>
    <col min="1540" max="1548" width="13.5" style="471" customWidth="1"/>
    <col min="1549" max="1792" width="9" style="471"/>
    <col min="1793" max="1793" width="2.625" style="471" customWidth="1"/>
    <col min="1794" max="1794" width="3.375" style="471" customWidth="1"/>
    <col min="1795" max="1795" width="30" style="471" customWidth="1"/>
    <col min="1796" max="1804" width="13.5" style="471" customWidth="1"/>
    <col min="1805" max="2048" width="9" style="471"/>
    <col min="2049" max="2049" width="2.625" style="471" customWidth="1"/>
    <col min="2050" max="2050" width="3.375" style="471" customWidth="1"/>
    <col min="2051" max="2051" width="30" style="471" customWidth="1"/>
    <col min="2052" max="2060" width="13.5" style="471" customWidth="1"/>
    <col min="2061" max="2304" width="9" style="471"/>
    <col min="2305" max="2305" width="2.625" style="471" customWidth="1"/>
    <col min="2306" max="2306" width="3.375" style="471" customWidth="1"/>
    <col min="2307" max="2307" width="30" style="471" customWidth="1"/>
    <col min="2308" max="2316" width="13.5" style="471" customWidth="1"/>
    <col min="2317" max="2560" width="9" style="471"/>
    <col min="2561" max="2561" width="2.625" style="471" customWidth="1"/>
    <col min="2562" max="2562" width="3.375" style="471" customWidth="1"/>
    <col min="2563" max="2563" width="30" style="471" customWidth="1"/>
    <col min="2564" max="2572" width="13.5" style="471" customWidth="1"/>
    <col min="2573" max="2816" width="9" style="471"/>
    <col min="2817" max="2817" width="2.625" style="471" customWidth="1"/>
    <col min="2818" max="2818" width="3.375" style="471" customWidth="1"/>
    <col min="2819" max="2819" width="30" style="471" customWidth="1"/>
    <col min="2820" max="2828" width="13.5" style="471" customWidth="1"/>
    <col min="2829" max="3072" width="9" style="471"/>
    <col min="3073" max="3073" width="2.625" style="471" customWidth="1"/>
    <col min="3074" max="3074" width="3.375" style="471" customWidth="1"/>
    <col min="3075" max="3075" width="30" style="471" customWidth="1"/>
    <col min="3076" max="3084" width="13.5" style="471" customWidth="1"/>
    <col min="3085" max="3328" width="9" style="471"/>
    <col min="3329" max="3329" width="2.625" style="471" customWidth="1"/>
    <col min="3330" max="3330" width="3.375" style="471" customWidth="1"/>
    <col min="3331" max="3331" width="30" style="471" customWidth="1"/>
    <col min="3332" max="3340" width="13.5" style="471" customWidth="1"/>
    <col min="3341" max="3584" width="9" style="471"/>
    <col min="3585" max="3585" width="2.625" style="471" customWidth="1"/>
    <col min="3586" max="3586" width="3.375" style="471" customWidth="1"/>
    <col min="3587" max="3587" width="30" style="471" customWidth="1"/>
    <col min="3588" max="3596" width="13.5" style="471" customWidth="1"/>
    <col min="3597" max="3840" width="9" style="471"/>
    <col min="3841" max="3841" width="2.625" style="471" customWidth="1"/>
    <col min="3842" max="3842" width="3.375" style="471" customWidth="1"/>
    <col min="3843" max="3843" width="30" style="471" customWidth="1"/>
    <col min="3844" max="3852" width="13.5" style="471" customWidth="1"/>
    <col min="3853" max="4096" width="9" style="471"/>
    <col min="4097" max="4097" width="2.625" style="471" customWidth="1"/>
    <col min="4098" max="4098" width="3.375" style="471" customWidth="1"/>
    <col min="4099" max="4099" width="30" style="471" customWidth="1"/>
    <col min="4100" max="4108" width="13.5" style="471" customWidth="1"/>
    <col min="4109" max="4352" width="9" style="471"/>
    <col min="4353" max="4353" width="2.625" style="471" customWidth="1"/>
    <col min="4354" max="4354" width="3.375" style="471" customWidth="1"/>
    <col min="4355" max="4355" width="30" style="471" customWidth="1"/>
    <col min="4356" max="4364" width="13.5" style="471" customWidth="1"/>
    <col min="4365" max="4608" width="9" style="471"/>
    <col min="4609" max="4609" width="2.625" style="471" customWidth="1"/>
    <col min="4610" max="4610" width="3.375" style="471" customWidth="1"/>
    <col min="4611" max="4611" width="30" style="471" customWidth="1"/>
    <col min="4612" max="4620" width="13.5" style="471" customWidth="1"/>
    <col min="4621" max="4864" width="9" style="471"/>
    <col min="4865" max="4865" width="2.625" style="471" customWidth="1"/>
    <col min="4866" max="4866" width="3.375" style="471" customWidth="1"/>
    <col min="4867" max="4867" width="30" style="471" customWidth="1"/>
    <col min="4868" max="4876" width="13.5" style="471" customWidth="1"/>
    <col min="4877" max="5120" width="9" style="471"/>
    <col min="5121" max="5121" width="2.625" style="471" customWidth="1"/>
    <col min="5122" max="5122" width="3.375" style="471" customWidth="1"/>
    <col min="5123" max="5123" width="30" style="471" customWidth="1"/>
    <col min="5124" max="5132" width="13.5" style="471" customWidth="1"/>
    <col min="5133" max="5376" width="9" style="471"/>
    <col min="5377" max="5377" width="2.625" style="471" customWidth="1"/>
    <col min="5378" max="5378" width="3.375" style="471" customWidth="1"/>
    <col min="5379" max="5379" width="30" style="471" customWidth="1"/>
    <col min="5380" max="5388" width="13.5" style="471" customWidth="1"/>
    <col min="5389" max="5632" width="9" style="471"/>
    <col min="5633" max="5633" width="2.625" style="471" customWidth="1"/>
    <col min="5634" max="5634" width="3.375" style="471" customWidth="1"/>
    <col min="5635" max="5635" width="30" style="471" customWidth="1"/>
    <col min="5636" max="5644" width="13.5" style="471" customWidth="1"/>
    <col min="5645" max="5888" width="9" style="471"/>
    <col min="5889" max="5889" width="2.625" style="471" customWidth="1"/>
    <col min="5890" max="5890" width="3.375" style="471" customWidth="1"/>
    <col min="5891" max="5891" width="30" style="471" customWidth="1"/>
    <col min="5892" max="5900" width="13.5" style="471" customWidth="1"/>
    <col min="5901" max="6144" width="9" style="471"/>
    <col min="6145" max="6145" width="2.625" style="471" customWidth="1"/>
    <col min="6146" max="6146" width="3.375" style="471" customWidth="1"/>
    <col min="6147" max="6147" width="30" style="471" customWidth="1"/>
    <col min="6148" max="6156" width="13.5" style="471" customWidth="1"/>
    <col min="6157" max="6400" width="9" style="471"/>
    <col min="6401" max="6401" width="2.625" style="471" customWidth="1"/>
    <col min="6402" max="6402" width="3.375" style="471" customWidth="1"/>
    <col min="6403" max="6403" width="30" style="471" customWidth="1"/>
    <col min="6404" max="6412" width="13.5" style="471" customWidth="1"/>
    <col min="6413" max="6656" width="9" style="471"/>
    <col min="6657" max="6657" width="2.625" style="471" customWidth="1"/>
    <col min="6658" max="6658" width="3.375" style="471" customWidth="1"/>
    <col min="6659" max="6659" width="30" style="471" customWidth="1"/>
    <col min="6660" max="6668" width="13.5" style="471" customWidth="1"/>
    <col min="6669" max="6912" width="9" style="471"/>
    <col min="6913" max="6913" width="2.625" style="471" customWidth="1"/>
    <col min="6914" max="6914" width="3.375" style="471" customWidth="1"/>
    <col min="6915" max="6915" width="30" style="471" customWidth="1"/>
    <col min="6916" max="6924" width="13.5" style="471" customWidth="1"/>
    <col min="6925" max="7168" width="9" style="471"/>
    <col min="7169" max="7169" width="2.625" style="471" customWidth="1"/>
    <col min="7170" max="7170" width="3.375" style="471" customWidth="1"/>
    <col min="7171" max="7171" width="30" style="471" customWidth="1"/>
    <col min="7172" max="7180" width="13.5" style="471" customWidth="1"/>
    <col min="7181" max="7424" width="9" style="471"/>
    <col min="7425" max="7425" width="2.625" style="471" customWidth="1"/>
    <col min="7426" max="7426" width="3.375" style="471" customWidth="1"/>
    <col min="7427" max="7427" width="30" style="471" customWidth="1"/>
    <col min="7428" max="7436" width="13.5" style="471" customWidth="1"/>
    <col min="7437" max="7680" width="9" style="471"/>
    <col min="7681" max="7681" width="2.625" style="471" customWidth="1"/>
    <col min="7682" max="7682" width="3.375" style="471" customWidth="1"/>
    <col min="7683" max="7683" width="30" style="471" customWidth="1"/>
    <col min="7684" max="7692" width="13.5" style="471" customWidth="1"/>
    <col min="7693" max="7936" width="9" style="471"/>
    <col min="7937" max="7937" width="2.625" style="471" customWidth="1"/>
    <col min="7938" max="7938" width="3.375" style="471" customWidth="1"/>
    <col min="7939" max="7939" width="30" style="471" customWidth="1"/>
    <col min="7940" max="7948" width="13.5" style="471" customWidth="1"/>
    <col min="7949" max="8192" width="9" style="471"/>
    <col min="8193" max="8193" width="2.625" style="471" customWidth="1"/>
    <col min="8194" max="8194" width="3.375" style="471" customWidth="1"/>
    <col min="8195" max="8195" width="30" style="471" customWidth="1"/>
    <col min="8196" max="8204" width="13.5" style="471" customWidth="1"/>
    <col min="8205" max="8448" width="9" style="471"/>
    <col min="8449" max="8449" width="2.625" style="471" customWidth="1"/>
    <col min="8450" max="8450" width="3.375" style="471" customWidth="1"/>
    <col min="8451" max="8451" width="30" style="471" customWidth="1"/>
    <col min="8452" max="8460" width="13.5" style="471" customWidth="1"/>
    <col min="8461" max="8704" width="9" style="471"/>
    <col min="8705" max="8705" width="2.625" style="471" customWidth="1"/>
    <col min="8706" max="8706" width="3.375" style="471" customWidth="1"/>
    <col min="8707" max="8707" width="30" style="471" customWidth="1"/>
    <col min="8708" max="8716" width="13.5" style="471" customWidth="1"/>
    <col min="8717" max="8960" width="9" style="471"/>
    <col min="8961" max="8961" width="2.625" style="471" customWidth="1"/>
    <col min="8962" max="8962" width="3.375" style="471" customWidth="1"/>
    <col min="8963" max="8963" width="30" style="471" customWidth="1"/>
    <col min="8964" max="8972" width="13.5" style="471" customWidth="1"/>
    <col min="8973" max="9216" width="9" style="471"/>
    <col min="9217" max="9217" width="2.625" style="471" customWidth="1"/>
    <col min="9218" max="9218" width="3.375" style="471" customWidth="1"/>
    <col min="9219" max="9219" width="30" style="471" customWidth="1"/>
    <col min="9220" max="9228" width="13.5" style="471" customWidth="1"/>
    <col min="9229" max="9472" width="9" style="471"/>
    <col min="9473" max="9473" width="2.625" style="471" customWidth="1"/>
    <col min="9474" max="9474" width="3.375" style="471" customWidth="1"/>
    <col min="9475" max="9475" width="30" style="471" customWidth="1"/>
    <col min="9476" max="9484" width="13.5" style="471" customWidth="1"/>
    <col min="9485" max="9728" width="9" style="471"/>
    <col min="9729" max="9729" width="2.625" style="471" customWidth="1"/>
    <col min="9730" max="9730" width="3.375" style="471" customWidth="1"/>
    <col min="9731" max="9731" width="30" style="471" customWidth="1"/>
    <col min="9732" max="9740" width="13.5" style="471" customWidth="1"/>
    <col min="9741" max="9984" width="9" style="471"/>
    <col min="9985" max="9985" width="2.625" style="471" customWidth="1"/>
    <col min="9986" max="9986" width="3.375" style="471" customWidth="1"/>
    <col min="9987" max="9987" width="30" style="471" customWidth="1"/>
    <col min="9988" max="9996" width="13.5" style="471" customWidth="1"/>
    <col min="9997" max="10240" width="9" style="471"/>
    <col min="10241" max="10241" width="2.625" style="471" customWidth="1"/>
    <col min="10242" max="10242" width="3.375" style="471" customWidth="1"/>
    <col min="10243" max="10243" width="30" style="471" customWidth="1"/>
    <col min="10244" max="10252" width="13.5" style="471" customWidth="1"/>
    <col min="10253" max="10496" width="9" style="471"/>
    <col min="10497" max="10497" width="2.625" style="471" customWidth="1"/>
    <col min="10498" max="10498" width="3.375" style="471" customWidth="1"/>
    <col min="10499" max="10499" width="30" style="471" customWidth="1"/>
    <col min="10500" max="10508" width="13.5" style="471" customWidth="1"/>
    <col min="10509" max="10752" width="9" style="471"/>
    <col min="10753" max="10753" width="2.625" style="471" customWidth="1"/>
    <col min="10754" max="10754" width="3.375" style="471" customWidth="1"/>
    <col min="10755" max="10755" width="30" style="471" customWidth="1"/>
    <col min="10756" max="10764" width="13.5" style="471" customWidth="1"/>
    <col min="10765" max="11008" width="9" style="471"/>
    <col min="11009" max="11009" width="2.625" style="471" customWidth="1"/>
    <col min="11010" max="11010" width="3.375" style="471" customWidth="1"/>
    <col min="11011" max="11011" width="30" style="471" customWidth="1"/>
    <col min="11012" max="11020" width="13.5" style="471" customWidth="1"/>
    <col min="11021" max="11264" width="9" style="471"/>
    <col min="11265" max="11265" width="2.625" style="471" customWidth="1"/>
    <col min="11266" max="11266" width="3.375" style="471" customWidth="1"/>
    <col min="11267" max="11267" width="30" style="471" customWidth="1"/>
    <col min="11268" max="11276" width="13.5" style="471" customWidth="1"/>
    <col min="11277" max="11520" width="9" style="471"/>
    <col min="11521" max="11521" width="2.625" style="471" customWidth="1"/>
    <col min="11522" max="11522" width="3.375" style="471" customWidth="1"/>
    <col min="11523" max="11523" width="30" style="471" customWidth="1"/>
    <col min="11524" max="11532" width="13.5" style="471" customWidth="1"/>
    <col min="11533" max="11776" width="9" style="471"/>
    <col min="11777" max="11777" width="2.625" style="471" customWidth="1"/>
    <col min="11778" max="11778" width="3.375" style="471" customWidth="1"/>
    <col min="11779" max="11779" width="30" style="471" customWidth="1"/>
    <col min="11780" max="11788" width="13.5" style="471" customWidth="1"/>
    <col min="11789" max="12032" width="9" style="471"/>
    <col min="12033" max="12033" width="2.625" style="471" customWidth="1"/>
    <col min="12034" max="12034" width="3.375" style="471" customWidth="1"/>
    <col min="12035" max="12035" width="30" style="471" customWidth="1"/>
    <col min="12036" max="12044" width="13.5" style="471" customWidth="1"/>
    <col min="12045" max="12288" width="9" style="471"/>
    <col min="12289" max="12289" width="2.625" style="471" customWidth="1"/>
    <col min="12290" max="12290" width="3.375" style="471" customWidth="1"/>
    <col min="12291" max="12291" width="30" style="471" customWidth="1"/>
    <col min="12292" max="12300" width="13.5" style="471" customWidth="1"/>
    <col min="12301" max="12544" width="9" style="471"/>
    <col min="12545" max="12545" width="2.625" style="471" customWidth="1"/>
    <col min="12546" max="12546" width="3.375" style="471" customWidth="1"/>
    <col min="12547" max="12547" width="30" style="471" customWidth="1"/>
    <col min="12548" max="12556" width="13.5" style="471" customWidth="1"/>
    <col min="12557" max="12800" width="9" style="471"/>
    <col min="12801" max="12801" width="2.625" style="471" customWidth="1"/>
    <col min="12802" max="12802" width="3.375" style="471" customWidth="1"/>
    <col min="12803" max="12803" width="30" style="471" customWidth="1"/>
    <col min="12804" max="12812" width="13.5" style="471" customWidth="1"/>
    <col min="12813" max="13056" width="9" style="471"/>
    <col min="13057" max="13057" width="2.625" style="471" customWidth="1"/>
    <col min="13058" max="13058" width="3.375" style="471" customWidth="1"/>
    <col min="13059" max="13059" width="30" style="471" customWidth="1"/>
    <col min="13060" max="13068" width="13.5" style="471" customWidth="1"/>
    <col min="13069" max="13312" width="9" style="471"/>
    <col min="13313" max="13313" width="2.625" style="471" customWidth="1"/>
    <col min="13314" max="13314" width="3.375" style="471" customWidth="1"/>
    <col min="13315" max="13315" width="30" style="471" customWidth="1"/>
    <col min="13316" max="13324" width="13.5" style="471" customWidth="1"/>
    <col min="13325" max="13568" width="9" style="471"/>
    <col min="13569" max="13569" width="2.625" style="471" customWidth="1"/>
    <col min="13570" max="13570" width="3.375" style="471" customWidth="1"/>
    <col min="13571" max="13571" width="30" style="471" customWidth="1"/>
    <col min="13572" max="13580" width="13.5" style="471" customWidth="1"/>
    <col min="13581" max="13824" width="9" style="471"/>
    <col min="13825" max="13825" width="2.625" style="471" customWidth="1"/>
    <col min="13826" max="13826" width="3.375" style="471" customWidth="1"/>
    <col min="13827" max="13827" width="30" style="471" customWidth="1"/>
    <col min="13828" max="13836" width="13.5" style="471" customWidth="1"/>
    <col min="13837" max="14080" width="9" style="471"/>
    <col min="14081" max="14081" width="2.625" style="471" customWidth="1"/>
    <col min="14082" max="14082" width="3.375" style="471" customWidth="1"/>
    <col min="14083" max="14083" width="30" style="471" customWidth="1"/>
    <col min="14084" max="14092" width="13.5" style="471" customWidth="1"/>
    <col min="14093" max="14336" width="9" style="471"/>
    <col min="14337" max="14337" width="2.625" style="471" customWidth="1"/>
    <col min="14338" max="14338" width="3.375" style="471" customWidth="1"/>
    <col min="14339" max="14339" width="30" style="471" customWidth="1"/>
    <col min="14340" max="14348" width="13.5" style="471" customWidth="1"/>
    <col min="14349" max="14592" width="9" style="471"/>
    <col min="14593" max="14593" width="2.625" style="471" customWidth="1"/>
    <col min="14594" max="14594" width="3.375" style="471" customWidth="1"/>
    <col min="14595" max="14595" width="30" style="471" customWidth="1"/>
    <col min="14596" max="14604" width="13.5" style="471" customWidth="1"/>
    <col min="14605" max="14848" width="9" style="471"/>
    <col min="14849" max="14849" width="2.625" style="471" customWidth="1"/>
    <col min="14850" max="14850" width="3.375" style="471" customWidth="1"/>
    <col min="14851" max="14851" width="30" style="471" customWidth="1"/>
    <col min="14852" max="14860" width="13.5" style="471" customWidth="1"/>
    <col min="14861" max="15104" width="9" style="471"/>
    <col min="15105" max="15105" width="2.625" style="471" customWidth="1"/>
    <col min="15106" max="15106" width="3.375" style="471" customWidth="1"/>
    <col min="15107" max="15107" width="30" style="471" customWidth="1"/>
    <col min="15108" max="15116" width="13.5" style="471" customWidth="1"/>
    <col min="15117" max="15360" width="9" style="471"/>
    <col min="15361" max="15361" width="2.625" style="471" customWidth="1"/>
    <col min="15362" max="15362" width="3.375" style="471" customWidth="1"/>
    <col min="15363" max="15363" width="30" style="471" customWidth="1"/>
    <col min="15364" max="15372" width="13.5" style="471" customWidth="1"/>
    <col min="15373" max="15616" width="9" style="471"/>
    <col min="15617" max="15617" width="2.625" style="471" customWidth="1"/>
    <col min="15618" max="15618" width="3.375" style="471" customWidth="1"/>
    <col min="15619" max="15619" width="30" style="471" customWidth="1"/>
    <col min="15620" max="15628" width="13.5" style="471" customWidth="1"/>
    <col min="15629" max="15872" width="9" style="471"/>
    <col min="15873" max="15873" width="2.625" style="471" customWidth="1"/>
    <col min="15874" max="15874" width="3.375" style="471" customWidth="1"/>
    <col min="15875" max="15875" width="30" style="471" customWidth="1"/>
    <col min="15876" max="15884" width="13.5" style="471" customWidth="1"/>
    <col min="15885" max="16128" width="9" style="471"/>
    <col min="16129" max="16129" width="2.625" style="471" customWidth="1"/>
    <col min="16130" max="16130" width="3.375" style="471" customWidth="1"/>
    <col min="16131" max="16131" width="30" style="471" customWidth="1"/>
    <col min="16132" max="16140" width="13.5" style="471" customWidth="1"/>
    <col min="16141" max="16384" width="9" style="471"/>
  </cols>
  <sheetData>
    <row r="1" spans="1:12" ht="25.5">
      <c r="A1" s="747" t="s">
        <v>253</v>
      </c>
      <c r="B1" s="747"/>
      <c r="C1" s="747"/>
      <c r="D1" s="747"/>
      <c r="E1" s="747"/>
      <c r="F1" s="747"/>
      <c r="G1" s="747"/>
      <c r="H1" s="747"/>
      <c r="I1" s="747"/>
      <c r="J1" s="747"/>
      <c r="K1" s="747"/>
      <c r="L1" s="747"/>
    </row>
    <row r="2" spans="1:12" ht="21" customHeight="1" thickBot="1">
      <c r="A2" s="472"/>
      <c r="B2" s="472"/>
      <c r="C2" s="472"/>
      <c r="D2" s="473" t="s">
        <v>296</v>
      </c>
      <c r="E2" s="473"/>
      <c r="F2" s="473"/>
      <c r="G2" s="473"/>
      <c r="H2" s="473"/>
      <c r="I2" s="473"/>
      <c r="J2" s="473"/>
      <c r="K2" s="473"/>
      <c r="L2" s="474" t="s">
        <v>227</v>
      </c>
    </row>
    <row r="3" spans="1:12">
      <c r="A3" s="748" t="s">
        <v>228</v>
      </c>
      <c r="B3" s="749"/>
      <c r="C3" s="750"/>
      <c r="D3" s="754" t="s">
        <v>247</v>
      </c>
      <c r="E3" s="755"/>
      <c r="F3" s="756"/>
      <c r="G3" s="757" t="s">
        <v>248</v>
      </c>
      <c r="H3" s="758"/>
      <c r="I3" s="759"/>
      <c r="J3" s="757" t="s">
        <v>249</v>
      </c>
      <c r="K3" s="758"/>
      <c r="L3" s="760"/>
    </row>
    <row r="4" spans="1:12" ht="15" thickBot="1">
      <c r="A4" s="751"/>
      <c r="B4" s="752"/>
      <c r="C4" s="753"/>
      <c r="D4" s="475" t="s">
        <v>88</v>
      </c>
      <c r="E4" s="475" t="s">
        <v>229</v>
      </c>
      <c r="F4" s="475" t="s">
        <v>230</v>
      </c>
      <c r="G4" s="476" t="s">
        <v>88</v>
      </c>
      <c r="H4" s="475" t="s">
        <v>229</v>
      </c>
      <c r="I4" s="475" t="s">
        <v>230</v>
      </c>
      <c r="J4" s="476" t="s">
        <v>88</v>
      </c>
      <c r="K4" s="475" t="s">
        <v>229</v>
      </c>
      <c r="L4" s="477" t="s">
        <v>230</v>
      </c>
    </row>
    <row r="5" spans="1:12" ht="22.5" customHeight="1">
      <c r="A5" s="478" t="s">
        <v>231</v>
      </c>
      <c r="B5" s="479"/>
      <c r="C5" s="479"/>
      <c r="D5" s="480">
        <f>D6+D14+D15</f>
        <v>0</v>
      </c>
      <c r="E5" s="480">
        <f>E6+E14+E15</f>
        <v>0</v>
      </c>
      <c r="F5" s="480">
        <f>D5-E5</f>
        <v>0</v>
      </c>
      <c r="G5" s="480">
        <f>G6+G14+G15</f>
        <v>0</v>
      </c>
      <c r="H5" s="480">
        <f>H6+H14+H15</f>
        <v>0</v>
      </c>
      <c r="I5" s="480">
        <f>G5-H5</f>
        <v>0</v>
      </c>
      <c r="J5" s="480">
        <f>J6+J14+J15</f>
        <v>0</v>
      </c>
      <c r="K5" s="480">
        <f>K6+K14+K15</f>
        <v>0</v>
      </c>
      <c r="L5" s="480">
        <f>J5-K5</f>
        <v>0</v>
      </c>
    </row>
    <row r="6" spans="1:12" ht="22.5" customHeight="1">
      <c r="A6" s="481"/>
      <c r="B6" s="482" t="s">
        <v>232</v>
      </c>
      <c r="C6" s="483"/>
      <c r="D6" s="484">
        <f>SUM(D7:D13)</f>
        <v>0</v>
      </c>
      <c r="E6" s="484">
        <f>SUM(E7:E13)</f>
        <v>0</v>
      </c>
      <c r="F6" s="484">
        <f t="shared" ref="F6:F16" si="0">D6-E6</f>
        <v>0</v>
      </c>
      <c r="G6" s="484">
        <f>SUM(G7:G13)</f>
        <v>0</v>
      </c>
      <c r="H6" s="484">
        <f>SUM(H7:H13)</f>
        <v>0</v>
      </c>
      <c r="I6" s="484">
        <f t="shared" ref="I6:I16" si="1">G6-H6</f>
        <v>0</v>
      </c>
      <c r="J6" s="484">
        <f>SUM(J7:J13)</f>
        <v>0</v>
      </c>
      <c r="K6" s="484">
        <f>SUM(K7:K13)</f>
        <v>0</v>
      </c>
      <c r="L6" s="484">
        <f t="shared" ref="L6:L16" si="2">J6-K6</f>
        <v>0</v>
      </c>
    </row>
    <row r="7" spans="1:12" ht="22.5" customHeight="1">
      <c r="A7" s="481"/>
      <c r="B7" s="482"/>
      <c r="C7" s="483" t="s">
        <v>233</v>
      </c>
      <c r="D7" s="485"/>
      <c r="E7" s="485"/>
      <c r="F7" s="486">
        <f t="shared" si="0"/>
        <v>0</v>
      </c>
      <c r="G7" s="485"/>
      <c r="H7" s="485"/>
      <c r="I7" s="486">
        <f t="shared" si="1"/>
        <v>0</v>
      </c>
      <c r="J7" s="485"/>
      <c r="K7" s="485"/>
      <c r="L7" s="486">
        <f t="shared" si="2"/>
        <v>0</v>
      </c>
    </row>
    <row r="8" spans="1:12" ht="22.5" customHeight="1">
      <c r="A8" s="481"/>
      <c r="B8" s="487"/>
      <c r="C8" s="488" t="s">
        <v>234</v>
      </c>
      <c r="D8" s="485"/>
      <c r="E8" s="485"/>
      <c r="F8" s="486">
        <f t="shared" si="0"/>
        <v>0</v>
      </c>
      <c r="G8" s="485"/>
      <c r="H8" s="485"/>
      <c r="I8" s="486">
        <f t="shared" si="1"/>
        <v>0</v>
      </c>
      <c r="J8" s="485"/>
      <c r="K8" s="485"/>
      <c r="L8" s="486">
        <f t="shared" si="2"/>
        <v>0</v>
      </c>
    </row>
    <row r="9" spans="1:12" ht="22.5" customHeight="1">
      <c r="A9" s="481"/>
      <c r="B9" s="487"/>
      <c r="C9" s="488" t="s">
        <v>235</v>
      </c>
      <c r="D9" s="485"/>
      <c r="E9" s="485"/>
      <c r="F9" s="486">
        <f t="shared" si="0"/>
        <v>0</v>
      </c>
      <c r="G9" s="485"/>
      <c r="H9" s="485"/>
      <c r="I9" s="486">
        <f t="shared" si="1"/>
        <v>0</v>
      </c>
      <c r="J9" s="485"/>
      <c r="K9" s="485"/>
      <c r="L9" s="486">
        <f t="shared" si="2"/>
        <v>0</v>
      </c>
    </row>
    <row r="10" spans="1:12" ht="22.5" customHeight="1">
      <c r="A10" s="481"/>
      <c r="B10" s="489"/>
      <c r="C10" s="490" t="s">
        <v>236</v>
      </c>
      <c r="D10" s="485"/>
      <c r="E10" s="485"/>
      <c r="F10" s="486">
        <f t="shared" si="0"/>
        <v>0</v>
      </c>
      <c r="G10" s="485"/>
      <c r="H10" s="485"/>
      <c r="I10" s="486">
        <f t="shared" si="1"/>
        <v>0</v>
      </c>
      <c r="J10" s="485"/>
      <c r="K10" s="485"/>
      <c r="L10" s="486">
        <f t="shared" si="2"/>
        <v>0</v>
      </c>
    </row>
    <row r="11" spans="1:12" ht="22.5" customHeight="1">
      <c r="A11" s="491"/>
      <c r="B11" s="492"/>
      <c r="C11" s="402" t="s">
        <v>237</v>
      </c>
      <c r="D11" s="485"/>
      <c r="E11" s="485"/>
      <c r="F11" s="486">
        <f t="shared" si="0"/>
        <v>0</v>
      </c>
      <c r="G11" s="485"/>
      <c r="H11" s="485"/>
      <c r="I11" s="486">
        <f t="shared" si="1"/>
        <v>0</v>
      </c>
      <c r="J11" s="485"/>
      <c r="K11" s="485"/>
      <c r="L11" s="486">
        <f t="shared" si="2"/>
        <v>0</v>
      </c>
    </row>
    <row r="12" spans="1:12" ht="22.5" customHeight="1">
      <c r="A12" s="491"/>
      <c r="B12" s="492"/>
      <c r="C12" s="402" t="s">
        <v>238</v>
      </c>
      <c r="D12" s="485"/>
      <c r="E12" s="485"/>
      <c r="F12" s="486">
        <f t="shared" si="0"/>
        <v>0</v>
      </c>
      <c r="G12" s="485"/>
      <c r="H12" s="485"/>
      <c r="I12" s="486">
        <f t="shared" si="1"/>
        <v>0</v>
      </c>
      <c r="J12" s="485"/>
      <c r="K12" s="485"/>
      <c r="L12" s="486">
        <f t="shared" si="2"/>
        <v>0</v>
      </c>
    </row>
    <row r="13" spans="1:12" ht="22.5" customHeight="1">
      <c r="A13" s="491"/>
      <c r="B13" s="492"/>
      <c r="C13" s="402" t="s">
        <v>239</v>
      </c>
      <c r="D13" s="485"/>
      <c r="E13" s="485"/>
      <c r="F13" s="486">
        <f t="shared" si="0"/>
        <v>0</v>
      </c>
      <c r="G13" s="485"/>
      <c r="H13" s="485"/>
      <c r="I13" s="486">
        <f t="shared" si="1"/>
        <v>0</v>
      </c>
      <c r="J13" s="485"/>
      <c r="K13" s="485"/>
      <c r="L13" s="486">
        <f t="shared" si="2"/>
        <v>0</v>
      </c>
    </row>
    <row r="14" spans="1:12" ht="22.5" customHeight="1">
      <c r="A14" s="491"/>
      <c r="B14" s="492" t="s">
        <v>240</v>
      </c>
      <c r="C14" s="402"/>
      <c r="D14" s="485"/>
      <c r="E14" s="493"/>
      <c r="F14" s="494">
        <f t="shared" si="0"/>
        <v>0</v>
      </c>
      <c r="G14" s="485"/>
      <c r="H14" s="493"/>
      <c r="I14" s="494">
        <f t="shared" si="1"/>
        <v>0</v>
      </c>
      <c r="J14" s="485"/>
      <c r="K14" s="493"/>
      <c r="L14" s="494">
        <f t="shared" si="2"/>
        <v>0</v>
      </c>
    </row>
    <row r="15" spans="1:12" ht="22.5" customHeight="1">
      <c r="A15" s="491"/>
      <c r="B15" s="492" t="s">
        <v>301</v>
      </c>
      <c r="C15" s="402"/>
      <c r="D15" s="495">
        <f>ROUNDDOWN(D14*1.2,-3)</f>
        <v>0</v>
      </c>
      <c r="E15" s="495">
        <f>ROUNDDOWN(E14*1.2,-3)</f>
        <v>0</v>
      </c>
      <c r="F15" s="496">
        <f t="shared" si="0"/>
        <v>0</v>
      </c>
      <c r="G15" s="495">
        <f>ROUNDDOWN(G14*1.2,-3)</f>
        <v>0</v>
      </c>
      <c r="H15" s="495">
        <f>ROUNDDOWN(H14*1.2,-3)</f>
        <v>0</v>
      </c>
      <c r="I15" s="496">
        <f t="shared" si="1"/>
        <v>0</v>
      </c>
      <c r="J15" s="495">
        <f>ROUNDDOWN(J14*1.2,-3)</f>
        <v>0</v>
      </c>
      <c r="K15" s="495">
        <f>ROUNDDOWN(K14*1.2,-3)</f>
        <v>0</v>
      </c>
      <c r="L15" s="496">
        <f t="shared" si="2"/>
        <v>0</v>
      </c>
    </row>
    <row r="16" spans="1:12" ht="22.5" customHeight="1" thickBot="1">
      <c r="A16" s="491" t="s">
        <v>302</v>
      </c>
      <c r="B16" s="492"/>
      <c r="C16" s="402"/>
      <c r="D16" s="497">
        <f>ROUNDDOWN(SUM(D14:D15)*0.4,-3)</f>
        <v>0</v>
      </c>
      <c r="E16" s="497">
        <f>ROUNDDOWN(SUM(E14:E15)*0.4,-3)</f>
        <v>0</v>
      </c>
      <c r="F16" s="497">
        <f t="shared" si="0"/>
        <v>0</v>
      </c>
      <c r="G16" s="497">
        <f>ROUNDDOWN(SUM(G14:G15)*0.4,-3)</f>
        <v>0</v>
      </c>
      <c r="H16" s="497">
        <f>ROUNDDOWN(SUM(H14:H15)*0.4,-3)</f>
        <v>0</v>
      </c>
      <c r="I16" s="497">
        <f t="shared" si="1"/>
        <v>0</v>
      </c>
      <c r="J16" s="497">
        <f>ROUNDDOWN(SUM(J14:J15)*0.4,-3)</f>
        <v>0</v>
      </c>
      <c r="K16" s="497">
        <f>ROUNDDOWN(SUM(K14:K15)*0.4,-3)</f>
        <v>0</v>
      </c>
      <c r="L16" s="497">
        <f t="shared" si="2"/>
        <v>0</v>
      </c>
    </row>
    <row r="17" spans="1:12" ht="22.5" customHeight="1" thickBot="1">
      <c r="A17" s="498" t="s">
        <v>241</v>
      </c>
      <c r="B17" s="499"/>
      <c r="C17" s="500"/>
      <c r="D17" s="501">
        <f t="shared" ref="D17:L17" si="3">D5+D16</f>
        <v>0</v>
      </c>
      <c r="E17" s="501">
        <f t="shared" si="3"/>
        <v>0</v>
      </c>
      <c r="F17" s="501">
        <f t="shared" si="3"/>
        <v>0</v>
      </c>
      <c r="G17" s="501">
        <f t="shared" si="3"/>
        <v>0</v>
      </c>
      <c r="H17" s="501">
        <f t="shared" si="3"/>
        <v>0</v>
      </c>
      <c r="I17" s="501">
        <f t="shared" si="3"/>
        <v>0</v>
      </c>
      <c r="J17" s="501">
        <f t="shared" si="3"/>
        <v>0</v>
      </c>
      <c r="K17" s="501">
        <f t="shared" si="3"/>
        <v>0</v>
      </c>
      <c r="L17" s="501">
        <f t="shared" si="3"/>
        <v>0</v>
      </c>
    </row>
    <row r="18" spans="1:12" ht="22.5" customHeight="1" thickBot="1">
      <c r="A18" s="498" t="s">
        <v>303</v>
      </c>
      <c r="B18" s="499"/>
      <c r="C18" s="500"/>
      <c r="D18" s="501">
        <f>ROUNDDOWN(IF(ISNUMBER($D$25),D17*(9/10-($D$25/$D$24)),D17*0.9),-3)</f>
        <v>0</v>
      </c>
      <c r="E18" s="501">
        <f>ROUNDDOWN(IF(ISNUMBER($D$25),E17*(9/10-($D$25/$D$24)),E17*0.9),-3)</f>
        <v>0</v>
      </c>
      <c r="F18" s="501">
        <f>D18-E18</f>
        <v>0</v>
      </c>
      <c r="G18" s="501">
        <f>ROUNDDOWN(IF(ISNUMBER($D$25),G17*(9/10-($D$25/$D$24)),G17*0.9),-3)</f>
        <v>0</v>
      </c>
      <c r="H18" s="501">
        <f>ROUNDDOWN(IF(ISNUMBER($D$25),H17*(9/10-($D$25/$D$24)),H17*0.9),-3)</f>
        <v>0</v>
      </c>
      <c r="I18" s="501"/>
      <c r="J18" s="501">
        <f>ROUNDDOWN(IF(ISNUMBER($D$25),J17*(9/10-($D$25/$D$24)),J17*0.9),-3)</f>
        <v>0</v>
      </c>
      <c r="K18" s="501">
        <f>ROUNDDOWN(IF(ISNUMBER($D$25),K17*(9/10-($D$25/$D$24)),K17*0.9),-3)</f>
        <v>0</v>
      </c>
      <c r="L18" s="501"/>
    </row>
    <row r="19" spans="1:12" ht="22.5" customHeight="1" thickBot="1">
      <c r="A19" s="502" t="s">
        <v>242</v>
      </c>
      <c r="B19" s="503"/>
      <c r="C19" s="500"/>
      <c r="D19" s="504">
        <f>E19</f>
        <v>0</v>
      </c>
      <c r="E19" s="530"/>
      <c r="F19" s="505"/>
      <c r="G19" s="504">
        <f>H19</f>
        <v>0</v>
      </c>
      <c r="H19" s="530"/>
      <c r="I19" s="505"/>
      <c r="J19" s="504">
        <f>K19</f>
        <v>0</v>
      </c>
      <c r="K19" s="530"/>
      <c r="L19" s="505"/>
    </row>
    <row r="20" spans="1:12" ht="22.5" customHeight="1" thickBot="1">
      <c r="A20" s="506" t="s">
        <v>243</v>
      </c>
      <c r="B20" s="507"/>
      <c r="C20" s="508"/>
      <c r="D20" s="744">
        <f>D18+D19</f>
        <v>0</v>
      </c>
      <c r="E20" s="745"/>
      <c r="F20" s="746"/>
      <c r="G20" s="744">
        <f>G18+G19</f>
        <v>0</v>
      </c>
      <c r="H20" s="745"/>
      <c r="I20" s="746"/>
      <c r="J20" s="744">
        <f>J18+J19</f>
        <v>0</v>
      </c>
      <c r="K20" s="745"/>
      <c r="L20" s="746"/>
    </row>
    <row r="22" spans="1:12" s="509" customFormat="1" ht="12.75" thickBot="1">
      <c r="C22" s="510" t="s">
        <v>244</v>
      </c>
    </row>
    <row r="23" spans="1:12" s="509" customFormat="1" ht="25.5" customHeight="1" thickBot="1">
      <c r="C23" s="511" t="s">
        <v>245</v>
      </c>
      <c r="D23" s="512">
        <f>ROUNDDOWN(D24*1.08,0)</f>
        <v>0</v>
      </c>
      <c r="E23" s="513" t="s">
        <v>0</v>
      </c>
    </row>
    <row r="24" spans="1:12" s="509" customFormat="1" ht="25.5" customHeight="1" thickBot="1">
      <c r="C24" s="514" t="s">
        <v>246</v>
      </c>
      <c r="D24" s="515"/>
      <c r="E24" s="513" t="s">
        <v>0</v>
      </c>
    </row>
    <row r="25" spans="1:12" s="509" customFormat="1" ht="25.5" customHeight="1" thickBot="1">
      <c r="C25" s="514" t="s">
        <v>304</v>
      </c>
      <c r="D25" s="515"/>
      <c r="E25" s="513" t="s">
        <v>0</v>
      </c>
      <c r="I25" s="516"/>
    </row>
    <row r="26" spans="1:12" s="509" customFormat="1" ht="12"/>
    <row r="27" spans="1:12" s="509" customFormat="1" ht="12">
      <c r="A27" s="509" t="s">
        <v>250</v>
      </c>
    </row>
    <row r="28" spans="1:12" s="509" customFormat="1" ht="12">
      <c r="A28" s="509" t="s">
        <v>251</v>
      </c>
    </row>
    <row r="29" spans="1:12">
      <c r="A29" s="509" t="s">
        <v>252</v>
      </c>
    </row>
    <row r="30" spans="1:12">
      <c r="A30" s="509" t="s">
        <v>297</v>
      </c>
    </row>
    <row r="31" spans="1:12">
      <c r="A31" s="509" t="s">
        <v>298</v>
      </c>
    </row>
    <row r="32" spans="1:12">
      <c r="A32" s="509" t="s">
        <v>299</v>
      </c>
    </row>
    <row r="33" spans="1:12">
      <c r="A33" s="509" t="s">
        <v>300</v>
      </c>
    </row>
    <row r="37" spans="1:12" ht="25.5" customHeight="1">
      <c r="B37" s="509"/>
      <c r="C37" s="509"/>
      <c r="D37" s="509"/>
      <c r="E37" s="509"/>
      <c r="F37" s="509"/>
      <c r="G37" s="509"/>
      <c r="H37" s="509"/>
      <c r="I37" s="509"/>
      <c r="J37" s="509"/>
      <c r="K37" s="509"/>
      <c r="L37" s="509"/>
    </row>
    <row r="38" spans="1:12">
      <c r="B38" s="509"/>
      <c r="C38" s="509"/>
      <c r="D38" s="509"/>
      <c r="E38" s="509"/>
      <c r="F38" s="509"/>
      <c r="G38" s="509"/>
      <c r="H38" s="509"/>
      <c r="I38" s="509"/>
      <c r="J38" s="509"/>
      <c r="K38" s="509"/>
      <c r="L38" s="509"/>
    </row>
    <row r="39" spans="1:12">
      <c r="B39" s="509"/>
      <c r="C39" s="509"/>
      <c r="D39" s="509"/>
      <c r="E39" s="509"/>
      <c r="F39" s="509"/>
      <c r="G39" s="509"/>
      <c r="H39" s="509"/>
      <c r="I39" s="509"/>
      <c r="J39" s="509"/>
      <c r="K39" s="509"/>
      <c r="L39" s="509"/>
    </row>
    <row r="40" spans="1:12">
      <c r="B40" s="509"/>
      <c r="C40" s="509"/>
      <c r="D40" s="509"/>
      <c r="E40" s="509"/>
      <c r="F40" s="509"/>
      <c r="G40" s="509"/>
      <c r="H40" s="509"/>
      <c r="I40" s="509"/>
      <c r="J40" s="509"/>
      <c r="K40" s="509"/>
      <c r="L40" s="509"/>
    </row>
    <row r="41" spans="1:12">
      <c r="B41" s="509"/>
      <c r="C41" s="509"/>
      <c r="D41" s="509"/>
      <c r="E41" s="509"/>
      <c r="F41" s="509"/>
      <c r="G41" s="509"/>
      <c r="H41" s="509"/>
      <c r="I41" s="509"/>
      <c r="J41" s="509"/>
      <c r="K41" s="509"/>
      <c r="L41" s="509"/>
    </row>
  </sheetData>
  <mergeCells count="8">
    <mergeCell ref="D20:F20"/>
    <mergeCell ref="G20:I20"/>
    <mergeCell ref="J20:L20"/>
    <mergeCell ref="A1:L1"/>
    <mergeCell ref="A3:C4"/>
    <mergeCell ref="D3:F3"/>
    <mergeCell ref="G3:I3"/>
    <mergeCell ref="J3:L3"/>
  </mergeCells>
  <phoneticPr fontId="2"/>
  <pageMargins left="0.70866141732283472" right="0.70866141732283472" top="0.74803149606299213" bottom="0.74803149606299213" header="0.31496062992125984" footer="0.31496062992125984"/>
  <pageSetup paperSize="9" scale="52" orientation="portrait" r:id="rId1"/>
  <headerFooter>
    <oddHeader>&amp;R(2020.08版）</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view="pageBreakPreview" topLeftCell="A11" zoomScale="60" zoomScaleNormal="100" workbookViewId="0">
      <selection activeCell="C23" sqref="C23"/>
    </sheetView>
  </sheetViews>
  <sheetFormatPr defaultRowHeight="14.25"/>
  <cols>
    <col min="1" max="1" width="14.125" customWidth="1"/>
    <col min="2" max="2" width="5.875" customWidth="1"/>
    <col min="3" max="3" width="77.5" customWidth="1"/>
  </cols>
  <sheetData>
    <row r="1" spans="1:3" ht="28.5">
      <c r="A1" s="761">
        <v>41820</v>
      </c>
      <c r="B1" s="531" t="s">
        <v>307</v>
      </c>
      <c r="C1" s="532" t="s">
        <v>308</v>
      </c>
    </row>
    <row r="2" spans="1:3">
      <c r="A2" s="761"/>
      <c r="B2" s="531" t="s">
        <v>309</v>
      </c>
      <c r="C2" s="532" t="s">
        <v>310</v>
      </c>
    </row>
    <row r="3" spans="1:3" ht="75.75" customHeight="1">
      <c r="A3" s="761"/>
      <c r="B3" s="531" t="s">
        <v>311</v>
      </c>
      <c r="C3" s="532" t="s">
        <v>312</v>
      </c>
    </row>
    <row r="4" spans="1:3" ht="63.95" customHeight="1">
      <c r="A4" s="762">
        <v>41973</v>
      </c>
      <c r="B4" s="531" t="s">
        <v>307</v>
      </c>
      <c r="C4" s="532" t="s">
        <v>313</v>
      </c>
    </row>
    <row r="5" spans="1:3" ht="21.75" customHeight="1">
      <c r="A5" s="763"/>
      <c r="B5" s="531" t="s">
        <v>314</v>
      </c>
      <c r="C5" s="532" t="s">
        <v>341</v>
      </c>
    </row>
    <row r="6" spans="1:3" ht="57">
      <c r="A6" s="763"/>
      <c r="B6" s="531" t="s">
        <v>311</v>
      </c>
      <c r="C6" s="533" t="s">
        <v>315</v>
      </c>
    </row>
    <row r="7" spans="1:3" ht="28.5">
      <c r="A7" s="763"/>
      <c r="B7" s="531" t="s">
        <v>316</v>
      </c>
      <c r="C7" s="532" t="s">
        <v>342</v>
      </c>
    </row>
    <row r="8" spans="1:3" ht="42.75">
      <c r="A8" s="763"/>
      <c r="B8" s="534" t="s">
        <v>317</v>
      </c>
      <c r="C8" s="535" t="s">
        <v>343</v>
      </c>
    </row>
    <row r="9" spans="1:3" ht="51" customHeight="1">
      <c r="A9" s="763"/>
      <c r="B9" s="534" t="s">
        <v>318</v>
      </c>
      <c r="C9" s="536" t="s">
        <v>357</v>
      </c>
    </row>
    <row r="10" spans="1:3" ht="28.5">
      <c r="A10" s="763"/>
      <c r="B10" s="531" t="s">
        <v>320</v>
      </c>
      <c r="C10" s="533" t="s">
        <v>319</v>
      </c>
    </row>
    <row r="11" spans="1:3" ht="72" customHeight="1">
      <c r="A11" s="763"/>
      <c r="B11" s="531" t="s">
        <v>344</v>
      </c>
      <c r="C11" s="537" t="s">
        <v>340</v>
      </c>
    </row>
    <row r="12" spans="1:3" ht="21" customHeight="1">
      <c r="A12" s="763"/>
      <c r="B12" s="531" t="s">
        <v>345</v>
      </c>
      <c r="C12" s="537" t="s">
        <v>323</v>
      </c>
    </row>
    <row r="13" spans="1:3" ht="35.450000000000003" customHeight="1">
      <c r="A13" s="763"/>
      <c r="B13" s="538" t="s">
        <v>331</v>
      </c>
      <c r="C13" s="537" t="s">
        <v>334</v>
      </c>
    </row>
    <row r="14" spans="1:3" ht="61.9" customHeight="1">
      <c r="A14" s="763"/>
      <c r="B14" s="539" t="s">
        <v>346</v>
      </c>
      <c r="C14" s="532" t="s">
        <v>336</v>
      </c>
    </row>
    <row r="15" spans="1:3" ht="42.75">
      <c r="A15" s="763"/>
      <c r="B15" s="539" t="s">
        <v>332</v>
      </c>
      <c r="C15" s="532" t="s">
        <v>335</v>
      </c>
    </row>
    <row r="16" spans="1:3" ht="28.5">
      <c r="A16" s="763"/>
      <c r="B16" s="539" t="s">
        <v>347</v>
      </c>
      <c r="C16" s="532" t="s">
        <v>333</v>
      </c>
    </row>
    <row r="17" spans="1:3" ht="49.9" customHeight="1">
      <c r="A17" s="763"/>
      <c r="B17" s="539" t="s">
        <v>338</v>
      </c>
      <c r="C17" s="532" t="s">
        <v>337</v>
      </c>
    </row>
    <row r="18" spans="1:3" ht="28.5">
      <c r="A18" s="764"/>
      <c r="B18" s="539" t="s">
        <v>348</v>
      </c>
      <c r="C18" s="533" t="s">
        <v>339</v>
      </c>
    </row>
    <row r="19" spans="1:3" ht="28.5" customHeight="1">
      <c r="A19" s="765" t="s">
        <v>365</v>
      </c>
      <c r="B19" s="531" t="s">
        <v>358</v>
      </c>
      <c r="C19" s="533" t="s">
        <v>359</v>
      </c>
    </row>
    <row r="20" spans="1:3" ht="28.5">
      <c r="A20" s="766"/>
      <c r="B20" s="531" t="s">
        <v>360</v>
      </c>
      <c r="C20" s="533" t="s">
        <v>361</v>
      </c>
    </row>
    <row r="21" spans="1:3" ht="33.75" customHeight="1">
      <c r="A21" s="766"/>
      <c r="B21" s="539" t="s">
        <v>362</v>
      </c>
      <c r="C21" s="533" t="s">
        <v>363</v>
      </c>
    </row>
    <row r="22" spans="1:3" ht="28.5">
      <c r="A22" s="767"/>
      <c r="B22" s="539" t="s">
        <v>316</v>
      </c>
      <c r="C22" s="533" t="s">
        <v>364</v>
      </c>
    </row>
    <row r="23" spans="1:3" ht="42" customHeight="1">
      <c r="A23" s="541">
        <v>42551</v>
      </c>
      <c r="B23" s="539" t="s">
        <v>307</v>
      </c>
      <c r="C23" s="532" t="s">
        <v>367</v>
      </c>
    </row>
  </sheetData>
  <mergeCells count="3">
    <mergeCell ref="A1:A3"/>
    <mergeCell ref="A4:A18"/>
    <mergeCell ref="A19:A22"/>
  </mergeCells>
  <phoneticPr fontId="2"/>
  <pageMargins left="0.70866141732283472" right="0.70866141732283472" top="0.74803149606299213" bottom="0.74803149606299213" header="0.31496062992125984" footer="0.31496062992125984"/>
  <pageSetup paperSize="9" scale="84" orientation="portrait" r:id="rId1"/>
  <headerFooter>
    <oddHeader>&amp;R(2019.10版）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BreakPreview" topLeftCell="A25" zoomScale="75" zoomScaleNormal="75" zoomScaleSheetLayoutView="75" workbookViewId="0">
      <selection activeCell="B40" sqref="B40"/>
    </sheetView>
  </sheetViews>
  <sheetFormatPr defaultColWidth="9" defaultRowHeight="14.25"/>
  <cols>
    <col min="1" max="1" width="3.375" style="1" customWidth="1"/>
    <col min="2" max="2" width="6.75" style="1" customWidth="1"/>
    <col min="3" max="3" width="9" style="1"/>
    <col min="4" max="4" width="7.25" style="1" customWidth="1"/>
    <col min="5" max="5" width="6.875" style="1" customWidth="1"/>
    <col min="6" max="6" width="4.5" style="1" customWidth="1"/>
    <col min="7" max="7" width="12.25" style="1" customWidth="1"/>
    <col min="8" max="8" width="4" style="1" customWidth="1"/>
    <col min="9" max="9" width="12.25" style="1" customWidth="1"/>
    <col min="10" max="10" width="3.625" style="1" customWidth="1"/>
    <col min="11" max="11" width="10.875" style="1" customWidth="1"/>
    <col min="12" max="12" width="7.375" style="1" customWidth="1"/>
    <col min="13" max="16384" width="9" style="1"/>
  </cols>
  <sheetData>
    <row r="1" spans="1:12">
      <c r="A1" s="545"/>
      <c r="B1" s="545"/>
      <c r="C1" s="545"/>
      <c r="D1" s="545"/>
      <c r="E1" s="545"/>
      <c r="F1" s="545"/>
      <c r="G1" s="545"/>
      <c r="H1" s="545"/>
    </row>
    <row r="2" spans="1:12">
      <c r="L2" s="529" t="s">
        <v>350</v>
      </c>
    </row>
    <row r="3" spans="1:12">
      <c r="D3" s="1" t="s">
        <v>306</v>
      </c>
    </row>
    <row r="6" spans="1:12" s="2" customFormat="1" ht="18.75">
      <c r="A6" s="527"/>
      <c r="B6" s="3"/>
      <c r="C6" s="528"/>
      <c r="D6" s="3"/>
      <c r="E6" s="552"/>
      <c r="F6" s="553"/>
      <c r="G6" s="3"/>
      <c r="H6" s="527"/>
      <c r="I6" s="527"/>
      <c r="J6" s="527"/>
    </row>
    <row r="7" spans="1:12" s="2" customFormat="1" ht="18.75">
      <c r="B7" s="3"/>
      <c r="C7" s="3"/>
      <c r="D7" s="3"/>
      <c r="E7" s="3"/>
      <c r="F7" s="3"/>
      <c r="G7" s="3"/>
    </row>
    <row r="8" spans="1:12" s="2" customFormat="1" ht="14.25" customHeight="1">
      <c r="B8" s="3"/>
      <c r="C8" s="3"/>
      <c r="D8" s="3"/>
      <c r="E8" s="3"/>
      <c r="G8" s="1" t="s">
        <v>160</v>
      </c>
      <c r="I8" s="1" t="s">
        <v>174</v>
      </c>
      <c r="K8" s="427" t="s">
        <v>213</v>
      </c>
    </row>
    <row r="10" spans="1:12">
      <c r="B10" s="1" t="s">
        <v>114</v>
      </c>
      <c r="G10" s="129">
        <f>SUM(G12,G28,G30)</f>
        <v>0</v>
      </c>
      <c r="H10" s="1" t="s">
        <v>0</v>
      </c>
      <c r="I10" s="129">
        <f>SUM(I12,I28,I30)</f>
        <v>0</v>
      </c>
      <c r="J10" s="1" t="s">
        <v>0</v>
      </c>
      <c r="K10" s="129">
        <f>SUM(K12,K28,K30)</f>
        <v>0</v>
      </c>
      <c r="L10" s="1" t="s">
        <v>0</v>
      </c>
    </row>
    <row r="11" spans="1:12">
      <c r="G11" s="130"/>
      <c r="I11" s="130"/>
      <c r="K11" s="130"/>
    </row>
    <row r="12" spans="1:12">
      <c r="B12" s="1" t="s">
        <v>122</v>
      </c>
      <c r="G12" s="130">
        <f>SUM(G14,G16,G18,G20,G22,G24,G26)</f>
        <v>0</v>
      </c>
      <c r="H12" s="1" t="s">
        <v>0</v>
      </c>
      <c r="I12" s="130">
        <f>SUM(I14,I16,I18,I20,I22,I24,I26)</f>
        <v>0</v>
      </c>
      <c r="J12" s="1" t="s">
        <v>0</v>
      </c>
      <c r="K12" s="130">
        <f>SUM(K14,K16,K18,K20,K22,K24,K26)</f>
        <v>0</v>
      </c>
      <c r="L12" s="1" t="s">
        <v>0</v>
      </c>
    </row>
    <row r="13" spans="1:12">
      <c r="G13" s="130"/>
      <c r="I13" s="130"/>
      <c r="K13" s="130"/>
    </row>
    <row r="14" spans="1:12">
      <c r="B14" s="5" t="s">
        <v>95</v>
      </c>
      <c r="G14" s="130">
        <f>'旅費1（両）'!I3</f>
        <v>0</v>
      </c>
      <c r="H14" s="1" t="s">
        <v>0</v>
      </c>
      <c r="I14" s="130">
        <f>'旅費1（両）'!P3</f>
        <v>0</v>
      </c>
      <c r="J14" s="1" t="s">
        <v>0</v>
      </c>
      <c r="K14" s="130">
        <f>G14-I14</f>
        <v>0</v>
      </c>
      <c r="L14" s="1" t="s">
        <v>0</v>
      </c>
    </row>
    <row r="15" spans="1:12">
      <c r="G15" s="130"/>
      <c r="I15" s="130"/>
      <c r="K15" s="130"/>
    </row>
    <row r="16" spans="1:12">
      <c r="B16" s="5" t="s">
        <v>144</v>
      </c>
      <c r="G16" s="130">
        <f>'旅費1（両）'!I4</f>
        <v>0</v>
      </c>
      <c r="H16" s="1" t="s">
        <v>48</v>
      </c>
      <c r="I16" s="130">
        <f>'旅費1（両）'!P4</f>
        <v>0</v>
      </c>
      <c r="J16" s="1" t="s">
        <v>48</v>
      </c>
      <c r="K16" s="130">
        <f>G16-I16</f>
        <v>0</v>
      </c>
      <c r="L16" s="1" t="s">
        <v>48</v>
      </c>
    </row>
    <row r="17" spans="2:12">
      <c r="G17" s="130"/>
      <c r="I17" s="130"/>
      <c r="K17" s="130"/>
    </row>
    <row r="18" spans="2:12">
      <c r="B18" s="5" t="s">
        <v>349</v>
      </c>
      <c r="G18" s="130">
        <f>'一般業務費１（不）'!D1</f>
        <v>0</v>
      </c>
      <c r="H18" s="1" t="s">
        <v>48</v>
      </c>
      <c r="I18" s="130">
        <v>0</v>
      </c>
      <c r="J18" s="1" t="s">
        <v>48</v>
      </c>
      <c r="K18" s="130">
        <f>G18-I18</f>
        <v>0</v>
      </c>
      <c r="L18" s="1" t="s">
        <v>48</v>
      </c>
    </row>
    <row r="19" spans="2:12">
      <c r="G19" s="130"/>
      <c r="I19" s="130"/>
      <c r="K19" s="130"/>
    </row>
    <row r="20" spans="2:12">
      <c r="B20" s="5" t="s">
        <v>212</v>
      </c>
      <c r="G20" s="130">
        <f>'報告書作成費・機材費（両）'!E1</f>
        <v>0</v>
      </c>
      <c r="H20" s="1" t="s">
        <v>48</v>
      </c>
      <c r="I20" s="130">
        <f>'報告書作成費・機材費（両）'!H1</f>
        <v>0</v>
      </c>
      <c r="J20" s="1" t="s">
        <v>48</v>
      </c>
      <c r="K20" s="130">
        <f>G20-I20</f>
        <v>0</v>
      </c>
      <c r="L20" s="1" t="s">
        <v>48</v>
      </c>
    </row>
    <row r="21" spans="2:12">
      <c r="G21" s="130"/>
      <c r="I21" s="130"/>
      <c r="K21" s="130"/>
    </row>
    <row r="22" spans="2:12">
      <c r="B22" s="5" t="s">
        <v>145</v>
      </c>
      <c r="G22" s="130">
        <f>'報告書作成費・機材費（両）'!E15</f>
        <v>0</v>
      </c>
      <c r="H22" s="1" t="s">
        <v>48</v>
      </c>
      <c r="I22" s="130">
        <f>'報告書作成費・機材費（両）'!H15</f>
        <v>0</v>
      </c>
      <c r="J22" s="1" t="s">
        <v>48</v>
      </c>
      <c r="K22" s="130">
        <f>G22-I22</f>
        <v>0</v>
      </c>
      <c r="L22" s="1" t="s">
        <v>48</v>
      </c>
    </row>
    <row r="23" spans="2:12">
      <c r="G23" s="130"/>
      <c r="I23" s="130"/>
      <c r="K23" s="130"/>
    </row>
    <row r="24" spans="2:12">
      <c r="B24" s="5" t="s">
        <v>146</v>
      </c>
      <c r="G24" s="130">
        <f>'再委託費（両）'!D1</f>
        <v>0</v>
      </c>
      <c r="H24" s="1" t="s">
        <v>48</v>
      </c>
      <c r="I24" s="130">
        <f>'再委託費（両）'!G1</f>
        <v>0</v>
      </c>
      <c r="J24" s="1" t="s">
        <v>48</v>
      </c>
      <c r="K24" s="130">
        <f>G24-I24</f>
        <v>0</v>
      </c>
      <c r="L24" s="1" t="s">
        <v>48</v>
      </c>
    </row>
    <row r="25" spans="2:12">
      <c r="G25" s="130"/>
      <c r="I25" s="130"/>
      <c r="K25" s="130"/>
    </row>
    <row r="26" spans="2:12">
      <c r="B26" s="5" t="s">
        <v>170</v>
      </c>
      <c r="C26" s="1" t="s">
        <v>324</v>
      </c>
      <c r="G26" s="130">
        <f>'国内業務費（課）'!D1</f>
        <v>0</v>
      </c>
      <c r="H26" s="1" t="s">
        <v>48</v>
      </c>
      <c r="I26" s="130">
        <f>'国内業務費（課）'!G1</f>
        <v>0</v>
      </c>
      <c r="J26" s="1" t="s">
        <v>48</v>
      </c>
      <c r="K26" s="130">
        <f>G26-I26</f>
        <v>0</v>
      </c>
      <c r="L26" s="1" t="s">
        <v>48</v>
      </c>
    </row>
    <row r="27" spans="2:12">
      <c r="G27" s="130"/>
      <c r="I27" s="130"/>
      <c r="K27" s="130"/>
    </row>
    <row r="28" spans="2:12">
      <c r="B28" s="1" t="s">
        <v>49</v>
      </c>
      <c r="G28" s="130">
        <f>'直接人件費（両）'!B1</f>
        <v>0</v>
      </c>
      <c r="H28" s="1" t="s">
        <v>26</v>
      </c>
      <c r="I28" s="130">
        <f>'直接人件費（両）'!G1</f>
        <v>0</v>
      </c>
      <c r="J28" s="1" t="s">
        <v>26</v>
      </c>
      <c r="K28" s="130">
        <f>G28-I28</f>
        <v>0</v>
      </c>
      <c r="L28" s="1" t="s">
        <v>26</v>
      </c>
    </row>
    <row r="29" spans="2:12">
      <c r="G29" s="130"/>
      <c r="I29" s="130"/>
      <c r="K29" s="130"/>
    </row>
    <row r="30" spans="2:12">
      <c r="B30" s="1" t="s">
        <v>113</v>
      </c>
      <c r="G30" s="130">
        <f>'その他原価（両）'!C1</f>
        <v>0</v>
      </c>
      <c r="H30" s="1" t="s">
        <v>0</v>
      </c>
      <c r="I30" s="130">
        <f>'その他原価（両）'!G11</f>
        <v>0</v>
      </c>
      <c r="J30" s="1" t="s">
        <v>0</v>
      </c>
      <c r="K30" s="130">
        <f>G30-I30</f>
        <v>0</v>
      </c>
      <c r="L30" s="1" t="s">
        <v>0</v>
      </c>
    </row>
    <row r="31" spans="2:12">
      <c r="G31" s="130"/>
      <c r="I31" s="130"/>
      <c r="K31" s="130"/>
    </row>
    <row r="32" spans="2:12">
      <c r="B32" s="1" t="s">
        <v>115</v>
      </c>
      <c r="G32" s="130">
        <f>'一般管理費等（両）'!C2</f>
        <v>0</v>
      </c>
      <c r="H32" s="1" t="s">
        <v>26</v>
      </c>
      <c r="I32" s="130">
        <f>'一般管理費等（両）'!G8</f>
        <v>0</v>
      </c>
      <c r="J32" s="1" t="s">
        <v>26</v>
      </c>
      <c r="K32" s="130">
        <f>G32-I32</f>
        <v>0</v>
      </c>
      <c r="L32" s="1" t="s">
        <v>26</v>
      </c>
    </row>
    <row r="33" spans="2:12">
      <c r="G33" s="130"/>
      <c r="I33" s="130"/>
      <c r="K33" s="130"/>
    </row>
    <row r="34" spans="2:12" s="52" customFormat="1">
      <c r="B34" s="52" t="s">
        <v>375</v>
      </c>
      <c r="G34" s="131">
        <f>SUM(G10,G32)</f>
        <v>0</v>
      </c>
      <c r="H34" s="52" t="s">
        <v>26</v>
      </c>
      <c r="I34" s="131">
        <f>SUM(I10,I32)</f>
        <v>0</v>
      </c>
      <c r="J34" s="52" t="s">
        <v>26</v>
      </c>
      <c r="K34" s="131">
        <f>SUM(K10,K32)</f>
        <v>0</v>
      </c>
      <c r="L34" s="52" t="s">
        <v>26</v>
      </c>
    </row>
    <row r="35" spans="2:12" s="52" customFormat="1">
      <c r="G35" s="131"/>
      <c r="I35" s="131"/>
      <c r="K35" s="131"/>
    </row>
    <row r="37" spans="2:12" ht="25.5" customHeight="1">
      <c r="B37" s="25"/>
      <c r="C37" s="25"/>
      <c r="D37" s="25"/>
      <c r="E37" s="25"/>
      <c r="F37" s="25"/>
      <c r="G37" s="25"/>
      <c r="H37" s="25"/>
      <c r="I37" s="25"/>
      <c r="J37" s="25"/>
      <c r="K37" s="25"/>
      <c r="L37" s="25"/>
    </row>
    <row r="38" spans="2:12">
      <c r="B38" s="25"/>
      <c r="C38" s="25"/>
      <c r="D38" s="25"/>
      <c r="E38" s="25"/>
      <c r="F38" s="25"/>
      <c r="G38" s="25"/>
      <c r="H38" s="25"/>
      <c r="I38" s="25"/>
      <c r="J38" s="25"/>
      <c r="K38" s="25"/>
      <c r="L38" s="25"/>
    </row>
    <row r="39" spans="2:12">
      <c r="B39" s="25"/>
      <c r="C39" s="25"/>
      <c r="D39" s="25"/>
      <c r="E39" s="25"/>
      <c r="F39" s="25"/>
      <c r="G39" s="25"/>
      <c r="H39" s="25"/>
      <c r="I39" s="25"/>
      <c r="J39" s="25"/>
      <c r="K39" s="25"/>
      <c r="L39" s="25"/>
    </row>
    <row r="40" spans="2:12">
      <c r="B40" s="25"/>
      <c r="C40" s="25"/>
      <c r="D40" s="25"/>
      <c r="E40" s="25"/>
      <c r="F40" s="25"/>
      <c r="G40" s="25"/>
      <c r="H40" s="25"/>
      <c r="I40" s="25"/>
      <c r="J40" s="25"/>
      <c r="K40" s="25"/>
      <c r="L40" s="25"/>
    </row>
    <row r="41" spans="2:12">
      <c r="B41" s="25"/>
      <c r="C41" s="25"/>
      <c r="D41" s="25"/>
      <c r="E41" s="25"/>
      <c r="F41" s="25"/>
      <c r="G41" s="25"/>
      <c r="H41" s="25"/>
      <c r="I41" s="25"/>
      <c r="J41" s="25"/>
      <c r="K41" s="25"/>
      <c r="L41" s="25"/>
    </row>
  </sheetData>
  <mergeCells count="2">
    <mergeCell ref="A1:H1"/>
    <mergeCell ref="E6:F6"/>
  </mergeCells>
  <phoneticPr fontId="2"/>
  <pageMargins left="0.70866141732283472" right="0.70866141732283472" top="0.74803149606299213" bottom="0.74803149606299213" header="0.31496062992125984" footer="0.31496062992125984"/>
  <pageSetup paperSize="9" scale="92" orientation="portrait" r:id="rId1"/>
  <headerFooter>
    <oddHeader>&amp;R(2020.08版）</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40"/>
  <sheetViews>
    <sheetView view="pageBreakPreview" topLeftCell="A16" zoomScaleNormal="100" zoomScaleSheetLayoutView="100" workbookViewId="0">
      <selection activeCell="B40" sqref="B40"/>
    </sheetView>
  </sheetViews>
  <sheetFormatPr defaultColWidth="10.625" defaultRowHeight="12"/>
  <cols>
    <col min="1" max="1" width="15" style="6" customWidth="1"/>
    <col min="2" max="2" width="10.125" style="6" customWidth="1"/>
    <col min="3" max="3" width="6" style="6" customWidth="1"/>
    <col min="4" max="4" width="9.25" style="6" customWidth="1"/>
    <col min="5" max="5" width="8.25" style="6" customWidth="1"/>
    <col min="6" max="6" width="10.75" style="6" customWidth="1"/>
    <col min="7" max="7" width="11" style="6" customWidth="1"/>
    <col min="8" max="8" width="4.375" style="6" customWidth="1"/>
    <col min="9" max="9" width="3" style="6" customWidth="1"/>
    <col min="10" max="10" width="8.875" style="6" customWidth="1"/>
    <col min="11" max="11" width="3.5" style="6" customWidth="1"/>
    <col min="12" max="12" width="2.5" style="6" customWidth="1"/>
    <col min="13" max="13" width="9.25" style="6" customWidth="1"/>
    <col min="14" max="14" width="9.875" style="6" customWidth="1"/>
    <col min="15" max="15" width="4" style="6" customWidth="1"/>
    <col min="16" max="16" width="3" style="6" customWidth="1"/>
    <col min="17" max="17" width="11.875" style="6" customWidth="1"/>
    <col min="18" max="18" width="3.125" style="6" customWidth="1"/>
    <col min="19" max="19" width="2.625" style="6" customWidth="1"/>
    <col min="20" max="20" width="11.5" style="6" customWidth="1"/>
    <col min="21" max="21" width="8.625" style="6" customWidth="1"/>
    <col min="22" max="22" width="11.75" style="6" customWidth="1"/>
    <col min="23" max="23" width="5.875" style="6" customWidth="1"/>
    <col min="24" max="24" width="4.375" style="6" customWidth="1"/>
    <col min="25" max="25" width="15.375" style="6" customWidth="1"/>
    <col min="26" max="26" width="23.25" style="6" customWidth="1"/>
    <col min="27" max="27" width="10.625" style="6"/>
    <col min="28" max="28" width="23" style="6" customWidth="1"/>
    <col min="29" max="16384" width="10.625" style="6"/>
  </cols>
  <sheetData>
    <row r="1" spans="1:26" ht="20.100000000000001" customHeight="1">
      <c r="B1" s="455"/>
      <c r="C1" s="582"/>
      <c r="D1" s="582"/>
      <c r="E1" s="582"/>
      <c r="F1" s="248"/>
      <c r="G1" s="252"/>
      <c r="H1" s="583"/>
      <c r="I1" s="583"/>
      <c r="J1" s="583"/>
      <c r="K1" s="248"/>
      <c r="L1" s="248"/>
      <c r="M1" s="252"/>
      <c r="N1" s="583"/>
      <c r="O1" s="583"/>
      <c r="P1" s="583"/>
    </row>
    <row r="2" spans="1:26" ht="20.100000000000001" customHeight="1">
      <c r="A2" s="6" t="s">
        <v>32</v>
      </c>
      <c r="B2" s="455"/>
      <c r="C2" s="582"/>
      <c r="D2" s="582"/>
      <c r="E2" s="582"/>
      <c r="F2" s="248"/>
      <c r="G2" s="252"/>
      <c r="H2" s="583"/>
      <c r="I2" s="583"/>
      <c r="J2" s="583"/>
      <c r="K2" s="248"/>
      <c r="L2" s="248"/>
      <c r="M2" s="252"/>
      <c r="N2" s="583"/>
      <c r="O2" s="583"/>
      <c r="P2" s="583"/>
    </row>
    <row r="3" spans="1:26" ht="20.100000000000001" customHeight="1">
      <c r="A3" s="6" t="s">
        <v>96</v>
      </c>
      <c r="H3" s="455" t="s">
        <v>160</v>
      </c>
      <c r="I3" s="569">
        <f>F30</f>
        <v>0</v>
      </c>
      <c r="J3" s="569"/>
      <c r="K3" s="569"/>
      <c r="L3" s="6" t="s">
        <v>0</v>
      </c>
      <c r="N3" s="570" t="s">
        <v>167</v>
      </c>
      <c r="O3" s="570"/>
      <c r="P3" s="584">
        <f>Y30</f>
        <v>0</v>
      </c>
      <c r="Q3" s="584"/>
      <c r="R3" s="584"/>
      <c r="S3" s="6" t="s">
        <v>0</v>
      </c>
      <c r="T3" s="207" t="s">
        <v>168</v>
      </c>
      <c r="U3" s="557">
        <f>I3-P3</f>
        <v>0</v>
      </c>
      <c r="V3" s="557"/>
      <c r="W3" s="6" t="s">
        <v>0</v>
      </c>
    </row>
    <row r="4" spans="1:26" ht="20.100000000000001" customHeight="1">
      <c r="A4" s="6" t="s">
        <v>150</v>
      </c>
      <c r="H4" s="455" t="s">
        <v>160</v>
      </c>
      <c r="I4" s="568">
        <f>I5+'旅費２（不）'!F1</f>
        <v>0</v>
      </c>
      <c r="J4" s="568"/>
      <c r="K4" s="568"/>
      <c r="L4" s="6" t="s">
        <v>0</v>
      </c>
      <c r="N4" s="570" t="s">
        <v>167</v>
      </c>
      <c r="O4" s="570"/>
      <c r="P4" s="556">
        <f>Z30</f>
        <v>0</v>
      </c>
      <c r="Q4" s="556"/>
      <c r="R4" s="556"/>
      <c r="S4" s="6" t="s">
        <v>0</v>
      </c>
      <c r="T4" s="207" t="s">
        <v>168</v>
      </c>
      <c r="U4" s="558">
        <f>I4-P4</f>
        <v>0</v>
      </c>
      <c r="V4" s="558"/>
      <c r="W4" s="6" t="s">
        <v>0</v>
      </c>
    </row>
    <row r="5" spans="1:26" ht="20.100000000000001" customHeight="1">
      <c r="A5" s="6" t="s">
        <v>151</v>
      </c>
      <c r="H5" s="6" t="s">
        <v>160</v>
      </c>
      <c r="I5" s="568">
        <f>V30</f>
        <v>0</v>
      </c>
      <c r="J5" s="568"/>
      <c r="K5" s="568"/>
      <c r="L5" s="6" t="s">
        <v>0</v>
      </c>
      <c r="N5" s="570" t="s">
        <v>167</v>
      </c>
      <c r="O5" s="570"/>
      <c r="P5" s="556">
        <f>Z30</f>
        <v>0</v>
      </c>
      <c r="Q5" s="556"/>
      <c r="R5" s="556"/>
      <c r="S5" s="6" t="s">
        <v>0</v>
      </c>
      <c r="T5" s="207" t="s">
        <v>168</v>
      </c>
      <c r="U5" s="558">
        <f>I5-P5</f>
        <v>0</v>
      </c>
      <c r="V5" s="558"/>
      <c r="W5" s="6" t="s">
        <v>0</v>
      </c>
      <c r="Y5" s="8"/>
    </row>
    <row r="6" spans="1:26" ht="12.75" thickBot="1">
      <c r="X6" s="8"/>
    </row>
    <row r="7" spans="1:26" ht="12.75" customHeight="1">
      <c r="A7" s="559" t="s">
        <v>139</v>
      </c>
      <c r="B7" s="562" t="s">
        <v>20</v>
      </c>
      <c r="C7" s="586" t="s">
        <v>27</v>
      </c>
      <c r="D7" s="575" t="s">
        <v>291</v>
      </c>
      <c r="E7" s="587" t="s">
        <v>129</v>
      </c>
      <c r="F7" s="565" t="s">
        <v>97</v>
      </c>
      <c r="G7" s="573" t="s">
        <v>132</v>
      </c>
      <c r="H7" s="574"/>
      <c r="I7" s="574"/>
      <c r="J7" s="574"/>
      <c r="K7" s="574"/>
      <c r="L7" s="574"/>
      <c r="M7" s="574"/>
      <c r="N7" s="574"/>
      <c r="O7" s="574"/>
      <c r="P7" s="574"/>
      <c r="Q7" s="574"/>
      <c r="R7" s="574"/>
      <c r="S7" s="574"/>
      <c r="T7" s="574"/>
      <c r="U7" s="574"/>
      <c r="V7" s="574"/>
      <c r="W7" s="565" t="s">
        <v>292</v>
      </c>
      <c r="Y7" s="573" t="s">
        <v>167</v>
      </c>
      <c r="Z7" s="578"/>
    </row>
    <row r="8" spans="1:26" ht="14.25" customHeight="1">
      <c r="A8" s="560"/>
      <c r="B8" s="563"/>
      <c r="C8" s="563"/>
      <c r="D8" s="576"/>
      <c r="E8" s="588"/>
      <c r="F8" s="566"/>
      <c r="G8" s="55" t="s">
        <v>28</v>
      </c>
      <c r="H8" s="55"/>
      <c r="I8" s="55"/>
      <c r="J8" s="55"/>
      <c r="K8" s="55"/>
      <c r="L8" s="55"/>
      <c r="M8" s="55"/>
      <c r="N8" s="56"/>
      <c r="O8" s="36"/>
      <c r="P8" s="36"/>
      <c r="Q8" s="36"/>
      <c r="R8" s="36"/>
      <c r="S8" s="36"/>
      <c r="T8" s="36"/>
      <c r="U8" s="579" t="s">
        <v>30</v>
      </c>
      <c r="V8" s="580" t="s">
        <v>31</v>
      </c>
      <c r="W8" s="566"/>
      <c r="Y8" s="521" t="s">
        <v>161</v>
      </c>
      <c r="Z8" s="29" t="s">
        <v>163</v>
      </c>
    </row>
    <row r="9" spans="1:26" ht="15" customHeight="1" thickBot="1">
      <c r="A9" s="561"/>
      <c r="B9" s="564"/>
      <c r="C9" s="564"/>
      <c r="D9" s="577"/>
      <c r="E9" s="589"/>
      <c r="F9" s="567"/>
      <c r="G9" s="571" t="s">
        <v>29</v>
      </c>
      <c r="H9" s="571"/>
      <c r="I9" s="571"/>
      <c r="J9" s="571"/>
      <c r="K9" s="571"/>
      <c r="L9" s="571"/>
      <c r="M9" s="572"/>
      <c r="N9" s="585" t="s">
        <v>98</v>
      </c>
      <c r="O9" s="571"/>
      <c r="P9" s="571"/>
      <c r="Q9" s="571"/>
      <c r="R9" s="571"/>
      <c r="S9" s="571"/>
      <c r="T9" s="572"/>
      <c r="U9" s="564"/>
      <c r="V9" s="581"/>
      <c r="W9" s="567"/>
      <c r="Y9" s="444" t="s">
        <v>162</v>
      </c>
      <c r="Z9" s="20" t="s">
        <v>164</v>
      </c>
    </row>
    <row r="10" spans="1:26" ht="30" customHeight="1">
      <c r="A10" s="57"/>
      <c r="B10" s="58" t="s">
        <v>69</v>
      </c>
      <c r="C10" s="58"/>
      <c r="D10" s="16" t="s">
        <v>182</v>
      </c>
      <c r="E10" s="421"/>
      <c r="F10" s="279" t="s">
        <v>183</v>
      </c>
      <c r="G10" s="283"/>
      <c r="H10" s="111" t="s">
        <v>100</v>
      </c>
      <c r="I10" s="446" t="s">
        <v>101</v>
      </c>
      <c r="J10" s="286"/>
      <c r="K10" s="446" t="s">
        <v>57</v>
      </c>
      <c r="L10" s="459" t="s">
        <v>68</v>
      </c>
      <c r="M10" s="168" t="str">
        <f t="shared" ref="M10:M15" si="0">IF(OR(G10="",J10=""),"",G10*J10)</f>
        <v/>
      </c>
      <c r="N10" s="289"/>
      <c r="O10" s="111" t="s">
        <v>102</v>
      </c>
      <c r="P10" s="446" t="s">
        <v>103</v>
      </c>
      <c r="Q10" s="291"/>
      <c r="R10" s="446" t="s">
        <v>60</v>
      </c>
      <c r="S10" s="459" t="s">
        <v>61</v>
      </c>
      <c r="T10" s="168" t="str">
        <f t="shared" ref="T10:T28" si="1">IF(OR(N10="",Q10=""),"",N10*Q10)</f>
        <v/>
      </c>
      <c r="U10" s="368"/>
      <c r="V10" s="172" t="str">
        <f t="shared" ref="V10:V28" si="2">IF(SUM(M10,T10,U10)=0,"",SUM(M10,T10,U10))</f>
        <v/>
      </c>
      <c r="W10" s="137" t="s">
        <v>182</v>
      </c>
      <c r="Y10" s="195" t="str">
        <f t="shared" ref="Y10:Y28" si="3">IF(W10="課税",F10,"")</f>
        <v/>
      </c>
      <c r="Z10" s="172" t="str">
        <f t="shared" ref="Z10:Z28" si="4">IF(W10="課税",V10,"")</f>
        <v/>
      </c>
    </row>
    <row r="11" spans="1:26" ht="30" customHeight="1">
      <c r="A11" s="10"/>
      <c r="B11" s="33" t="s">
        <v>134</v>
      </c>
      <c r="C11" s="11"/>
      <c r="D11" s="425" t="s">
        <v>182</v>
      </c>
      <c r="E11" s="422"/>
      <c r="F11" s="280" t="s">
        <v>183</v>
      </c>
      <c r="G11" s="284"/>
      <c r="H11" s="447" t="s">
        <v>100</v>
      </c>
      <c r="I11" s="454" t="s">
        <v>101</v>
      </c>
      <c r="J11" s="287"/>
      <c r="K11" s="454" t="s">
        <v>57</v>
      </c>
      <c r="L11" s="454" t="s">
        <v>58</v>
      </c>
      <c r="M11" s="169" t="str">
        <f t="shared" si="0"/>
        <v/>
      </c>
      <c r="N11" s="468"/>
      <c r="O11" s="447" t="s">
        <v>102</v>
      </c>
      <c r="P11" s="454" t="s">
        <v>99</v>
      </c>
      <c r="Q11" s="292"/>
      <c r="R11" s="454" t="s">
        <v>59</v>
      </c>
      <c r="S11" s="454" t="s">
        <v>67</v>
      </c>
      <c r="T11" s="169" t="str">
        <f t="shared" si="1"/>
        <v/>
      </c>
      <c r="U11" s="369"/>
      <c r="V11" s="135" t="str">
        <f t="shared" si="2"/>
        <v/>
      </c>
      <c r="W11" s="206" t="s">
        <v>182</v>
      </c>
      <c r="Y11" s="196" t="str">
        <f t="shared" si="3"/>
        <v/>
      </c>
      <c r="Z11" s="191" t="str">
        <f t="shared" si="4"/>
        <v/>
      </c>
    </row>
    <row r="12" spans="1:26" ht="30" customHeight="1">
      <c r="A12" s="10"/>
      <c r="B12" s="11"/>
      <c r="C12" s="11"/>
      <c r="D12" s="425" t="s">
        <v>182</v>
      </c>
      <c r="E12" s="422"/>
      <c r="F12" s="280"/>
      <c r="G12" s="284"/>
      <c r="H12" s="201" t="s">
        <v>175</v>
      </c>
      <c r="I12" s="454" t="s">
        <v>101</v>
      </c>
      <c r="J12" s="287"/>
      <c r="K12" s="454" t="s">
        <v>179</v>
      </c>
      <c r="L12" s="454" t="s">
        <v>166</v>
      </c>
      <c r="M12" s="169" t="str">
        <f t="shared" si="0"/>
        <v/>
      </c>
      <c r="N12" s="468"/>
      <c r="O12" s="454" t="s">
        <v>175</v>
      </c>
      <c r="P12" s="454" t="s">
        <v>180</v>
      </c>
      <c r="Q12" s="292"/>
      <c r="R12" s="454" t="s">
        <v>179</v>
      </c>
      <c r="S12" s="454" t="s">
        <v>166</v>
      </c>
      <c r="T12" s="169" t="str">
        <f t="shared" si="1"/>
        <v/>
      </c>
      <c r="U12" s="369"/>
      <c r="V12" s="135" t="str">
        <f t="shared" si="2"/>
        <v/>
      </c>
      <c r="W12" s="206" t="s">
        <v>182</v>
      </c>
      <c r="Y12" s="196" t="str">
        <f t="shared" si="3"/>
        <v/>
      </c>
      <c r="Z12" s="191" t="str">
        <f t="shared" si="4"/>
        <v/>
      </c>
    </row>
    <row r="13" spans="1:26" ht="30" customHeight="1">
      <c r="A13" s="10"/>
      <c r="B13" s="11"/>
      <c r="C13" s="11"/>
      <c r="D13" s="425" t="s">
        <v>182</v>
      </c>
      <c r="E13" s="422"/>
      <c r="F13" s="281"/>
      <c r="G13" s="284"/>
      <c r="H13" s="201" t="s">
        <v>175</v>
      </c>
      <c r="I13" s="454" t="s">
        <v>101</v>
      </c>
      <c r="J13" s="287"/>
      <c r="K13" s="454" t="s">
        <v>179</v>
      </c>
      <c r="L13" s="454" t="s">
        <v>166</v>
      </c>
      <c r="M13" s="169" t="str">
        <f t="shared" si="0"/>
        <v/>
      </c>
      <c r="N13" s="468"/>
      <c r="O13" s="454" t="s">
        <v>175</v>
      </c>
      <c r="P13" s="454" t="s">
        <v>180</v>
      </c>
      <c r="Q13" s="292"/>
      <c r="R13" s="454" t="s">
        <v>179</v>
      </c>
      <c r="S13" s="454" t="s">
        <v>166</v>
      </c>
      <c r="T13" s="169" t="str">
        <f t="shared" si="1"/>
        <v/>
      </c>
      <c r="U13" s="369"/>
      <c r="V13" s="135" t="str">
        <f t="shared" si="2"/>
        <v/>
      </c>
      <c r="W13" s="206" t="s">
        <v>182</v>
      </c>
      <c r="Y13" s="196" t="str">
        <f t="shared" si="3"/>
        <v/>
      </c>
      <c r="Z13" s="191" t="str">
        <f t="shared" si="4"/>
        <v/>
      </c>
    </row>
    <row r="14" spans="1:26" ht="30" customHeight="1">
      <c r="A14" s="10"/>
      <c r="B14" s="11"/>
      <c r="C14" s="11"/>
      <c r="D14" s="425" t="s">
        <v>182</v>
      </c>
      <c r="E14" s="422"/>
      <c r="F14" s="281"/>
      <c r="G14" s="284"/>
      <c r="H14" s="201" t="s">
        <v>175</v>
      </c>
      <c r="I14" s="454" t="s">
        <v>101</v>
      </c>
      <c r="J14" s="287"/>
      <c r="K14" s="454" t="s">
        <v>179</v>
      </c>
      <c r="L14" s="454" t="s">
        <v>166</v>
      </c>
      <c r="M14" s="169" t="str">
        <f t="shared" si="0"/>
        <v/>
      </c>
      <c r="N14" s="468"/>
      <c r="O14" s="454" t="s">
        <v>175</v>
      </c>
      <c r="P14" s="454" t="s">
        <v>180</v>
      </c>
      <c r="Q14" s="292"/>
      <c r="R14" s="454" t="s">
        <v>179</v>
      </c>
      <c r="S14" s="454" t="s">
        <v>166</v>
      </c>
      <c r="T14" s="169" t="str">
        <f t="shared" si="1"/>
        <v/>
      </c>
      <c r="U14" s="369"/>
      <c r="V14" s="135" t="str">
        <f t="shared" si="2"/>
        <v/>
      </c>
      <c r="W14" s="206" t="s">
        <v>182</v>
      </c>
      <c r="Y14" s="196" t="str">
        <f t="shared" si="3"/>
        <v/>
      </c>
      <c r="Z14" s="191" t="str">
        <f t="shared" si="4"/>
        <v/>
      </c>
    </row>
    <row r="15" spans="1:26" ht="30" customHeight="1">
      <c r="A15" s="10"/>
      <c r="B15" s="11"/>
      <c r="C15" s="11"/>
      <c r="D15" s="425" t="s">
        <v>182</v>
      </c>
      <c r="E15" s="422"/>
      <c r="F15" s="281"/>
      <c r="G15" s="284"/>
      <c r="H15" s="201" t="s">
        <v>175</v>
      </c>
      <c r="I15" s="454" t="s">
        <v>101</v>
      </c>
      <c r="J15" s="287"/>
      <c r="K15" s="454" t="s">
        <v>179</v>
      </c>
      <c r="L15" s="454" t="s">
        <v>166</v>
      </c>
      <c r="M15" s="169" t="str">
        <f t="shared" si="0"/>
        <v/>
      </c>
      <c r="N15" s="468"/>
      <c r="O15" s="454" t="s">
        <v>175</v>
      </c>
      <c r="P15" s="454" t="s">
        <v>180</v>
      </c>
      <c r="Q15" s="292"/>
      <c r="R15" s="454" t="s">
        <v>179</v>
      </c>
      <c r="S15" s="454" t="s">
        <v>166</v>
      </c>
      <c r="T15" s="169" t="str">
        <f t="shared" si="1"/>
        <v/>
      </c>
      <c r="U15" s="369"/>
      <c r="V15" s="135" t="str">
        <f t="shared" si="2"/>
        <v/>
      </c>
      <c r="W15" s="206" t="s">
        <v>182</v>
      </c>
      <c r="Y15" s="196" t="str">
        <f t="shared" si="3"/>
        <v/>
      </c>
      <c r="Z15" s="191" t="str">
        <f t="shared" si="4"/>
        <v/>
      </c>
    </row>
    <row r="16" spans="1:26" ht="30" customHeight="1">
      <c r="A16" s="10"/>
      <c r="B16" s="11"/>
      <c r="C16" s="11"/>
      <c r="D16" s="425" t="s">
        <v>182</v>
      </c>
      <c r="E16" s="422"/>
      <c r="F16" s="281"/>
      <c r="G16" s="284"/>
      <c r="H16" s="201" t="s">
        <v>175</v>
      </c>
      <c r="I16" s="454" t="s">
        <v>101</v>
      </c>
      <c r="J16" s="287"/>
      <c r="K16" s="454" t="s">
        <v>179</v>
      </c>
      <c r="L16" s="454" t="s">
        <v>166</v>
      </c>
      <c r="M16" s="169" t="str">
        <f t="shared" ref="M16:M23" si="5">IF(OR(G16="",J16=""),"",G16*J16)</f>
        <v/>
      </c>
      <c r="N16" s="468"/>
      <c r="O16" s="454" t="s">
        <v>175</v>
      </c>
      <c r="P16" s="454" t="s">
        <v>180</v>
      </c>
      <c r="Q16" s="292"/>
      <c r="R16" s="454" t="s">
        <v>179</v>
      </c>
      <c r="S16" s="454" t="s">
        <v>166</v>
      </c>
      <c r="T16" s="169" t="str">
        <f t="shared" si="1"/>
        <v/>
      </c>
      <c r="U16" s="369"/>
      <c r="V16" s="135" t="str">
        <f t="shared" si="2"/>
        <v/>
      </c>
      <c r="W16" s="206" t="s">
        <v>182</v>
      </c>
      <c r="Y16" s="196" t="str">
        <f t="shared" si="3"/>
        <v/>
      </c>
      <c r="Z16" s="191" t="str">
        <f t="shared" si="4"/>
        <v/>
      </c>
    </row>
    <row r="17" spans="1:26" ht="30" customHeight="1">
      <c r="A17" s="10"/>
      <c r="B17" s="11"/>
      <c r="C17" s="11"/>
      <c r="D17" s="425" t="s">
        <v>182</v>
      </c>
      <c r="E17" s="422"/>
      <c r="F17" s="281"/>
      <c r="G17" s="284"/>
      <c r="H17" s="201" t="s">
        <v>175</v>
      </c>
      <c r="I17" s="454" t="s">
        <v>101</v>
      </c>
      <c r="J17" s="287"/>
      <c r="K17" s="454" t="s">
        <v>179</v>
      </c>
      <c r="L17" s="454" t="s">
        <v>166</v>
      </c>
      <c r="M17" s="169" t="str">
        <f t="shared" si="5"/>
        <v/>
      </c>
      <c r="N17" s="468"/>
      <c r="O17" s="454" t="s">
        <v>175</v>
      </c>
      <c r="P17" s="454" t="s">
        <v>180</v>
      </c>
      <c r="Q17" s="292"/>
      <c r="R17" s="454" t="s">
        <v>179</v>
      </c>
      <c r="S17" s="454" t="s">
        <v>166</v>
      </c>
      <c r="T17" s="169" t="str">
        <f t="shared" si="1"/>
        <v/>
      </c>
      <c r="U17" s="369"/>
      <c r="V17" s="135" t="str">
        <f t="shared" si="2"/>
        <v/>
      </c>
      <c r="W17" s="206" t="s">
        <v>182</v>
      </c>
      <c r="Y17" s="196" t="str">
        <f t="shared" si="3"/>
        <v/>
      </c>
      <c r="Z17" s="191" t="str">
        <f t="shared" si="4"/>
        <v/>
      </c>
    </row>
    <row r="18" spans="1:26" ht="30" customHeight="1">
      <c r="A18" s="10"/>
      <c r="B18" s="11"/>
      <c r="C18" s="11"/>
      <c r="D18" s="425" t="s">
        <v>182</v>
      </c>
      <c r="E18" s="422"/>
      <c r="F18" s="281"/>
      <c r="G18" s="284"/>
      <c r="H18" s="201" t="s">
        <v>175</v>
      </c>
      <c r="I18" s="454" t="s">
        <v>101</v>
      </c>
      <c r="J18" s="287"/>
      <c r="K18" s="454" t="s">
        <v>179</v>
      </c>
      <c r="L18" s="454" t="s">
        <v>166</v>
      </c>
      <c r="M18" s="169" t="str">
        <f t="shared" si="5"/>
        <v/>
      </c>
      <c r="N18" s="468"/>
      <c r="O18" s="454" t="s">
        <v>175</v>
      </c>
      <c r="P18" s="454" t="s">
        <v>180</v>
      </c>
      <c r="Q18" s="284"/>
      <c r="R18" s="454" t="s">
        <v>179</v>
      </c>
      <c r="S18" s="454" t="s">
        <v>166</v>
      </c>
      <c r="T18" s="169" t="str">
        <f t="shared" si="1"/>
        <v/>
      </c>
      <c r="U18" s="369"/>
      <c r="V18" s="135" t="str">
        <f t="shared" si="2"/>
        <v/>
      </c>
      <c r="W18" s="206" t="s">
        <v>182</v>
      </c>
      <c r="Y18" s="196" t="str">
        <f t="shared" si="3"/>
        <v/>
      </c>
      <c r="Z18" s="191" t="str">
        <f t="shared" si="4"/>
        <v/>
      </c>
    </row>
    <row r="19" spans="1:26" ht="30" customHeight="1">
      <c r="A19" s="10"/>
      <c r="B19" s="11"/>
      <c r="C19" s="11"/>
      <c r="D19" s="425" t="s">
        <v>182</v>
      </c>
      <c r="E19" s="422"/>
      <c r="F19" s="281"/>
      <c r="G19" s="284"/>
      <c r="H19" s="201" t="s">
        <v>175</v>
      </c>
      <c r="I19" s="454" t="s">
        <v>101</v>
      </c>
      <c r="J19" s="287"/>
      <c r="K19" s="454" t="s">
        <v>179</v>
      </c>
      <c r="L19" s="454" t="s">
        <v>166</v>
      </c>
      <c r="M19" s="169" t="str">
        <f t="shared" si="5"/>
        <v/>
      </c>
      <c r="N19" s="468"/>
      <c r="O19" s="454" t="s">
        <v>175</v>
      </c>
      <c r="P19" s="454" t="s">
        <v>180</v>
      </c>
      <c r="Q19" s="293"/>
      <c r="R19" s="454" t="s">
        <v>179</v>
      </c>
      <c r="S19" s="454" t="s">
        <v>166</v>
      </c>
      <c r="T19" s="169" t="str">
        <f t="shared" si="1"/>
        <v/>
      </c>
      <c r="U19" s="369"/>
      <c r="V19" s="135" t="str">
        <f t="shared" si="2"/>
        <v/>
      </c>
      <c r="W19" s="206" t="s">
        <v>182</v>
      </c>
      <c r="Y19" s="196" t="str">
        <f t="shared" si="3"/>
        <v/>
      </c>
      <c r="Z19" s="191" t="str">
        <f t="shared" si="4"/>
        <v/>
      </c>
    </row>
    <row r="20" spans="1:26" ht="30" customHeight="1">
      <c r="A20" s="10"/>
      <c r="B20" s="11"/>
      <c r="C20" s="11"/>
      <c r="D20" s="425" t="s">
        <v>182</v>
      </c>
      <c r="E20" s="422"/>
      <c r="F20" s="281"/>
      <c r="G20" s="284"/>
      <c r="H20" s="201" t="s">
        <v>175</v>
      </c>
      <c r="I20" s="454" t="s">
        <v>101</v>
      </c>
      <c r="J20" s="287"/>
      <c r="K20" s="454" t="s">
        <v>179</v>
      </c>
      <c r="L20" s="454" t="s">
        <v>166</v>
      </c>
      <c r="M20" s="169" t="str">
        <f t="shared" si="5"/>
        <v/>
      </c>
      <c r="N20" s="468"/>
      <c r="O20" s="454" t="s">
        <v>175</v>
      </c>
      <c r="P20" s="454" t="s">
        <v>180</v>
      </c>
      <c r="Q20" s="284"/>
      <c r="R20" s="454" t="s">
        <v>179</v>
      </c>
      <c r="S20" s="454" t="s">
        <v>166</v>
      </c>
      <c r="T20" s="169" t="str">
        <f t="shared" si="1"/>
        <v/>
      </c>
      <c r="U20" s="369"/>
      <c r="V20" s="135" t="str">
        <f t="shared" si="2"/>
        <v/>
      </c>
      <c r="W20" s="206" t="s">
        <v>182</v>
      </c>
      <c r="Y20" s="196" t="str">
        <f t="shared" si="3"/>
        <v/>
      </c>
      <c r="Z20" s="191" t="str">
        <f t="shared" si="4"/>
        <v/>
      </c>
    </row>
    <row r="21" spans="1:26" ht="30" customHeight="1">
      <c r="A21" s="10"/>
      <c r="B21" s="11"/>
      <c r="C21" s="11"/>
      <c r="D21" s="425" t="s">
        <v>182</v>
      </c>
      <c r="E21" s="422"/>
      <c r="F21" s="281"/>
      <c r="G21" s="284"/>
      <c r="H21" s="201" t="s">
        <v>175</v>
      </c>
      <c r="I21" s="454" t="s">
        <v>101</v>
      </c>
      <c r="J21" s="287"/>
      <c r="K21" s="454" t="s">
        <v>179</v>
      </c>
      <c r="L21" s="454" t="s">
        <v>166</v>
      </c>
      <c r="M21" s="169" t="str">
        <f t="shared" si="5"/>
        <v/>
      </c>
      <c r="N21" s="468"/>
      <c r="O21" s="454" t="s">
        <v>175</v>
      </c>
      <c r="P21" s="454" t="s">
        <v>180</v>
      </c>
      <c r="Q21" s="284"/>
      <c r="R21" s="454" t="s">
        <v>179</v>
      </c>
      <c r="S21" s="454" t="s">
        <v>166</v>
      </c>
      <c r="T21" s="169" t="str">
        <f t="shared" si="1"/>
        <v/>
      </c>
      <c r="U21" s="369"/>
      <c r="V21" s="135" t="str">
        <f t="shared" si="2"/>
        <v/>
      </c>
      <c r="W21" s="206" t="s">
        <v>182</v>
      </c>
      <c r="Y21" s="196" t="str">
        <f t="shared" si="3"/>
        <v/>
      </c>
      <c r="Z21" s="191" t="str">
        <f t="shared" si="4"/>
        <v/>
      </c>
    </row>
    <row r="22" spans="1:26" ht="30" customHeight="1">
      <c r="A22" s="10"/>
      <c r="B22" s="11"/>
      <c r="C22" s="11"/>
      <c r="D22" s="425" t="s">
        <v>182</v>
      </c>
      <c r="E22" s="422"/>
      <c r="F22" s="281"/>
      <c r="G22" s="284"/>
      <c r="H22" s="201" t="s">
        <v>175</v>
      </c>
      <c r="I22" s="454" t="s">
        <v>101</v>
      </c>
      <c r="J22" s="287"/>
      <c r="K22" s="454" t="s">
        <v>179</v>
      </c>
      <c r="L22" s="454" t="s">
        <v>166</v>
      </c>
      <c r="M22" s="169" t="str">
        <f t="shared" si="5"/>
        <v/>
      </c>
      <c r="N22" s="468"/>
      <c r="O22" s="454" t="s">
        <v>175</v>
      </c>
      <c r="P22" s="454" t="s">
        <v>180</v>
      </c>
      <c r="Q22" s="284"/>
      <c r="R22" s="454" t="s">
        <v>179</v>
      </c>
      <c r="S22" s="454" t="s">
        <v>166</v>
      </c>
      <c r="T22" s="169" t="str">
        <f t="shared" si="1"/>
        <v/>
      </c>
      <c r="U22" s="369"/>
      <c r="V22" s="135" t="str">
        <f t="shared" si="2"/>
        <v/>
      </c>
      <c r="W22" s="206" t="s">
        <v>182</v>
      </c>
      <c r="Y22" s="196" t="str">
        <f t="shared" si="3"/>
        <v/>
      </c>
      <c r="Z22" s="191" t="str">
        <f t="shared" si="4"/>
        <v/>
      </c>
    </row>
    <row r="23" spans="1:26" ht="30" customHeight="1">
      <c r="A23" s="10"/>
      <c r="B23" s="11"/>
      <c r="C23" s="11"/>
      <c r="D23" s="425" t="s">
        <v>182</v>
      </c>
      <c r="E23" s="422"/>
      <c r="F23" s="281"/>
      <c r="G23" s="284"/>
      <c r="H23" s="201" t="s">
        <v>175</v>
      </c>
      <c r="I23" s="454" t="s">
        <v>101</v>
      </c>
      <c r="J23" s="287"/>
      <c r="K23" s="454" t="s">
        <v>179</v>
      </c>
      <c r="L23" s="454" t="s">
        <v>166</v>
      </c>
      <c r="M23" s="169" t="str">
        <f t="shared" si="5"/>
        <v/>
      </c>
      <c r="N23" s="468"/>
      <c r="O23" s="454" t="s">
        <v>175</v>
      </c>
      <c r="P23" s="454" t="s">
        <v>180</v>
      </c>
      <c r="Q23" s="284"/>
      <c r="R23" s="454" t="s">
        <v>179</v>
      </c>
      <c r="S23" s="454" t="s">
        <v>166</v>
      </c>
      <c r="T23" s="169" t="str">
        <f t="shared" si="1"/>
        <v/>
      </c>
      <c r="U23" s="369"/>
      <c r="V23" s="135" t="str">
        <f t="shared" si="2"/>
        <v/>
      </c>
      <c r="W23" s="206" t="s">
        <v>182</v>
      </c>
      <c r="Y23" s="196" t="str">
        <f t="shared" si="3"/>
        <v/>
      </c>
      <c r="Z23" s="191" t="str">
        <f t="shared" si="4"/>
        <v/>
      </c>
    </row>
    <row r="24" spans="1:26" ht="30" customHeight="1">
      <c r="A24" s="10"/>
      <c r="B24" s="11"/>
      <c r="C24" s="11"/>
      <c r="D24" s="425" t="s">
        <v>182</v>
      </c>
      <c r="E24" s="422"/>
      <c r="F24" s="281"/>
      <c r="G24" s="284"/>
      <c r="H24" s="201" t="s">
        <v>175</v>
      </c>
      <c r="I24" s="454" t="s">
        <v>101</v>
      </c>
      <c r="J24" s="287"/>
      <c r="K24" s="454" t="s">
        <v>179</v>
      </c>
      <c r="L24" s="454" t="s">
        <v>166</v>
      </c>
      <c r="M24" s="169" t="str">
        <f>IF(OR(G24="",J24=""),"",G24*J24)</f>
        <v/>
      </c>
      <c r="N24" s="468"/>
      <c r="O24" s="454" t="s">
        <v>175</v>
      </c>
      <c r="P24" s="454" t="s">
        <v>180</v>
      </c>
      <c r="Q24" s="284"/>
      <c r="R24" s="454" t="s">
        <v>179</v>
      </c>
      <c r="S24" s="454" t="s">
        <v>166</v>
      </c>
      <c r="T24" s="169" t="str">
        <f t="shared" si="1"/>
        <v/>
      </c>
      <c r="U24" s="369"/>
      <c r="V24" s="135" t="str">
        <f t="shared" si="2"/>
        <v/>
      </c>
      <c r="W24" s="206" t="s">
        <v>182</v>
      </c>
      <c r="Y24" s="196" t="str">
        <f t="shared" si="3"/>
        <v/>
      </c>
      <c r="Z24" s="191" t="str">
        <f t="shared" si="4"/>
        <v/>
      </c>
    </row>
    <row r="25" spans="1:26" ht="30" customHeight="1">
      <c r="A25" s="10"/>
      <c r="B25" s="11"/>
      <c r="C25" s="11"/>
      <c r="D25" s="425" t="s">
        <v>182</v>
      </c>
      <c r="E25" s="422"/>
      <c r="F25" s="281"/>
      <c r="G25" s="284"/>
      <c r="H25" s="201" t="s">
        <v>175</v>
      </c>
      <c r="I25" s="454" t="s">
        <v>101</v>
      </c>
      <c r="J25" s="287"/>
      <c r="K25" s="454" t="s">
        <v>179</v>
      </c>
      <c r="L25" s="454" t="s">
        <v>166</v>
      </c>
      <c r="M25" s="169" t="str">
        <f>IF(OR(G25="",J25=""),"",G25*J25)</f>
        <v/>
      </c>
      <c r="N25" s="468"/>
      <c r="O25" s="454" t="s">
        <v>175</v>
      </c>
      <c r="P25" s="454" t="s">
        <v>180</v>
      </c>
      <c r="Q25" s="284"/>
      <c r="R25" s="454" t="s">
        <v>179</v>
      </c>
      <c r="S25" s="454" t="s">
        <v>166</v>
      </c>
      <c r="T25" s="169" t="str">
        <f t="shared" si="1"/>
        <v/>
      </c>
      <c r="U25" s="369"/>
      <c r="V25" s="135" t="str">
        <f t="shared" si="2"/>
        <v/>
      </c>
      <c r="W25" s="206" t="s">
        <v>182</v>
      </c>
      <c r="Y25" s="196" t="str">
        <f t="shared" si="3"/>
        <v/>
      </c>
      <c r="Z25" s="191" t="str">
        <f t="shared" si="4"/>
        <v/>
      </c>
    </row>
    <row r="26" spans="1:26" ht="30" customHeight="1">
      <c r="A26" s="10"/>
      <c r="B26" s="11"/>
      <c r="C26" s="11"/>
      <c r="D26" s="425" t="s">
        <v>182</v>
      </c>
      <c r="E26" s="422"/>
      <c r="F26" s="281"/>
      <c r="G26" s="284"/>
      <c r="H26" s="201" t="s">
        <v>175</v>
      </c>
      <c r="I26" s="454" t="s">
        <v>101</v>
      </c>
      <c r="J26" s="287"/>
      <c r="K26" s="454" t="s">
        <v>179</v>
      </c>
      <c r="L26" s="454" t="s">
        <v>166</v>
      </c>
      <c r="M26" s="169" t="str">
        <f>IF(OR(G26="",J26=""),"",G26*J26)</f>
        <v/>
      </c>
      <c r="N26" s="468"/>
      <c r="O26" s="454" t="s">
        <v>175</v>
      </c>
      <c r="P26" s="454" t="s">
        <v>180</v>
      </c>
      <c r="Q26" s="284"/>
      <c r="R26" s="454" t="s">
        <v>179</v>
      </c>
      <c r="S26" s="454" t="s">
        <v>166</v>
      </c>
      <c r="T26" s="169" t="str">
        <f t="shared" si="1"/>
        <v/>
      </c>
      <c r="U26" s="369"/>
      <c r="V26" s="135" t="str">
        <f t="shared" si="2"/>
        <v/>
      </c>
      <c r="W26" s="206" t="s">
        <v>182</v>
      </c>
      <c r="Y26" s="196" t="str">
        <f t="shared" si="3"/>
        <v/>
      </c>
      <c r="Z26" s="191" t="str">
        <f t="shared" si="4"/>
        <v/>
      </c>
    </row>
    <row r="27" spans="1:26" ht="30" customHeight="1">
      <c r="A27" s="10"/>
      <c r="B27" s="11"/>
      <c r="C27" s="11"/>
      <c r="D27" s="425" t="s">
        <v>182</v>
      </c>
      <c r="E27" s="422"/>
      <c r="F27" s="281"/>
      <c r="G27" s="284"/>
      <c r="H27" s="201" t="s">
        <v>175</v>
      </c>
      <c r="I27" s="454" t="s">
        <v>181</v>
      </c>
      <c r="J27" s="287"/>
      <c r="K27" s="454" t="s">
        <v>179</v>
      </c>
      <c r="L27" s="454" t="s">
        <v>166</v>
      </c>
      <c r="M27" s="169" t="str">
        <f>IF(OR(G27="",J27=""),"",G27*J27)</f>
        <v/>
      </c>
      <c r="N27" s="468"/>
      <c r="O27" s="454" t="s">
        <v>175</v>
      </c>
      <c r="P27" s="454" t="s">
        <v>180</v>
      </c>
      <c r="Q27" s="284"/>
      <c r="R27" s="454" t="s">
        <v>179</v>
      </c>
      <c r="S27" s="454" t="s">
        <v>166</v>
      </c>
      <c r="T27" s="169" t="str">
        <f t="shared" si="1"/>
        <v/>
      </c>
      <c r="U27" s="369"/>
      <c r="V27" s="135" t="str">
        <f t="shared" si="2"/>
        <v/>
      </c>
      <c r="W27" s="206" t="s">
        <v>182</v>
      </c>
      <c r="Y27" s="196" t="str">
        <f t="shared" si="3"/>
        <v/>
      </c>
      <c r="Z27" s="191" t="str">
        <f t="shared" si="4"/>
        <v/>
      </c>
    </row>
    <row r="28" spans="1:26" ht="30" customHeight="1" thickBot="1">
      <c r="A28" s="34"/>
      <c r="B28" s="35"/>
      <c r="C28" s="35"/>
      <c r="D28" s="45" t="s">
        <v>182</v>
      </c>
      <c r="E28" s="423"/>
      <c r="F28" s="282"/>
      <c r="G28" s="285"/>
      <c r="H28" s="202" t="s">
        <v>175</v>
      </c>
      <c r="I28" s="464" t="s">
        <v>181</v>
      </c>
      <c r="J28" s="288"/>
      <c r="K28" s="464" t="s">
        <v>179</v>
      </c>
      <c r="L28" s="464" t="s">
        <v>166</v>
      </c>
      <c r="M28" s="170" t="str">
        <f>IF(OR(G28="",J28=""),"",G28*J28)</f>
        <v/>
      </c>
      <c r="N28" s="290"/>
      <c r="O28" s="464" t="s">
        <v>175</v>
      </c>
      <c r="P28" s="464" t="s">
        <v>180</v>
      </c>
      <c r="Q28" s="285"/>
      <c r="R28" s="464" t="s">
        <v>179</v>
      </c>
      <c r="S28" s="464"/>
      <c r="T28" s="170" t="str">
        <f t="shared" si="1"/>
        <v/>
      </c>
      <c r="U28" s="370"/>
      <c r="V28" s="136" t="str">
        <f t="shared" si="2"/>
        <v/>
      </c>
      <c r="W28" s="208" t="s">
        <v>182</v>
      </c>
      <c r="Y28" s="197" t="str">
        <f t="shared" si="3"/>
        <v/>
      </c>
      <c r="Z28" s="136" t="str">
        <f t="shared" si="4"/>
        <v/>
      </c>
    </row>
    <row r="29" spans="1:26" ht="30" customHeight="1" thickTop="1" thickBot="1">
      <c r="A29" s="122" t="s">
        <v>12</v>
      </c>
      <c r="B29" s="99"/>
      <c r="C29" s="100"/>
      <c r="D29" s="99"/>
      <c r="E29" s="424">
        <f>SUM(E10:E28)</f>
        <v>0</v>
      </c>
      <c r="F29" s="125">
        <f>SUM(F10:F28)</f>
        <v>0</v>
      </c>
      <c r="G29" s="167"/>
      <c r="H29" s="101"/>
      <c r="I29" s="101"/>
      <c r="J29" s="101"/>
      <c r="K29" s="101"/>
      <c r="L29" s="101"/>
      <c r="M29" s="127">
        <f>SUM(M10:M28)</f>
        <v>0</v>
      </c>
      <c r="N29" s="101"/>
      <c r="O29" s="101"/>
      <c r="P29" s="101"/>
      <c r="Q29" s="101"/>
      <c r="R29" s="101"/>
      <c r="S29" s="101"/>
      <c r="T29" s="127">
        <f>SUM(T10:T28)</f>
        <v>0</v>
      </c>
      <c r="U29" s="127">
        <f>SUM(U10:U28)</f>
        <v>0</v>
      </c>
      <c r="V29" s="125">
        <f>SUM(V10:V28)</f>
        <v>0</v>
      </c>
      <c r="W29" s="199"/>
      <c r="Y29" s="128">
        <f>SUM(Y10:Y28)</f>
        <v>0</v>
      </c>
      <c r="Z29" s="125">
        <f>SUM(Z10:Z28)</f>
        <v>0</v>
      </c>
    </row>
    <row r="30" spans="1:26" ht="30" customHeight="1" thickBot="1">
      <c r="A30" s="8"/>
      <c r="B30" s="8"/>
      <c r="C30" s="14" t="s">
        <v>62</v>
      </c>
      <c r="D30" s="14"/>
      <c r="E30" s="8"/>
      <c r="F30" s="166">
        <f>ROUNDDOWN(F29,-3)</f>
        <v>0</v>
      </c>
      <c r="H30" s="8"/>
      <c r="I30" s="8"/>
      <c r="J30" s="8"/>
      <c r="K30" s="8"/>
      <c r="L30" s="8"/>
      <c r="M30" s="8"/>
      <c r="N30" s="8"/>
      <c r="O30" s="8"/>
      <c r="P30" s="8"/>
      <c r="Q30" s="8"/>
      <c r="R30" s="14"/>
      <c r="S30" s="8"/>
      <c r="T30" s="8" t="s">
        <v>193</v>
      </c>
      <c r="V30" s="218">
        <f>ROUNDDOWN(V29,-3)</f>
        <v>0</v>
      </c>
      <c r="Y30" s="159">
        <f>ROUNDDOWN(Y29,-3)</f>
        <v>0</v>
      </c>
      <c r="Z30" s="150">
        <f>ROUNDDOWN(Z29,-3)</f>
        <v>0</v>
      </c>
    </row>
    <row r="31" spans="1:26" ht="23.25" customHeight="1">
      <c r="F31" s="6" t="s">
        <v>66</v>
      </c>
    </row>
    <row r="32" spans="1:26" ht="23.25" customHeight="1"/>
    <row r="33" spans="1:21" ht="7.5" customHeight="1"/>
    <row r="34" spans="1:21" ht="57.75" customHeight="1">
      <c r="A34" s="554" t="s">
        <v>293</v>
      </c>
      <c r="B34" s="555"/>
      <c r="C34" s="555"/>
      <c r="D34" s="555"/>
      <c r="E34" s="555"/>
      <c r="F34" s="555"/>
      <c r="G34" s="555"/>
      <c r="H34" s="555"/>
      <c r="I34" s="555"/>
      <c r="J34" s="555"/>
      <c r="K34" s="555"/>
      <c r="L34" s="555"/>
      <c r="M34" s="555"/>
      <c r="N34" s="555"/>
      <c r="O34" s="555"/>
      <c r="P34" s="555"/>
      <c r="Q34" s="555"/>
      <c r="R34" s="555"/>
      <c r="S34" s="555"/>
      <c r="T34" s="555"/>
      <c r="U34" s="555"/>
    </row>
    <row r="35" spans="1:21" ht="23.25" customHeight="1"/>
    <row r="36" spans="1:21" ht="23.25" customHeight="1"/>
    <row r="37" spans="1:21" ht="23.25" customHeight="1"/>
    <row r="38" spans="1:21" ht="13.5" customHeight="1"/>
    <row r="40" spans="1:21" ht="25.5" customHeight="1"/>
  </sheetData>
  <mergeCells count="32">
    <mergeCell ref="Y7:Z7"/>
    <mergeCell ref="W7:W9"/>
    <mergeCell ref="U8:U9"/>
    <mergeCell ref="V8:V9"/>
    <mergeCell ref="C1:E1"/>
    <mergeCell ref="H1:J1"/>
    <mergeCell ref="H2:J2"/>
    <mergeCell ref="N1:P1"/>
    <mergeCell ref="N2:P2"/>
    <mergeCell ref="C2:E2"/>
    <mergeCell ref="I5:K5"/>
    <mergeCell ref="P3:R3"/>
    <mergeCell ref="P4:R4"/>
    <mergeCell ref="N9:T9"/>
    <mergeCell ref="C7:C9"/>
    <mergeCell ref="E7:E9"/>
    <mergeCell ref="A34:U34"/>
    <mergeCell ref="P5:R5"/>
    <mergeCell ref="U3:V3"/>
    <mergeCell ref="U4:V4"/>
    <mergeCell ref="U5:V5"/>
    <mergeCell ref="A7:A9"/>
    <mergeCell ref="B7:B9"/>
    <mergeCell ref="F7:F9"/>
    <mergeCell ref="I4:K4"/>
    <mergeCell ref="I3:K3"/>
    <mergeCell ref="N3:O3"/>
    <mergeCell ref="N4:O4"/>
    <mergeCell ref="N5:O5"/>
    <mergeCell ref="G9:M9"/>
    <mergeCell ref="G7:V7"/>
    <mergeCell ref="D7:D9"/>
  </mergeCells>
  <phoneticPr fontId="2"/>
  <dataValidations disablePrompts="1" count="2">
    <dataValidation type="list" allowBlank="1" showInputMessage="1" showErrorMessage="1" sqref="W10:W28">
      <formula1>",　,課税"</formula1>
    </dataValidation>
    <dataValidation type="list" allowBlank="1" showInputMessage="1" showErrorMessage="1" sqref="D10:D28">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36" orientation="portrait" r:id="rId1"/>
  <headerFooter>
    <oddHeader>&amp;R(2020.08版）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40"/>
  <sheetViews>
    <sheetView view="pageBreakPreview" zoomScaleNormal="100" zoomScaleSheetLayoutView="100" workbookViewId="0">
      <selection activeCell="B40" sqref="B40"/>
    </sheetView>
  </sheetViews>
  <sheetFormatPr defaultColWidth="10.625" defaultRowHeight="20.25" customHeight="1"/>
  <cols>
    <col min="1" max="1" width="18.125" style="6" customWidth="1"/>
    <col min="2" max="2" width="13.125" style="6" customWidth="1"/>
    <col min="3" max="3" width="9.625" style="6" customWidth="1"/>
    <col min="4" max="4" width="15.875" style="6" customWidth="1"/>
    <col min="5" max="5" width="7.5" style="6" customWidth="1"/>
    <col min="6" max="6" width="13.375" style="6" customWidth="1"/>
    <col min="7" max="7" width="15.75" style="6" customWidth="1"/>
    <col min="8" max="16384" width="10.625" style="6"/>
  </cols>
  <sheetData>
    <row r="1" spans="1:7" ht="20.25" customHeight="1">
      <c r="A1" s="6" t="s">
        <v>147</v>
      </c>
      <c r="E1" s="6" t="s">
        <v>160</v>
      </c>
      <c r="F1" s="405">
        <f>F10</f>
        <v>0</v>
      </c>
      <c r="G1" s="6" t="s">
        <v>0</v>
      </c>
    </row>
    <row r="2" spans="1:7" ht="20.25" customHeight="1">
      <c r="F2" s="406"/>
    </row>
    <row r="3" spans="1:7" ht="20.25" customHeight="1" thickBot="1">
      <c r="D3" s="593" t="s">
        <v>165</v>
      </c>
      <c r="E3" s="593"/>
      <c r="F3" s="400">
        <f>F1</f>
        <v>0</v>
      </c>
      <c r="G3" s="6" t="s">
        <v>0</v>
      </c>
    </row>
    <row r="4" spans="1:7" ht="20.25" customHeight="1">
      <c r="A4" s="445" t="s">
        <v>136</v>
      </c>
      <c r="B4" s="16" t="s">
        <v>38</v>
      </c>
      <c r="C4" s="459" t="s">
        <v>274</v>
      </c>
      <c r="D4" s="459" t="s">
        <v>74</v>
      </c>
      <c r="E4" s="459" t="s">
        <v>23</v>
      </c>
      <c r="F4" s="177" t="s">
        <v>71</v>
      </c>
      <c r="G4" s="448" t="s">
        <v>53</v>
      </c>
    </row>
    <row r="5" spans="1:7" ht="20.25" customHeight="1">
      <c r="A5" s="17"/>
      <c r="B5" s="18"/>
      <c r="C5" s="177" t="s">
        <v>182</v>
      </c>
      <c r="D5" s="383"/>
      <c r="E5" s="294"/>
      <c r="F5" s="151">
        <f>ROUND(D5*E5,0)</f>
        <v>0</v>
      </c>
      <c r="G5" s="19"/>
    </row>
    <row r="6" spans="1:7" ht="20.25" customHeight="1">
      <c r="A6" s="17"/>
      <c r="B6" s="18"/>
      <c r="C6" s="177" t="s">
        <v>182</v>
      </c>
      <c r="D6" s="317"/>
      <c r="E6" s="295"/>
      <c r="F6" s="386">
        <f t="shared" ref="F6:F8" si="0">ROUND(D6*E6,0)</f>
        <v>0</v>
      </c>
      <c r="G6" s="19"/>
    </row>
    <row r="7" spans="1:7" ht="20.25" customHeight="1">
      <c r="A7" s="17"/>
      <c r="B7" s="18"/>
      <c r="C7" s="177" t="s">
        <v>182</v>
      </c>
      <c r="D7" s="317"/>
      <c r="E7" s="295"/>
      <c r="F7" s="386">
        <f t="shared" si="0"/>
        <v>0</v>
      </c>
      <c r="G7" s="19"/>
    </row>
    <row r="8" spans="1:7" ht="20.25" customHeight="1">
      <c r="A8" s="17"/>
      <c r="B8" s="18"/>
      <c r="C8" s="177" t="s">
        <v>182</v>
      </c>
      <c r="D8" s="317"/>
      <c r="E8" s="295"/>
      <c r="F8" s="386">
        <f t="shared" si="0"/>
        <v>0</v>
      </c>
      <c r="G8" s="19"/>
    </row>
    <row r="9" spans="1:7" ht="20.25" customHeight="1" thickBot="1">
      <c r="A9" s="590" t="s">
        <v>50</v>
      </c>
      <c r="B9" s="571"/>
      <c r="C9" s="571"/>
      <c r="D9" s="571"/>
      <c r="E9" s="591"/>
      <c r="F9" s="133">
        <f>SUM(F5:F8)</f>
        <v>0</v>
      </c>
      <c r="G9" s="20"/>
    </row>
    <row r="10" spans="1:7" ht="20.25" customHeight="1" thickBot="1">
      <c r="E10" s="455" t="s">
        <v>46</v>
      </c>
      <c r="F10" s="126">
        <f>ROUNDDOWN(F9,-3)</f>
        <v>0</v>
      </c>
    </row>
    <row r="16" spans="1:7" ht="20.25" customHeight="1">
      <c r="A16" s="592" t="s">
        <v>285</v>
      </c>
      <c r="B16" s="592"/>
      <c r="C16" s="592"/>
      <c r="D16" s="592"/>
      <c r="E16" s="592"/>
      <c r="F16" s="592"/>
      <c r="G16" s="592"/>
    </row>
    <row r="17" spans="1:7" ht="20.25" customHeight="1">
      <c r="A17" s="592"/>
      <c r="B17" s="592"/>
      <c r="C17" s="592"/>
      <c r="D17" s="592"/>
      <c r="E17" s="592"/>
      <c r="F17" s="592"/>
      <c r="G17" s="592"/>
    </row>
    <row r="40" ht="25.5" customHeight="1"/>
  </sheetData>
  <mergeCells count="3">
    <mergeCell ref="A9:E9"/>
    <mergeCell ref="A16:G17"/>
    <mergeCell ref="D3:E3"/>
  </mergeCells>
  <phoneticPr fontId="2"/>
  <dataValidations disablePrompts="1" count="1">
    <dataValidation type="list" allowBlank="1" showInputMessage="1" showErrorMessage="1" sqref="C5:C8">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86" orientation="portrait" r:id="rId1"/>
  <headerFooter>
    <oddHeader>&amp;R(2020.08版）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0"/>
  <sheetViews>
    <sheetView showZeros="0" view="pageBreakPreview" zoomScaleNormal="100" zoomScaleSheetLayoutView="100" workbookViewId="0">
      <selection activeCell="B40" sqref="B40"/>
    </sheetView>
  </sheetViews>
  <sheetFormatPr defaultColWidth="10.625" defaultRowHeight="12"/>
  <cols>
    <col min="1" max="1" width="5" style="6" customWidth="1"/>
    <col min="2" max="2" width="26.75" style="6" customWidth="1"/>
    <col min="3" max="3" width="9.625" style="6" customWidth="1"/>
    <col min="4" max="4" width="14.625" style="6" customWidth="1"/>
    <col min="5" max="5" width="8.5" style="6" customWidth="1"/>
    <col min="6" max="6" width="5.875" style="6" customWidth="1"/>
    <col min="7" max="7" width="14.125" style="6" customWidth="1"/>
    <col min="8" max="8" width="24.875" style="6" customWidth="1"/>
    <col min="9" max="9" width="3.875" style="6" customWidth="1"/>
    <col min="10" max="10" width="7.5" style="6" customWidth="1"/>
    <col min="11" max="11" width="16.875" style="6" customWidth="1"/>
    <col min="12" max="16384" width="10.625" style="6"/>
  </cols>
  <sheetData>
    <row r="1" spans="1:12" ht="20.100000000000001" customHeight="1">
      <c r="A1" s="6" t="s">
        <v>276</v>
      </c>
      <c r="C1" s="6" t="s">
        <v>275</v>
      </c>
      <c r="D1" s="148">
        <f>一般業務費２!G24</f>
        <v>0</v>
      </c>
      <c r="E1" s="6" t="s">
        <v>0</v>
      </c>
      <c r="G1" s="6" t="s">
        <v>165</v>
      </c>
      <c r="H1" s="142">
        <f>D1</f>
        <v>0</v>
      </c>
      <c r="I1" s="6" t="s">
        <v>0</v>
      </c>
      <c r="J1" s="121"/>
    </row>
    <row r="2" spans="1:12" ht="20.100000000000001" customHeight="1">
      <c r="D2" s="140"/>
      <c r="L2" s="140"/>
    </row>
    <row r="3" spans="1:12" ht="15" customHeight="1" thickBot="1">
      <c r="D3" s="7"/>
      <c r="I3" s="8"/>
      <c r="J3" s="8"/>
      <c r="K3" s="8"/>
    </row>
    <row r="4" spans="1:12" s="452" customFormat="1" ht="24" customHeight="1">
      <c r="A4" s="607" t="s">
        <v>33</v>
      </c>
      <c r="B4" s="608"/>
      <c r="C4" s="459" t="s">
        <v>274</v>
      </c>
      <c r="D4" s="60" t="s">
        <v>34</v>
      </c>
      <c r="E4" s="460" t="s">
        <v>142</v>
      </c>
      <c r="F4" s="459" t="s">
        <v>222</v>
      </c>
      <c r="G4" s="60" t="s">
        <v>185</v>
      </c>
      <c r="H4" s="461" t="s">
        <v>141</v>
      </c>
      <c r="I4" s="434"/>
      <c r="J4" s="467"/>
      <c r="K4" s="434"/>
    </row>
    <row r="5" spans="1:12" ht="24" customHeight="1">
      <c r="A5" s="609" t="s">
        <v>104</v>
      </c>
      <c r="B5" s="21"/>
      <c r="C5" s="177" t="s">
        <v>182</v>
      </c>
      <c r="D5" s="297"/>
      <c r="E5" s="303"/>
      <c r="F5" s="299"/>
      <c r="G5" s="173" t="str">
        <f>IF(AND(ISNUMBER(D5),ISNUMBER(E5)),ROUND(D5*E5,0),"")</f>
        <v/>
      </c>
      <c r="H5" s="24"/>
      <c r="I5" s="467" t="s">
        <v>182</v>
      </c>
      <c r="J5" s="8"/>
      <c r="K5" s="247" t="str">
        <f>IF(I5="課税",G5,"")</f>
        <v/>
      </c>
    </row>
    <row r="6" spans="1:12" ht="24" customHeight="1">
      <c r="A6" s="610"/>
      <c r="B6" s="21"/>
      <c r="C6" s="177" t="s">
        <v>182</v>
      </c>
      <c r="D6" s="297"/>
      <c r="E6" s="303"/>
      <c r="F6" s="299"/>
      <c r="G6" s="173" t="str">
        <f>IF(AND(ISNUMBER(D6),ISNUMBER(E6)),ROUND(D6*E6,0),"")</f>
        <v/>
      </c>
      <c r="H6" s="24"/>
      <c r="I6" s="467" t="s">
        <v>182</v>
      </c>
      <c r="J6" s="8"/>
      <c r="K6" s="247" t="str">
        <f>IF(I6="課税",G6,"")</f>
        <v/>
      </c>
    </row>
    <row r="7" spans="1:12" ht="24" customHeight="1">
      <c r="A7" s="611"/>
      <c r="B7" s="21"/>
      <c r="C7" s="177" t="s">
        <v>182</v>
      </c>
      <c r="D7" s="297"/>
      <c r="E7" s="303"/>
      <c r="F7" s="299"/>
      <c r="G7" s="173" t="str">
        <f>IF(AND(ISNUMBER(D7),ISNUMBER(E7)),ROUND(D7*E7,0),"")</f>
        <v/>
      </c>
      <c r="H7" s="24"/>
      <c r="I7" s="467" t="s">
        <v>182</v>
      </c>
      <c r="J7" s="8"/>
      <c r="K7" s="198" t="str">
        <f>IF(I7="課税",G7,"")</f>
        <v/>
      </c>
    </row>
    <row r="8" spans="1:12" ht="24" customHeight="1">
      <c r="A8" s="612"/>
      <c r="B8" s="22" t="s">
        <v>25</v>
      </c>
      <c r="C8" s="426"/>
      <c r="D8" s="385"/>
      <c r="E8" s="385"/>
      <c r="F8" s="447"/>
      <c r="G8" s="153">
        <f>SUM(G5:G7)</f>
        <v>0</v>
      </c>
      <c r="H8" s="29"/>
      <c r="I8" s="14"/>
      <c r="J8" s="8"/>
      <c r="K8" s="247">
        <f>SUM(K5:K7)</f>
        <v>0</v>
      </c>
    </row>
    <row r="9" spans="1:12" ht="24" customHeight="1">
      <c r="A9" s="609" t="s">
        <v>105</v>
      </c>
      <c r="B9" s="21"/>
      <c r="C9" s="177" t="s">
        <v>182</v>
      </c>
      <c r="D9" s="297"/>
      <c r="E9" s="303"/>
      <c r="F9" s="300"/>
      <c r="G9" s="173" t="str">
        <f>IF(AND(ISNUMBER(D9),ISNUMBER(E9)),ROUND(D9*E9,0),"")</f>
        <v/>
      </c>
      <c r="H9" s="24"/>
      <c r="I9" s="467" t="s">
        <v>182</v>
      </c>
      <c r="J9" s="8"/>
      <c r="K9" s="198" t="str">
        <f>IF(I9="課税",G9,"")</f>
        <v/>
      </c>
    </row>
    <row r="10" spans="1:12" ht="24" customHeight="1">
      <c r="A10" s="610"/>
      <c r="B10" s="21"/>
      <c r="C10" s="177" t="s">
        <v>182</v>
      </c>
      <c r="D10" s="297"/>
      <c r="E10" s="303"/>
      <c r="F10" s="299"/>
      <c r="G10" s="173" t="str">
        <f>IF(AND(ISNUMBER(D10),ISNUMBER(E10)),ROUND(D10*E10,0),"")</f>
        <v/>
      </c>
      <c r="H10" s="24"/>
      <c r="I10" s="467" t="s">
        <v>182</v>
      </c>
      <c r="J10" s="8"/>
      <c r="K10" s="198" t="str">
        <f>IF(I10="課税",G10,"")</f>
        <v/>
      </c>
    </row>
    <row r="11" spans="1:12" ht="24" customHeight="1">
      <c r="A11" s="610"/>
      <c r="B11" s="21"/>
      <c r="C11" s="177" t="s">
        <v>182</v>
      </c>
      <c r="D11" s="297"/>
      <c r="E11" s="303"/>
      <c r="F11" s="299"/>
      <c r="G11" s="173" t="str">
        <f>IF(AND(ISNUMBER(D11),ISNUMBER(E11)),ROUND(D11*E11,0),"")</f>
        <v/>
      </c>
      <c r="H11" s="24"/>
      <c r="I11" s="467" t="s">
        <v>182</v>
      </c>
      <c r="J11" s="8"/>
      <c r="K11" s="198" t="str">
        <f>IF(I11="課税",G11,"")</f>
        <v/>
      </c>
    </row>
    <row r="12" spans="1:12" ht="24" customHeight="1">
      <c r="A12" s="611"/>
      <c r="B12" s="21"/>
      <c r="C12" s="177" t="s">
        <v>182</v>
      </c>
      <c r="D12" s="297"/>
      <c r="E12" s="303"/>
      <c r="F12" s="299"/>
      <c r="G12" s="173" t="str">
        <f>IF(AND(ISNUMBER(D12),ISNUMBER(E12)),ROUND(D12*E12,0),"")</f>
        <v/>
      </c>
      <c r="H12" s="24"/>
      <c r="I12" s="467" t="s">
        <v>182</v>
      </c>
      <c r="J12" s="8"/>
      <c r="K12" s="198" t="str">
        <f>IF(I12="課税",G12,"")</f>
        <v/>
      </c>
    </row>
    <row r="13" spans="1:12" ht="24" customHeight="1">
      <c r="A13" s="612"/>
      <c r="B13" s="22" t="s">
        <v>25</v>
      </c>
      <c r="C13" s="426"/>
      <c r="D13" s="385"/>
      <c r="E13" s="385"/>
      <c r="F13" s="447"/>
      <c r="G13" s="153">
        <f>SUM(G9:G12)</f>
        <v>0</v>
      </c>
      <c r="H13" s="24"/>
      <c r="I13" s="14"/>
      <c r="J13" s="8"/>
      <c r="K13" s="247">
        <f>SUM(K10:K12)</f>
        <v>0</v>
      </c>
    </row>
    <row r="14" spans="1:12" ht="24" customHeight="1">
      <c r="A14" s="604" t="s">
        <v>106</v>
      </c>
      <c r="B14" s="21"/>
      <c r="C14" s="177" t="s">
        <v>182</v>
      </c>
      <c r="D14" s="297"/>
      <c r="E14" s="303"/>
      <c r="F14" s="299"/>
      <c r="G14" s="173" t="str">
        <f>IF(AND(ISNUMBER(D14),ISNUMBER(E14)),ROUND(D14*E14,0),"")</f>
        <v/>
      </c>
      <c r="H14" s="24"/>
      <c r="I14" s="467" t="s">
        <v>182</v>
      </c>
      <c r="J14" s="8"/>
      <c r="K14" s="198" t="str">
        <f>IF(I14="課税",G14,"")</f>
        <v/>
      </c>
    </row>
    <row r="15" spans="1:12" ht="24" customHeight="1">
      <c r="A15" s="611"/>
      <c r="B15" s="440"/>
      <c r="C15" s="177" t="s">
        <v>182</v>
      </c>
      <c r="D15" s="298"/>
      <c r="E15" s="384"/>
      <c r="F15" s="301"/>
      <c r="G15" s="173" t="str">
        <f>IF(AND(ISNUMBER(D15),ISNUMBER(E15)),ROUND(D15*E15,0),"")</f>
        <v/>
      </c>
      <c r="H15" s="26"/>
      <c r="I15" s="467" t="s">
        <v>182</v>
      </c>
      <c r="J15" s="8"/>
      <c r="K15" s="198" t="str">
        <f>IF(I15="課税",G15,"")</f>
        <v/>
      </c>
    </row>
    <row r="16" spans="1:12" ht="24" customHeight="1">
      <c r="A16" s="611"/>
      <c r="B16" s="21"/>
      <c r="C16" s="177" t="s">
        <v>182</v>
      </c>
      <c r="D16" s="297"/>
      <c r="E16" s="303"/>
      <c r="F16" s="299"/>
      <c r="G16" s="173" t="str">
        <f>IF(AND(ISNUMBER(D16),ISNUMBER(E16)),ROUND(D16*E16,0),"")</f>
        <v/>
      </c>
      <c r="H16" s="24"/>
      <c r="I16" s="467" t="s">
        <v>182</v>
      </c>
      <c r="J16" s="8"/>
      <c r="K16" s="198" t="str">
        <f>IF(I16="課税",G16,"")</f>
        <v/>
      </c>
    </row>
    <row r="17" spans="1:11" ht="24" customHeight="1">
      <c r="A17" s="612"/>
      <c r="B17" s="22" t="s">
        <v>25</v>
      </c>
      <c r="C17" s="426"/>
      <c r="D17" s="385"/>
      <c r="E17" s="385"/>
      <c r="F17" s="447"/>
      <c r="G17" s="153">
        <f>SUM(G14:G16)</f>
        <v>0</v>
      </c>
      <c r="H17" s="24"/>
      <c r="I17" s="14"/>
      <c r="J17" s="8"/>
      <c r="K17" s="247">
        <f>SUM(K14:K16)</f>
        <v>0</v>
      </c>
    </row>
    <row r="18" spans="1:11" ht="24" customHeight="1">
      <c r="A18" s="604" t="s">
        <v>152</v>
      </c>
      <c r="B18" s="21"/>
      <c r="C18" s="177" t="s">
        <v>182</v>
      </c>
      <c r="D18" s="297"/>
      <c r="E18" s="303"/>
      <c r="F18" s="299"/>
      <c r="G18" s="173" t="str">
        <f>IF(AND(ISNUMBER(D18),ISNUMBER(E18)),ROUND(D18*E18,0),"")</f>
        <v/>
      </c>
      <c r="H18" s="24"/>
      <c r="I18" s="467" t="s">
        <v>182</v>
      </c>
      <c r="J18" s="8"/>
      <c r="K18" s="198" t="str">
        <f>IF(I18="課税",G18,"")</f>
        <v/>
      </c>
    </row>
    <row r="19" spans="1:11" ht="24" customHeight="1">
      <c r="A19" s="605"/>
      <c r="B19" s="21"/>
      <c r="C19" s="177" t="s">
        <v>182</v>
      </c>
      <c r="D19" s="297"/>
      <c r="E19" s="303"/>
      <c r="F19" s="299"/>
      <c r="G19" s="173" t="str">
        <f>IF(AND(ISNUMBER(D19),ISNUMBER(E19)),ROUND(D19*E19,0),"")</f>
        <v/>
      </c>
      <c r="H19" s="24"/>
      <c r="I19" s="8" t="s">
        <v>182</v>
      </c>
      <c r="J19" s="8"/>
      <c r="K19" s="198" t="str">
        <f>IF(I19="課税",G19,"")</f>
        <v/>
      </c>
    </row>
    <row r="20" spans="1:11" ht="24" customHeight="1">
      <c r="A20" s="605"/>
      <c r="B20" s="21"/>
      <c r="C20" s="177" t="s">
        <v>182</v>
      </c>
      <c r="D20" s="297"/>
      <c r="E20" s="303"/>
      <c r="F20" s="299"/>
      <c r="G20" s="173" t="str">
        <f>IF(AND(ISNUMBER(D20),ISNUMBER(E20)),ROUND(D20*E20,0),"")</f>
        <v/>
      </c>
      <c r="H20" s="24"/>
      <c r="I20" s="467" t="s">
        <v>182</v>
      </c>
      <c r="J20" s="8"/>
      <c r="K20" s="198" t="str">
        <f>IF(I20="課税",G20,"")</f>
        <v/>
      </c>
    </row>
    <row r="21" spans="1:11" ht="24" customHeight="1">
      <c r="A21" s="605"/>
      <c r="B21" s="21"/>
      <c r="C21" s="177" t="s">
        <v>182</v>
      </c>
      <c r="D21" s="297"/>
      <c r="E21" s="303"/>
      <c r="F21" s="299"/>
      <c r="G21" s="173" t="str">
        <f>IF(AND(ISNUMBER(D21),ISNUMBER(E21)),ROUND(D21*E21,0),"")</f>
        <v/>
      </c>
      <c r="H21" s="24"/>
      <c r="I21" s="467" t="s">
        <v>182</v>
      </c>
      <c r="J21" s="8"/>
      <c r="K21" s="198" t="str">
        <f>IF(I21="課税",G21,"")</f>
        <v/>
      </c>
    </row>
    <row r="22" spans="1:11" ht="24" customHeight="1">
      <c r="A22" s="606"/>
      <c r="B22" s="22" t="s">
        <v>25</v>
      </c>
      <c r="C22" s="426"/>
      <c r="D22" s="385"/>
      <c r="E22" s="385"/>
      <c r="F22" s="447"/>
      <c r="G22" s="153">
        <f>SUM(G18:G21)</f>
        <v>0</v>
      </c>
      <c r="H22" s="24"/>
      <c r="I22" s="14"/>
      <c r="J22" s="8"/>
      <c r="K22" s="247">
        <f>SUM(K18:K21)</f>
        <v>0</v>
      </c>
    </row>
    <row r="23" spans="1:11" ht="24" customHeight="1">
      <c r="A23" s="601" t="s">
        <v>107</v>
      </c>
      <c r="B23" s="102"/>
      <c r="C23" s="425" t="s">
        <v>182</v>
      </c>
      <c r="D23" s="388"/>
      <c r="E23" s="387"/>
      <c r="F23" s="302"/>
      <c r="G23" s="173" t="str">
        <f>IF(AND(ISNUMBER(D23),ISNUMBER(E23)),ROUND(D23*E23,0),"")</f>
        <v/>
      </c>
      <c r="H23" s="103"/>
      <c r="I23" s="467" t="s">
        <v>182</v>
      </c>
      <c r="J23" s="8"/>
      <c r="K23" s="247" t="str">
        <f>IF(I23="課税",G23,"")</f>
        <v/>
      </c>
    </row>
    <row r="24" spans="1:11" ht="24" customHeight="1">
      <c r="A24" s="602"/>
      <c r="B24" s="102"/>
      <c r="C24" s="45" t="s">
        <v>182</v>
      </c>
      <c r="D24" s="388"/>
      <c r="E24" s="387"/>
      <c r="F24" s="302"/>
      <c r="G24" s="173" t="str">
        <f>IF(AND(ISNUMBER(D24),ISNUMBER(E24)),ROUND(D24*E24,0),"")</f>
        <v/>
      </c>
      <c r="H24" s="103"/>
      <c r="I24" s="467" t="s">
        <v>182</v>
      </c>
      <c r="J24" s="8"/>
      <c r="K24" s="247" t="str">
        <f>IF(I24="課税",G24,"")</f>
        <v/>
      </c>
    </row>
    <row r="25" spans="1:11" ht="24" customHeight="1">
      <c r="A25" s="602"/>
      <c r="B25" s="102"/>
      <c r="C25" s="45" t="s">
        <v>182</v>
      </c>
      <c r="D25" s="389"/>
      <c r="E25" s="387"/>
      <c r="F25" s="302"/>
      <c r="G25" s="173" t="str">
        <f>IF(AND(ISNUMBER(D25),ISNUMBER(E25)),ROUND(D25*E25,0),"")</f>
        <v/>
      </c>
      <c r="H25" s="103"/>
      <c r="I25" s="467" t="s">
        <v>182</v>
      </c>
      <c r="J25" s="8"/>
      <c r="K25" s="247" t="str">
        <f>IF(I25="課税",G25,"")</f>
        <v/>
      </c>
    </row>
    <row r="26" spans="1:11" ht="24" customHeight="1">
      <c r="A26" s="603"/>
      <c r="B26" s="595" t="s">
        <v>89</v>
      </c>
      <c r="C26" s="596"/>
      <c r="D26" s="597"/>
      <c r="E26" s="597"/>
      <c r="F26" s="447"/>
      <c r="G26" s="153">
        <f>SUM(G23:G25)</f>
        <v>0</v>
      </c>
      <c r="H26" s="103"/>
      <c r="I26" s="14"/>
      <c r="J26" s="8"/>
      <c r="K26" s="247">
        <f>SUM(K23:K25)</f>
        <v>0</v>
      </c>
    </row>
    <row r="27" spans="1:11" ht="24" customHeight="1">
      <c r="A27" s="598" t="s">
        <v>140</v>
      </c>
      <c r="B27" s="102"/>
      <c r="C27" s="425" t="s">
        <v>182</v>
      </c>
      <c r="D27" s="388"/>
      <c r="E27" s="387"/>
      <c r="F27" s="302"/>
      <c r="G27" s="173" t="str">
        <f>IF(AND(ISNUMBER(D27),ISNUMBER(E27)),ROUND(D27*E27,0),"")</f>
        <v/>
      </c>
      <c r="H27" s="103"/>
      <c r="I27" s="467" t="s">
        <v>182</v>
      </c>
      <c r="J27" s="8"/>
      <c r="K27" s="247" t="str">
        <f>IF(I27="課税",G27,"")</f>
        <v/>
      </c>
    </row>
    <row r="28" spans="1:11" ht="24" customHeight="1">
      <c r="A28" s="602"/>
      <c r="B28" s="102"/>
      <c r="C28" s="425" t="s">
        <v>182</v>
      </c>
      <c r="D28" s="388"/>
      <c r="E28" s="387"/>
      <c r="F28" s="302"/>
      <c r="G28" s="173" t="str">
        <f>IF(AND(ISNUMBER(D28),ISNUMBER(E28)),ROUND(D28*E28,0),"")</f>
        <v/>
      </c>
      <c r="H28" s="103"/>
      <c r="I28" s="467" t="s">
        <v>182</v>
      </c>
      <c r="J28" s="8"/>
      <c r="K28" s="247" t="str">
        <f>IF(I28="課税",G28,"")</f>
        <v/>
      </c>
    </row>
    <row r="29" spans="1:11" ht="24" customHeight="1">
      <c r="A29" s="602"/>
      <c r="B29" s="102"/>
      <c r="C29" s="425" t="s">
        <v>182</v>
      </c>
      <c r="D29" s="389"/>
      <c r="E29" s="387"/>
      <c r="F29" s="302"/>
      <c r="G29" s="173" t="str">
        <f>IF(AND(ISNUMBER(D29),ISNUMBER(E29)),ROUND(D29*E29,0),"")</f>
        <v/>
      </c>
      <c r="H29" s="103"/>
      <c r="I29" s="467" t="s">
        <v>182</v>
      </c>
      <c r="J29" s="8"/>
      <c r="K29" s="247" t="str">
        <f>IF(I29="課税",G29,"")</f>
        <v/>
      </c>
    </row>
    <row r="30" spans="1:11" ht="24" customHeight="1">
      <c r="A30" s="603"/>
      <c r="B30" s="595" t="s">
        <v>89</v>
      </c>
      <c r="C30" s="596"/>
      <c r="D30" s="597"/>
      <c r="E30" s="597"/>
      <c r="F30" s="518"/>
      <c r="G30" s="156">
        <f>SUM(G27:G29)</f>
        <v>0</v>
      </c>
      <c r="H30" s="103"/>
      <c r="I30" s="14"/>
      <c r="J30" s="8"/>
      <c r="K30" s="247">
        <f>SUM(K27:K29)</f>
        <v>0</v>
      </c>
    </row>
    <row r="31" spans="1:11" ht="24" customHeight="1">
      <c r="A31" s="598" t="s">
        <v>108</v>
      </c>
      <c r="B31" s="102"/>
      <c r="C31" s="425" t="s">
        <v>182</v>
      </c>
      <c r="D31" s="388"/>
      <c r="E31" s="387"/>
      <c r="F31" s="302"/>
      <c r="G31" s="173" t="str">
        <f>IF(AND(ISNUMBER(D31),ISNUMBER(E31)),ROUND(D31*E31,0),"")</f>
        <v/>
      </c>
      <c r="H31" s="103"/>
      <c r="I31" s="467" t="s">
        <v>182</v>
      </c>
      <c r="J31" s="8"/>
      <c r="K31" s="247" t="str">
        <f>IF(I31="課税",G31,"")</f>
        <v/>
      </c>
    </row>
    <row r="32" spans="1:11" ht="24" customHeight="1">
      <c r="A32" s="599"/>
      <c r="B32" s="102"/>
      <c r="C32" s="425" t="s">
        <v>182</v>
      </c>
      <c r="D32" s="388"/>
      <c r="E32" s="387"/>
      <c r="F32" s="302"/>
      <c r="G32" s="173" t="str">
        <f>IF(AND(ISNUMBER(D32),ISNUMBER(E32)),ROUND(D32*E32,0),"")</f>
        <v/>
      </c>
      <c r="H32" s="103"/>
      <c r="I32" s="467" t="s">
        <v>182</v>
      </c>
      <c r="J32" s="8"/>
      <c r="K32" s="247" t="str">
        <f>IF(I32="課税",G32,"")</f>
        <v/>
      </c>
    </row>
    <row r="33" spans="1:11" ht="24" customHeight="1">
      <c r="A33" s="599"/>
      <c r="B33" s="102"/>
      <c r="C33" s="425" t="s">
        <v>182</v>
      </c>
      <c r="D33" s="388"/>
      <c r="E33" s="387"/>
      <c r="F33" s="302"/>
      <c r="G33" s="173" t="str">
        <f>IF(AND(ISNUMBER(D33),ISNUMBER(E33)),ROUND(D33*E33,0),"")</f>
        <v/>
      </c>
      <c r="H33" s="103"/>
      <c r="I33" s="467" t="s">
        <v>182</v>
      </c>
      <c r="J33" s="8"/>
      <c r="K33" s="247" t="str">
        <f>IF(I33="課税",G33,"")</f>
        <v/>
      </c>
    </row>
    <row r="34" spans="1:11" ht="24" customHeight="1">
      <c r="A34" s="599"/>
      <c r="B34" s="102"/>
      <c r="C34" s="425" t="s">
        <v>182</v>
      </c>
      <c r="D34" s="389"/>
      <c r="E34" s="387"/>
      <c r="F34" s="302"/>
      <c r="G34" s="173" t="str">
        <f>IF(AND(ISNUMBER(D34),ISNUMBER(E34)),ROUND(D34*E34,0),"")</f>
        <v/>
      </c>
      <c r="H34" s="103"/>
      <c r="I34" s="467" t="s">
        <v>182</v>
      </c>
      <c r="J34" s="8"/>
      <c r="K34" s="247" t="str">
        <f>IF(I34="課税",G34,"")</f>
        <v/>
      </c>
    </row>
    <row r="35" spans="1:11" ht="24" customHeight="1">
      <c r="A35" s="600"/>
      <c r="B35" s="595" t="s">
        <v>89</v>
      </c>
      <c r="C35" s="596"/>
      <c r="D35" s="597"/>
      <c r="E35" s="597"/>
      <c r="F35" s="518"/>
      <c r="G35" s="156">
        <f>SUM(G31:G34)</f>
        <v>0</v>
      </c>
      <c r="H35" s="103"/>
      <c r="I35" s="14"/>
      <c r="J35" s="8"/>
      <c r="K35" s="247">
        <f>SUM(K31:K34)</f>
        <v>0</v>
      </c>
    </row>
    <row r="36" spans="1:11" ht="24" customHeight="1" thickBot="1">
      <c r="A36" s="104"/>
      <c r="B36" s="439" t="s">
        <v>91</v>
      </c>
      <c r="C36" s="438"/>
      <c r="D36" s="519"/>
      <c r="E36" s="519"/>
      <c r="F36" s="520"/>
      <c r="G36" s="174">
        <f>SUM(G35,G30,G26,G22,G17,G13,G8)</f>
        <v>0</v>
      </c>
      <c r="H36" s="28"/>
      <c r="I36" s="14"/>
      <c r="J36" s="8"/>
      <c r="K36" s="247">
        <f>SUM(K35,K30,K26,K22,K17,K13,K8)</f>
        <v>0</v>
      </c>
    </row>
    <row r="37" spans="1:11">
      <c r="I37" s="8"/>
      <c r="J37" s="8"/>
      <c r="K37" s="8"/>
    </row>
    <row r="38" spans="1:11">
      <c r="I38" s="8"/>
      <c r="J38" s="8"/>
      <c r="K38" s="8"/>
    </row>
    <row r="39" spans="1:11">
      <c r="I39" s="8"/>
      <c r="J39" s="8"/>
      <c r="K39" s="8"/>
    </row>
    <row r="40" spans="1:11" ht="47.25" customHeight="1">
      <c r="A40" s="548" t="s">
        <v>282</v>
      </c>
      <c r="B40" s="594"/>
      <c r="C40" s="594"/>
      <c r="D40" s="594"/>
      <c r="E40" s="594"/>
      <c r="F40" s="594"/>
      <c r="G40" s="594"/>
      <c r="H40" s="594"/>
      <c r="I40" s="8"/>
      <c r="J40" s="8"/>
      <c r="K40" s="8"/>
    </row>
  </sheetData>
  <mergeCells count="12">
    <mergeCell ref="A18:A22"/>
    <mergeCell ref="A4:B4"/>
    <mergeCell ref="A5:A8"/>
    <mergeCell ref="A9:A13"/>
    <mergeCell ref="A14:A17"/>
    <mergeCell ref="A40:H40"/>
    <mergeCell ref="B35:E35"/>
    <mergeCell ref="A31:A35"/>
    <mergeCell ref="A23:A26"/>
    <mergeCell ref="B26:E26"/>
    <mergeCell ref="A27:A30"/>
    <mergeCell ref="B30:E30"/>
  </mergeCells>
  <phoneticPr fontId="2"/>
  <dataValidations count="2">
    <dataValidation type="list" allowBlank="1" showInputMessage="1" showErrorMessage="1" sqref="I5:I7 I9:I12 I14:I16 I18 I20:I21 I23:I25 I27:I29 I31:I34">
      <formula1>",　,課税"</formula1>
    </dataValidation>
    <dataValidation type="list" allowBlank="1" showInputMessage="1" showErrorMessage="1" sqref="C5:C7 C9:C12 C14:C16 C18:C21 C23:C25 C27:C29 C31:C34">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72" orientation="portrait" r:id="rId1"/>
  <headerFooter>
    <oddHeader>&amp;R(2020.08版）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40"/>
  <sheetViews>
    <sheetView showZeros="0" view="pageBreakPreview" topLeftCell="A19" zoomScaleNormal="100" zoomScaleSheetLayoutView="100" workbookViewId="0">
      <selection activeCell="B40" sqref="B40"/>
    </sheetView>
  </sheetViews>
  <sheetFormatPr defaultColWidth="10.625" defaultRowHeight="12"/>
  <cols>
    <col min="1" max="1" width="4.75" style="6" customWidth="1"/>
    <col min="2" max="2" width="17.125" style="6" customWidth="1"/>
    <col min="3" max="3" width="11.125" style="6" customWidth="1"/>
    <col min="4" max="4" width="17.5" style="6" customWidth="1"/>
    <col min="5" max="5" width="8.125" style="6" customWidth="1"/>
    <col min="6" max="6" width="5.75" style="6" customWidth="1"/>
    <col min="7" max="7" width="15.25" style="6" customWidth="1"/>
    <col min="8" max="8" width="22.25" style="6" customWidth="1"/>
    <col min="9" max="9" width="6.375" style="6" customWidth="1"/>
    <col min="10" max="10" width="10.625" style="6"/>
    <col min="11" max="11" width="16.875" style="6" customWidth="1"/>
    <col min="12" max="16384" width="10.625" style="6"/>
  </cols>
  <sheetData>
    <row r="1" spans="1:12" ht="20.100000000000001" customHeight="1" thickBot="1">
      <c r="D1" s="15"/>
      <c r="E1" s="6" t="s">
        <v>90</v>
      </c>
      <c r="G1" s="176">
        <f>'一般業務費１（不）'!G36</f>
        <v>0</v>
      </c>
      <c r="H1" s="6" t="s">
        <v>0</v>
      </c>
      <c r="I1" s="248">
        <f>'一般業務費１（不）'!K36</f>
        <v>0</v>
      </c>
      <c r="J1" s="248"/>
      <c r="K1" s="248"/>
    </row>
    <row r="2" spans="1:12" s="452" customFormat="1" ht="27" customHeight="1">
      <c r="A2" s="573" t="s">
        <v>35</v>
      </c>
      <c r="B2" s="620"/>
      <c r="C2" s="459" t="s">
        <v>274</v>
      </c>
      <c r="D2" s="16" t="s">
        <v>70</v>
      </c>
      <c r="E2" s="460" t="s">
        <v>23</v>
      </c>
      <c r="F2" s="459" t="s">
        <v>222</v>
      </c>
      <c r="G2" s="254" t="s">
        <v>184</v>
      </c>
      <c r="H2" s="137" t="s">
        <v>24</v>
      </c>
      <c r="I2" s="249"/>
      <c r="J2" s="250"/>
      <c r="K2" s="249"/>
    </row>
    <row r="3" spans="1:12" ht="26.1" customHeight="1">
      <c r="A3" s="604" t="s">
        <v>109</v>
      </c>
      <c r="B3" s="428"/>
      <c r="C3" s="425" t="s">
        <v>182</v>
      </c>
      <c r="D3" s="297"/>
      <c r="E3" s="303"/>
      <c r="F3" s="304"/>
      <c r="G3" s="463" t="str">
        <f>IF(AND(ISNUMBER(D3),ISNUMBER(E3)),ROUND(D3*E3,0),"")</f>
        <v/>
      </c>
      <c r="H3" s="200"/>
      <c r="I3" s="250" t="s">
        <v>182</v>
      </c>
      <c r="J3" s="251"/>
      <c r="K3" s="207" t="str">
        <f>IF(I3="課税",G3,"")</f>
        <v/>
      </c>
      <c r="L3" s="25"/>
    </row>
    <row r="4" spans="1:12" ht="25.5" customHeight="1">
      <c r="A4" s="621"/>
      <c r="C4" s="45" t="s">
        <v>182</v>
      </c>
      <c r="D4" s="298"/>
      <c r="E4" s="384"/>
      <c r="F4" s="306"/>
      <c r="G4" s="463" t="str">
        <f>IF(AND(ISNUMBER(D4),ISNUMBER(E4)),ROUND(D4*E4,0),"")</f>
        <v/>
      </c>
      <c r="H4" s="258"/>
      <c r="I4" s="250" t="s">
        <v>182</v>
      </c>
      <c r="J4" s="251"/>
      <c r="K4" s="207" t="str">
        <f>IF(I4="課税",G4,"")</f>
        <v/>
      </c>
      <c r="L4" s="25"/>
    </row>
    <row r="5" spans="1:12" ht="25.5" customHeight="1">
      <c r="A5" s="621"/>
      <c r="B5" s="428"/>
      <c r="C5" s="45" t="s">
        <v>182</v>
      </c>
      <c r="D5" s="297"/>
      <c r="E5" s="303"/>
      <c r="F5" s="304"/>
      <c r="G5" s="463" t="str">
        <f>IF(AND(ISNUMBER(D5),ISNUMBER(E5)),ROUND(D5*E5,0),"")</f>
        <v/>
      </c>
      <c r="H5" s="200"/>
      <c r="I5" s="250" t="s">
        <v>182</v>
      </c>
      <c r="J5" s="251"/>
      <c r="K5" s="207" t="str">
        <f>IF(I5="課税",G5,"")</f>
        <v/>
      </c>
      <c r="L5" s="25"/>
    </row>
    <row r="6" spans="1:12" ht="25.5" customHeight="1">
      <c r="A6" s="621"/>
      <c r="B6" s="428"/>
      <c r="C6" s="45" t="s">
        <v>182</v>
      </c>
      <c r="D6" s="297"/>
      <c r="E6" s="303"/>
      <c r="F6" s="304"/>
      <c r="G6" s="463" t="str">
        <f>IF(AND(ISNUMBER(D6),ISNUMBER(E6)),ROUND(D6*E6,0),"")</f>
        <v/>
      </c>
      <c r="H6" s="200"/>
      <c r="I6" s="250" t="s">
        <v>182</v>
      </c>
      <c r="J6" s="248"/>
      <c r="K6" s="207" t="str">
        <f>IF(I6="課税",G6,"")</f>
        <v/>
      </c>
    </row>
    <row r="7" spans="1:12" ht="25.5" customHeight="1">
      <c r="A7" s="622"/>
      <c r="B7" s="595" t="s">
        <v>25</v>
      </c>
      <c r="C7" s="596"/>
      <c r="D7" s="613"/>
      <c r="E7" s="613"/>
      <c r="F7" s="175"/>
      <c r="G7" s="156">
        <f>SUM(G3:G6)</f>
        <v>0</v>
      </c>
      <c r="H7" s="259"/>
      <c r="I7" s="252"/>
      <c r="J7" s="248"/>
      <c r="K7" s="207">
        <f>SUM(K3:K6)</f>
        <v>0</v>
      </c>
    </row>
    <row r="8" spans="1:12" ht="27.95" customHeight="1">
      <c r="A8" s="609" t="s">
        <v>110</v>
      </c>
      <c r="B8" s="21"/>
      <c r="C8" s="45" t="s">
        <v>182</v>
      </c>
      <c r="D8" s="297"/>
      <c r="E8" s="303"/>
      <c r="F8" s="304"/>
      <c r="G8" s="463" t="str">
        <f>IF(AND(ISNUMBER(D8),ISNUMBER(E8)),ROUND(D8*E8,0),"")</f>
        <v/>
      </c>
      <c r="H8" s="200"/>
      <c r="I8" s="250" t="s">
        <v>182</v>
      </c>
      <c r="J8" s="248"/>
      <c r="K8" s="207" t="str">
        <f>IF(I8="課税",G8,"")</f>
        <v/>
      </c>
    </row>
    <row r="9" spans="1:12" ht="27.95" customHeight="1">
      <c r="A9" s="610"/>
      <c r="B9" s="21"/>
      <c r="C9" s="45" t="s">
        <v>182</v>
      </c>
      <c r="D9" s="297"/>
      <c r="E9" s="303"/>
      <c r="F9" s="304"/>
      <c r="G9" s="463" t="str">
        <f>IF(AND(ISNUMBER(D9),ISNUMBER(E9)),ROUND(D9*E9,0),"")</f>
        <v/>
      </c>
      <c r="H9" s="200"/>
      <c r="I9" s="250" t="s">
        <v>182</v>
      </c>
      <c r="J9" s="248"/>
      <c r="K9" s="207" t="str">
        <f>IF(I9="課税",G9,"")</f>
        <v/>
      </c>
    </row>
    <row r="10" spans="1:12" ht="25.5" customHeight="1">
      <c r="A10" s="611"/>
      <c r="B10" s="440"/>
      <c r="C10" s="45" t="s">
        <v>182</v>
      </c>
      <c r="D10" s="298"/>
      <c r="E10" s="384"/>
      <c r="F10" s="306"/>
      <c r="G10" s="466" t="str">
        <f>IF(AND(ISNUMBER(D10),ISNUMBER(E10)),ROUND(D10*E10,0),"")</f>
        <v/>
      </c>
      <c r="H10" s="258"/>
      <c r="I10" s="250" t="s">
        <v>182</v>
      </c>
      <c r="J10" s="248"/>
      <c r="K10" s="207" t="str">
        <f>IF(I10="課税",G10,"")</f>
        <v/>
      </c>
    </row>
    <row r="11" spans="1:12" ht="25.5" customHeight="1">
      <c r="A11" s="611"/>
      <c r="B11" s="21"/>
      <c r="C11" s="45" t="s">
        <v>182</v>
      </c>
      <c r="D11" s="297"/>
      <c r="E11" s="303"/>
      <c r="F11" s="304"/>
      <c r="G11" s="463" t="str">
        <f>IF(AND(ISNUMBER(D11),ISNUMBER(E11)),ROUND(D11*E11,0),"")</f>
        <v/>
      </c>
      <c r="H11" s="200"/>
      <c r="I11" s="250" t="s">
        <v>182</v>
      </c>
      <c r="J11" s="248"/>
      <c r="K11" s="207" t="str">
        <f>IF(I11="課税",G11,"")</f>
        <v/>
      </c>
    </row>
    <row r="12" spans="1:12" ht="25.5" customHeight="1">
      <c r="A12" s="612"/>
      <c r="B12" s="595" t="s">
        <v>25</v>
      </c>
      <c r="C12" s="596"/>
      <c r="D12" s="613"/>
      <c r="E12" s="613"/>
      <c r="F12" s="162"/>
      <c r="G12" s="463">
        <f>SUM(G8:G11)</f>
        <v>0</v>
      </c>
      <c r="H12" s="200"/>
      <c r="I12" s="252"/>
      <c r="J12" s="248"/>
      <c r="K12" s="207">
        <f>SUM(K8:K11)</f>
        <v>0</v>
      </c>
    </row>
    <row r="13" spans="1:12" ht="25.5" customHeight="1">
      <c r="A13" s="614" t="s">
        <v>111</v>
      </c>
      <c r="B13" s="27"/>
      <c r="C13" s="45" t="s">
        <v>182</v>
      </c>
      <c r="D13" s="297"/>
      <c r="E13" s="303"/>
      <c r="F13" s="304"/>
      <c r="G13" s="463" t="str">
        <f>IF(AND(ISNUMBER(D13),ISNUMBER(E13)),ROUND(D13*E13,0),"")</f>
        <v/>
      </c>
      <c r="H13" s="260"/>
      <c r="I13" s="250" t="s">
        <v>182</v>
      </c>
      <c r="J13" s="248"/>
      <c r="K13" s="207" t="str">
        <f>IF(I13="課税",G13,"")</f>
        <v/>
      </c>
    </row>
    <row r="14" spans="1:12" ht="25.5" customHeight="1">
      <c r="A14" s="605"/>
      <c r="B14" s="27"/>
      <c r="C14" s="45" t="s">
        <v>182</v>
      </c>
      <c r="D14" s="297"/>
      <c r="E14" s="303"/>
      <c r="F14" s="304"/>
      <c r="G14" s="463" t="str">
        <f>IF(AND(ISNUMBER(D14),ISNUMBER(E14)),ROUND(D14*E14,0),"")</f>
        <v/>
      </c>
      <c r="H14" s="260"/>
      <c r="I14" s="250" t="s">
        <v>182</v>
      </c>
      <c r="J14" s="248"/>
      <c r="K14" s="207" t="str">
        <f>IF(I14="課税",G14,"")</f>
        <v/>
      </c>
    </row>
    <row r="15" spans="1:12" ht="25.5" customHeight="1">
      <c r="A15" s="605"/>
      <c r="B15" s="27"/>
      <c r="C15" s="45" t="s">
        <v>182</v>
      </c>
      <c r="D15" s="297"/>
      <c r="E15" s="303"/>
      <c r="F15" s="304"/>
      <c r="G15" s="463" t="str">
        <f>IF(AND(ISNUMBER(D15),ISNUMBER(E15)),ROUND(D15*E15,0),"")</f>
        <v/>
      </c>
      <c r="H15" s="260"/>
      <c r="I15" s="250" t="s">
        <v>182</v>
      </c>
      <c r="J15" s="248"/>
      <c r="K15" s="207" t="str">
        <f>IF(I15="課税",G15,"")</f>
        <v/>
      </c>
    </row>
    <row r="16" spans="1:12" ht="25.5" customHeight="1">
      <c r="A16" s="605"/>
      <c r="B16" s="618" t="s">
        <v>25</v>
      </c>
      <c r="C16" s="619"/>
      <c r="D16" s="613"/>
      <c r="E16" s="613"/>
      <c r="F16" s="175"/>
      <c r="G16" s="255">
        <f>SUM(G13:G15)</f>
        <v>0</v>
      </c>
      <c r="H16" s="261"/>
      <c r="I16" s="252"/>
      <c r="J16" s="248"/>
      <c r="K16" s="207">
        <f>SUM(K13:K15)</f>
        <v>0</v>
      </c>
    </row>
    <row r="17" spans="1:11" ht="25.5" customHeight="1">
      <c r="A17" s="609" t="s">
        <v>112</v>
      </c>
      <c r="B17" s="21"/>
      <c r="C17" s="45" t="s">
        <v>182</v>
      </c>
      <c r="D17" s="297"/>
      <c r="E17" s="303"/>
      <c r="F17" s="304"/>
      <c r="G17" s="463" t="str">
        <f>IF(AND(ISNUMBER(D17),ISNUMBER(E17)),ROUND(D17*E17,0),"")</f>
        <v/>
      </c>
      <c r="H17" s="200"/>
      <c r="I17" s="250" t="s">
        <v>182</v>
      </c>
      <c r="J17" s="248"/>
      <c r="K17" s="207" t="str">
        <f>IF(I17="課税",G17,"")</f>
        <v/>
      </c>
    </row>
    <row r="18" spans="1:11" ht="25.5" customHeight="1">
      <c r="A18" s="610"/>
      <c r="B18" s="21"/>
      <c r="C18" s="45" t="s">
        <v>182</v>
      </c>
      <c r="D18" s="297"/>
      <c r="E18" s="303"/>
      <c r="F18" s="304"/>
      <c r="G18" s="463" t="str">
        <f>IF(AND(ISNUMBER(D18),ISNUMBER(E18)),ROUND(D18*E18,0),"")</f>
        <v/>
      </c>
      <c r="H18" s="200"/>
      <c r="I18" s="250" t="s">
        <v>182</v>
      </c>
      <c r="J18" s="248"/>
      <c r="K18" s="207" t="str">
        <f>IF(I18="課税",G18,"")</f>
        <v/>
      </c>
    </row>
    <row r="19" spans="1:11" ht="25.5" customHeight="1">
      <c r="A19" s="611"/>
      <c r="B19" s="21"/>
      <c r="C19" s="45" t="s">
        <v>182</v>
      </c>
      <c r="D19" s="297"/>
      <c r="E19" s="303"/>
      <c r="F19" s="304"/>
      <c r="G19" s="463" t="str">
        <f>IF(AND(ISNUMBER(D19),ISNUMBER(E19)),ROUND(D19*E19,0),"")</f>
        <v/>
      </c>
      <c r="H19" s="200"/>
      <c r="I19" s="250" t="s">
        <v>182</v>
      </c>
      <c r="J19" s="248"/>
      <c r="K19" s="207" t="str">
        <f>IF(I19="課税",G19,"")</f>
        <v/>
      </c>
    </row>
    <row r="20" spans="1:11" ht="25.5" customHeight="1">
      <c r="A20" s="611"/>
      <c r="B20" s="21"/>
      <c r="C20" s="45" t="s">
        <v>182</v>
      </c>
      <c r="D20" s="297"/>
      <c r="E20" s="303"/>
      <c r="F20" s="304"/>
      <c r="G20" s="463" t="str">
        <f>IF(AND(ISNUMBER(D20),ISNUMBER(E20)),ROUND(D20*E20,0),"")</f>
        <v/>
      </c>
      <c r="H20" s="200"/>
      <c r="I20" s="250" t="s">
        <v>182</v>
      </c>
      <c r="J20" s="248"/>
      <c r="K20" s="207" t="str">
        <f>IF(I20="課税",G20,"")</f>
        <v/>
      </c>
    </row>
    <row r="21" spans="1:11" ht="25.5" customHeight="1">
      <c r="A21" s="611"/>
      <c r="B21" s="21"/>
      <c r="C21" s="45" t="s">
        <v>182</v>
      </c>
      <c r="D21" s="297"/>
      <c r="E21" s="303"/>
      <c r="F21" s="304"/>
      <c r="G21" s="463" t="str">
        <f>IF(AND(ISNUMBER(D21),ISNUMBER(E21)),ROUND(D21*E21,0),"")</f>
        <v/>
      </c>
      <c r="H21" s="200"/>
      <c r="I21" s="250" t="s">
        <v>182</v>
      </c>
      <c r="J21" s="248"/>
      <c r="K21" s="207" t="str">
        <f>IF(I21="課税",G21,"")</f>
        <v/>
      </c>
    </row>
    <row r="22" spans="1:11" ht="25.5" customHeight="1" thickBot="1">
      <c r="A22" s="611"/>
      <c r="B22" s="595" t="s">
        <v>25</v>
      </c>
      <c r="C22" s="596"/>
      <c r="D22" s="613"/>
      <c r="E22" s="613"/>
      <c r="F22" s="175"/>
      <c r="G22" s="156">
        <f>SUM(G17:G21)</f>
        <v>0</v>
      </c>
      <c r="H22" s="262"/>
      <c r="I22" s="252"/>
      <c r="J22" s="248"/>
      <c r="K22" s="207">
        <v>0</v>
      </c>
    </row>
    <row r="23" spans="1:11" ht="25.5" customHeight="1" thickBot="1">
      <c r="A23" s="615" t="s">
        <v>322</v>
      </c>
      <c r="B23" s="616"/>
      <c r="C23" s="616"/>
      <c r="D23" s="616"/>
      <c r="E23" s="617"/>
      <c r="F23" s="226"/>
      <c r="G23" s="256">
        <f>SUM('一般業務費１（不）'!G36,一般業務費２!G22,一般業務費２!G16,一般業務費２!G12,一般業務費２!G7)</f>
        <v>0</v>
      </c>
      <c r="H23" s="209"/>
      <c r="I23" s="248"/>
      <c r="J23" s="248"/>
      <c r="K23" s="253">
        <f>SUM('一般業務費１（不）'!K36,一般業務費２!K22,一般業務費２!K16,一般業務費２!K12,一般業務費２!K7)</f>
        <v>0</v>
      </c>
    </row>
    <row r="24" spans="1:11" ht="25.5" customHeight="1" thickBot="1">
      <c r="D24" s="6" t="s">
        <v>143</v>
      </c>
      <c r="G24" s="257">
        <f>ROUNDDOWN(G23,-3)</f>
        <v>0</v>
      </c>
      <c r="H24" s="9"/>
      <c r="I24" s="252"/>
      <c r="J24" s="248"/>
      <c r="K24" s="207">
        <f>ROUNDDOWN(K23,-3)</f>
        <v>0</v>
      </c>
    </row>
    <row r="25" spans="1:11">
      <c r="I25" s="248"/>
      <c r="J25" s="248"/>
      <c r="K25" s="248"/>
    </row>
    <row r="26" spans="1:11">
      <c r="I26" s="248"/>
      <c r="J26" s="248"/>
      <c r="K26" s="248"/>
    </row>
    <row r="27" spans="1:11" ht="42" customHeight="1">
      <c r="A27" s="548" t="s">
        <v>283</v>
      </c>
      <c r="B27" s="594"/>
      <c r="C27" s="594"/>
      <c r="D27" s="594"/>
      <c r="E27" s="594"/>
      <c r="F27" s="594"/>
      <c r="G27" s="594"/>
      <c r="H27" s="594"/>
      <c r="I27" s="248"/>
      <c r="J27" s="248"/>
      <c r="K27" s="248"/>
    </row>
    <row r="40" ht="25.5" customHeight="1"/>
  </sheetData>
  <mergeCells count="11">
    <mergeCell ref="B7:E7"/>
    <mergeCell ref="A2:B2"/>
    <mergeCell ref="A3:A7"/>
    <mergeCell ref="A8:A12"/>
    <mergeCell ref="B12:E12"/>
    <mergeCell ref="A27:H27"/>
    <mergeCell ref="B22:E22"/>
    <mergeCell ref="A17:A22"/>
    <mergeCell ref="A13:A16"/>
    <mergeCell ref="A23:E23"/>
    <mergeCell ref="B16:E16"/>
  </mergeCells>
  <phoneticPr fontId="2"/>
  <dataValidations count="2">
    <dataValidation type="list" allowBlank="1" showInputMessage="1" showErrorMessage="1" sqref="I8:I11 I13:I15 I17:I21 I3:I6">
      <formula1>",　,課税"</formula1>
    </dataValidation>
    <dataValidation type="list" allowBlank="1" showInputMessage="1" showErrorMessage="1" sqref="C3:C6 C8:C11 C13:C15 C17:C21">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79" orientation="portrait" r:id="rId1"/>
  <headerFooter>
    <oddHeader>&amp;R(2020.08版）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view="pageBreakPreview" topLeftCell="A10" zoomScaleNormal="75" zoomScaleSheetLayoutView="100" workbookViewId="0">
      <selection activeCell="B40" sqref="B40"/>
    </sheetView>
  </sheetViews>
  <sheetFormatPr defaultColWidth="10.625" defaultRowHeight="20.25" customHeight="1"/>
  <cols>
    <col min="1" max="1" width="4.75" style="6" customWidth="1"/>
    <col min="2" max="2" width="4.25" style="6" customWidth="1"/>
    <col min="3" max="3" width="15.375" style="6" customWidth="1"/>
    <col min="4" max="4" width="11.75" style="6" customWidth="1"/>
    <col min="5" max="5" width="13.5" style="6" customWidth="1"/>
    <col min="6" max="6" width="7.5" style="6" customWidth="1"/>
    <col min="7" max="7" width="15.625" style="6" customWidth="1"/>
    <col min="8" max="8" width="18.75" style="6" customWidth="1"/>
    <col min="9" max="9" width="6" style="6" customWidth="1"/>
    <col min="10" max="10" width="9" style="6" customWidth="1"/>
    <col min="11" max="11" width="17.125" style="6" customWidth="1"/>
    <col min="12" max="16384" width="10.625" style="6"/>
  </cols>
  <sheetData>
    <row r="1" spans="1:11" ht="20.25" customHeight="1">
      <c r="A1" s="6" t="s">
        <v>212</v>
      </c>
      <c r="B1" s="8"/>
      <c r="C1" s="8"/>
      <c r="D1" s="8"/>
      <c r="E1" s="148">
        <f>G13</f>
        <v>0</v>
      </c>
      <c r="F1" s="6" t="s">
        <v>0</v>
      </c>
      <c r="G1" s="146" t="s">
        <v>167</v>
      </c>
      <c r="H1" s="139">
        <f>E1</f>
        <v>0</v>
      </c>
      <c r="I1" s="6" t="s">
        <v>0</v>
      </c>
    </row>
    <row r="2" spans="1:11" ht="20.25" customHeight="1" thickBot="1">
      <c r="B2" s="8"/>
      <c r="C2" s="8"/>
      <c r="D2" s="8"/>
      <c r="E2" s="141"/>
      <c r="G2" s="146"/>
      <c r="H2" s="114"/>
      <c r="I2" s="253"/>
      <c r="J2" s="8"/>
      <c r="K2" s="8"/>
    </row>
    <row r="3" spans="1:11" s="452" customFormat="1" ht="28.5" customHeight="1">
      <c r="A3" s="573" t="s">
        <v>262</v>
      </c>
      <c r="B3" s="620"/>
      <c r="C3" s="459" t="s">
        <v>263</v>
      </c>
      <c r="D3" s="459" t="s">
        <v>274</v>
      </c>
      <c r="E3" s="459" t="s">
        <v>72</v>
      </c>
      <c r="F3" s="459" t="s">
        <v>23</v>
      </c>
      <c r="G3" s="446" t="s">
        <v>73</v>
      </c>
      <c r="H3" s="573" t="s">
        <v>264</v>
      </c>
      <c r="I3" s="578"/>
      <c r="J3" s="467"/>
      <c r="K3" s="263"/>
    </row>
    <row r="4" spans="1:11" ht="20.25" customHeight="1">
      <c r="A4" s="646"/>
      <c r="B4" s="647"/>
      <c r="C4" s="11"/>
      <c r="D4" s="177" t="s">
        <v>182</v>
      </c>
      <c r="E4" s="462"/>
      <c r="F4" s="295"/>
      <c r="G4" s="153" t="str">
        <f>IF(AND(ISNUMBER(E4),ISNUMBER(F4)),ROUND(E4*F4,0),"")</f>
        <v/>
      </c>
      <c r="H4" s="648"/>
      <c r="I4" s="649"/>
      <c r="J4" s="8"/>
      <c r="K4" s="264"/>
    </row>
    <row r="5" spans="1:11" ht="20.25" customHeight="1">
      <c r="A5" s="646"/>
      <c r="B5" s="647"/>
      <c r="C5" s="11"/>
      <c r="D5" s="177" t="s">
        <v>182</v>
      </c>
      <c r="E5" s="317"/>
      <c r="F5" s="295"/>
      <c r="G5" s="149" t="str">
        <f t="shared" ref="G5:G11" si="0">IF(AND(ISNUMBER(E5),ISNUMBER(F5)),ROUND(E5*F5,0),"")</f>
        <v/>
      </c>
      <c r="H5" s="648"/>
      <c r="I5" s="649"/>
      <c r="J5" s="8"/>
      <c r="K5" s="198"/>
    </row>
    <row r="6" spans="1:11" ht="20.25" customHeight="1">
      <c r="A6" s="646"/>
      <c r="B6" s="647"/>
      <c r="C6" s="11"/>
      <c r="D6" s="177" t="s">
        <v>182</v>
      </c>
      <c r="E6" s="317"/>
      <c r="F6" s="295"/>
      <c r="G6" s="149" t="str">
        <f t="shared" si="0"/>
        <v/>
      </c>
      <c r="H6" s="648"/>
      <c r="I6" s="649"/>
      <c r="J6" s="8"/>
      <c r="K6" s="198"/>
    </row>
    <row r="7" spans="1:11" ht="20.25" customHeight="1">
      <c r="A7" s="646"/>
      <c r="B7" s="647"/>
      <c r="C7" s="11"/>
      <c r="D7" s="177" t="s">
        <v>182</v>
      </c>
      <c r="E7" s="317"/>
      <c r="F7" s="295"/>
      <c r="G7" s="149" t="str">
        <f t="shared" si="0"/>
        <v/>
      </c>
      <c r="H7" s="648"/>
      <c r="I7" s="649"/>
      <c r="J7" s="8"/>
      <c r="K7" s="198"/>
    </row>
    <row r="8" spans="1:11" ht="20.25" customHeight="1">
      <c r="A8" s="646"/>
      <c r="B8" s="647"/>
      <c r="C8" s="11"/>
      <c r="D8" s="177" t="s">
        <v>182</v>
      </c>
      <c r="E8" s="317"/>
      <c r="F8" s="295"/>
      <c r="G8" s="149" t="str">
        <f t="shared" si="0"/>
        <v/>
      </c>
      <c r="H8" s="648"/>
      <c r="I8" s="649"/>
      <c r="J8" s="8"/>
      <c r="K8" s="198"/>
    </row>
    <row r="9" spans="1:11" ht="20.25" customHeight="1">
      <c r="A9" s="646"/>
      <c r="B9" s="647"/>
      <c r="C9" s="11"/>
      <c r="D9" s="177" t="s">
        <v>182</v>
      </c>
      <c r="E9" s="317"/>
      <c r="F9" s="295"/>
      <c r="G9" s="149" t="str">
        <f t="shared" si="0"/>
        <v/>
      </c>
      <c r="H9" s="648"/>
      <c r="I9" s="649"/>
      <c r="J9" s="8"/>
      <c r="K9" s="198"/>
    </row>
    <row r="10" spans="1:11" ht="20.25" customHeight="1">
      <c r="A10" s="449"/>
      <c r="B10" s="450"/>
      <c r="C10" s="11"/>
      <c r="D10" s="177" t="s">
        <v>182</v>
      </c>
      <c r="E10" s="317"/>
      <c r="F10" s="295"/>
      <c r="G10" s="149" t="str">
        <f t="shared" si="0"/>
        <v/>
      </c>
      <c r="H10" s="648"/>
      <c r="I10" s="649"/>
      <c r="J10" s="8"/>
      <c r="K10" s="198"/>
    </row>
    <row r="11" spans="1:11" ht="20.25" customHeight="1">
      <c r="A11" s="646"/>
      <c r="B11" s="647"/>
      <c r="C11" s="11"/>
      <c r="D11" s="177" t="s">
        <v>182</v>
      </c>
      <c r="E11" s="317"/>
      <c r="F11" s="295"/>
      <c r="G11" s="149" t="str">
        <f t="shared" si="0"/>
        <v/>
      </c>
      <c r="H11" s="623"/>
      <c r="I11" s="624"/>
      <c r="J11" s="8"/>
      <c r="K11" s="198"/>
    </row>
    <row r="12" spans="1:11" ht="20.25" customHeight="1" thickBot="1">
      <c r="A12" s="30" t="s">
        <v>21</v>
      </c>
      <c r="B12" s="31"/>
      <c r="C12" s="31"/>
      <c r="D12" s="31"/>
      <c r="E12" s="31"/>
      <c r="F12" s="32"/>
      <c r="G12" s="265">
        <f>SUM(G4:G11)</f>
        <v>0</v>
      </c>
      <c r="H12" s="39"/>
      <c r="I12" s="407"/>
      <c r="J12" s="8"/>
      <c r="K12" s="198"/>
    </row>
    <row r="13" spans="1:11" ht="20.25" customHeight="1" thickBot="1">
      <c r="F13" s="455" t="s">
        <v>265</v>
      </c>
      <c r="G13" s="152">
        <f>ROUNDDOWN(G12,-3)</f>
        <v>0</v>
      </c>
      <c r="I13" s="112"/>
      <c r="J13" s="8"/>
      <c r="K13" s="253"/>
    </row>
    <row r="14" spans="1:11" ht="20.25" customHeight="1">
      <c r="F14" s="455"/>
      <c r="G14" s="112"/>
      <c r="H14" s="112"/>
    </row>
    <row r="15" spans="1:11" ht="20.25" customHeight="1">
      <c r="A15" s="6" t="s">
        <v>145</v>
      </c>
      <c r="E15" s="148">
        <f>E42</f>
        <v>0</v>
      </c>
      <c r="F15" s="441" t="s">
        <v>0</v>
      </c>
      <c r="G15" s="146" t="s">
        <v>266</v>
      </c>
      <c r="H15" s="139">
        <f>E43</f>
        <v>0</v>
      </c>
      <c r="I15" s="266" t="s">
        <v>0</v>
      </c>
    </row>
    <row r="16" spans="1:11" ht="20.25" customHeight="1">
      <c r="E16" s="140"/>
      <c r="F16" s="441"/>
      <c r="G16" s="146" t="s">
        <v>165</v>
      </c>
      <c r="H16" s="267">
        <f>E15-H15</f>
        <v>0</v>
      </c>
      <c r="I16" s="6" t="s">
        <v>0</v>
      </c>
    </row>
    <row r="17" spans="1:10" ht="20.25" customHeight="1" thickBot="1">
      <c r="A17" s="6" t="s">
        <v>119</v>
      </c>
      <c r="B17" s="435"/>
      <c r="C17" s="435"/>
      <c r="D17" s="8"/>
      <c r="E17" s="408">
        <f>G29</f>
        <v>0</v>
      </c>
      <c r="F17" s="6" t="s">
        <v>0</v>
      </c>
    </row>
    <row r="18" spans="1:10" ht="30.75" customHeight="1">
      <c r="A18" s="573" t="s">
        <v>267</v>
      </c>
      <c r="B18" s="630"/>
      <c r="C18" s="620"/>
      <c r="D18" s="459" t="s">
        <v>274</v>
      </c>
      <c r="E18" s="16" t="s">
        <v>72</v>
      </c>
      <c r="F18" s="16" t="s">
        <v>268</v>
      </c>
      <c r="G18" s="460" t="s">
        <v>73</v>
      </c>
      <c r="H18" s="573" t="s">
        <v>264</v>
      </c>
      <c r="I18" s="574"/>
      <c r="J18" s="416" t="s">
        <v>351</v>
      </c>
    </row>
    <row r="19" spans="1:10" ht="26.25" customHeight="1">
      <c r="A19" s="604" t="s">
        <v>269</v>
      </c>
      <c r="B19" s="595"/>
      <c r="C19" s="636"/>
      <c r="D19" s="177" t="s">
        <v>182</v>
      </c>
      <c r="E19" s="296"/>
      <c r="F19" s="296"/>
      <c r="G19" s="154" t="str">
        <f t="shared" ref="G19:G20" si="1">IF(AND(ISNUMBER(E19),ISNUMBER(F19)),ROUND(E19*F19,0),"")</f>
        <v/>
      </c>
      <c r="H19" s="637" t="s">
        <v>325</v>
      </c>
      <c r="I19" s="638"/>
      <c r="J19" s="200" t="s">
        <v>182</v>
      </c>
    </row>
    <row r="20" spans="1:10" ht="26.25" customHeight="1">
      <c r="A20" s="650"/>
      <c r="B20" s="595"/>
      <c r="C20" s="636"/>
      <c r="D20" s="177" t="s">
        <v>182</v>
      </c>
      <c r="E20" s="296"/>
      <c r="F20" s="296"/>
      <c r="G20" s="154" t="str">
        <f t="shared" si="1"/>
        <v/>
      </c>
      <c r="H20" s="637"/>
      <c r="I20" s="638"/>
      <c r="J20" s="200" t="s">
        <v>182</v>
      </c>
    </row>
    <row r="21" spans="1:10" ht="21" customHeight="1">
      <c r="A21" s="605"/>
      <c r="B21" s="595"/>
      <c r="C21" s="636"/>
      <c r="D21" s="177" t="s">
        <v>182</v>
      </c>
      <c r="E21" s="297"/>
      <c r="F21" s="296"/>
      <c r="G21" s="154" t="str">
        <f>IF(AND(ISNUMBER(E21),ISNUMBER(F21)),ROUND(E21*F21,0),"")</f>
        <v/>
      </c>
      <c r="H21" s="651"/>
      <c r="I21" s="652"/>
      <c r="J21" s="200" t="s">
        <v>182</v>
      </c>
    </row>
    <row r="22" spans="1:10" ht="21" customHeight="1">
      <c r="A22" s="605"/>
      <c r="B22" s="627"/>
      <c r="C22" s="628"/>
      <c r="D22" s="177" t="s">
        <v>182</v>
      </c>
      <c r="E22" s="297"/>
      <c r="F22" s="296"/>
      <c r="G22" s="154" t="str">
        <f>IF(AND(ISNUMBER(E22),ISNUMBER(F22)),ROUND(E22*F22,0),"")</f>
        <v/>
      </c>
      <c r="H22" s="623"/>
      <c r="I22" s="596"/>
      <c r="J22" s="200" t="s">
        <v>182</v>
      </c>
    </row>
    <row r="23" spans="1:10" ht="21" customHeight="1">
      <c r="A23" s="605"/>
      <c r="B23" s="595" t="s">
        <v>37</v>
      </c>
      <c r="C23" s="644"/>
      <c r="D23" s="644"/>
      <c r="E23" s="644"/>
      <c r="F23" s="645"/>
      <c r="G23" s="153">
        <f>SUM(G19:G22)</f>
        <v>0</v>
      </c>
      <c r="H23" s="623"/>
      <c r="I23" s="596"/>
      <c r="J23" s="414"/>
    </row>
    <row r="24" spans="1:10" ht="26.25" customHeight="1">
      <c r="A24" s="609" t="s">
        <v>36</v>
      </c>
      <c r="B24" s="595"/>
      <c r="C24" s="636"/>
      <c r="D24" s="177" t="s">
        <v>182</v>
      </c>
      <c r="E24" s="296"/>
      <c r="F24" s="296"/>
      <c r="G24" s="154" t="str">
        <f t="shared" ref="G24:G25" si="2">IF(AND(ISNUMBER(E24),ISNUMBER(F24)),ROUND(E24*F24,0),"")</f>
        <v/>
      </c>
      <c r="H24" s="637" t="s">
        <v>326</v>
      </c>
      <c r="I24" s="638"/>
      <c r="J24" s="200" t="s">
        <v>182</v>
      </c>
    </row>
    <row r="25" spans="1:10" ht="26.25" customHeight="1">
      <c r="A25" s="610"/>
      <c r="B25" s="595"/>
      <c r="C25" s="636"/>
      <c r="D25" s="177" t="s">
        <v>182</v>
      </c>
      <c r="E25" s="296"/>
      <c r="F25" s="296"/>
      <c r="G25" s="154" t="str">
        <f t="shared" si="2"/>
        <v/>
      </c>
      <c r="H25" s="637"/>
      <c r="I25" s="638"/>
      <c r="J25" s="200" t="s">
        <v>182</v>
      </c>
    </row>
    <row r="26" spans="1:10" ht="21" customHeight="1">
      <c r="A26" s="610"/>
      <c r="B26" s="595"/>
      <c r="C26" s="636"/>
      <c r="D26" s="177" t="s">
        <v>182</v>
      </c>
      <c r="E26" s="297"/>
      <c r="F26" s="296"/>
      <c r="G26" s="154" t="str">
        <f>IF(AND(ISNUMBER(E26),ISNUMBER(F26)),ROUND(E26*F26,0),"")</f>
        <v/>
      </c>
      <c r="H26" s="623"/>
      <c r="I26" s="596"/>
      <c r="J26" s="200" t="s">
        <v>182</v>
      </c>
    </row>
    <row r="27" spans="1:10" ht="21" customHeight="1">
      <c r="A27" s="635"/>
      <c r="B27" s="639" t="s">
        <v>37</v>
      </c>
      <c r="C27" s="640"/>
      <c r="D27" s="640"/>
      <c r="E27" s="640"/>
      <c r="F27" s="641"/>
      <c r="G27" s="247">
        <f>SUM(G24:G26)</f>
        <v>0</v>
      </c>
      <c r="H27" s="642"/>
      <c r="I27" s="643"/>
      <c r="J27" s="414"/>
    </row>
    <row r="28" spans="1:10" ht="21" customHeight="1" thickBot="1">
      <c r="A28" s="590" t="s">
        <v>51</v>
      </c>
      <c r="B28" s="631"/>
      <c r="C28" s="631"/>
      <c r="D28" s="631"/>
      <c r="E28" s="631"/>
      <c r="F28" s="632"/>
      <c r="G28" s="465">
        <f>G23+G27</f>
        <v>0</v>
      </c>
      <c r="H28" s="633"/>
      <c r="I28" s="634"/>
      <c r="J28" s="415"/>
    </row>
    <row r="29" spans="1:10" ht="20.25" customHeight="1" thickBot="1">
      <c r="F29" s="455" t="s">
        <v>62</v>
      </c>
      <c r="G29" s="157">
        <f>ROUNDDOWN(G28,-3)</f>
        <v>0</v>
      </c>
    </row>
    <row r="30" spans="1:10" ht="20.25" customHeight="1">
      <c r="E30" s="629" t="s">
        <v>167</v>
      </c>
      <c r="F30" s="629"/>
      <c r="G30" s="409">
        <f>SUMIF(J19:J22,"課税",G19:G22)+SUMIF(J24:J26,"課税",G24:G26)</f>
        <v>0</v>
      </c>
    </row>
    <row r="31" spans="1:10" ht="20.25" customHeight="1">
      <c r="F31" s="455" t="s">
        <v>62</v>
      </c>
      <c r="G31" s="437">
        <f>ROUNDDOWN(G30,-3)</f>
        <v>0</v>
      </c>
    </row>
    <row r="32" spans="1:10" ht="20.25" customHeight="1">
      <c r="E32" s="629" t="s">
        <v>168</v>
      </c>
      <c r="F32" s="629"/>
      <c r="G32" s="442">
        <f>G29-G31</f>
        <v>0</v>
      </c>
    </row>
    <row r="33" spans="1:10" ht="20.25" customHeight="1">
      <c r="F33" s="455"/>
      <c r="G33" s="14"/>
    </row>
    <row r="34" spans="1:10" ht="20.25" customHeight="1" thickBot="1">
      <c r="A34" s="8" t="s">
        <v>120</v>
      </c>
      <c r="B34" s="8"/>
      <c r="C34" s="8"/>
      <c r="D34" s="8"/>
      <c r="E34" s="147">
        <f>G40</f>
        <v>0</v>
      </c>
      <c r="F34" s="6" t="s">
        <v>0</v>
      </c>
    </row>
    <row r="35" spans="1:10" ht="31.5" customHeight="1">
      <c r="A35" s="573" t="s">
        <v>267</v>
      </c>
      <c r="B35" s="630"/>
      <c r="C35" s="620"/>
      <c r="D35" s="459" t="s">
        <v>274</v>
      </c>
      <c r="E35" s="16" t="s">
        <v>72</v>
      </c>
      <c r="F35" s="16" t="s">
        <v>268</v>
      </c>
      <c r="G35" s="460" t="s">
        <v>73</v>
      </c>
      <c r="H35" s="573" t="s">
        <v>264</v>
      </c>
      <c r="I35" s="578"/>
    </row>
    <row r="36" spans="1:10" ht="20.25" customHeight="1">
      <c r="A36" s="451"/>
      <c r="B36" s="447"/>
      <c r="C36" s="23"/>
      <c r="D36" s="177" t="s">
        <v>182</v>
      </c>
      <c r="E36" s="297"/>
      <c r="F36" s="296"/>
      <c r="G36" s="154" t="str">
        <f>IF(AND(ISNUMBER(E36),ISNUMBER(F36)),E36*F36,"")</f>
        <v/>
      </c>
      <c r="H36" s="623"/>
      <c r="I36" s="624"/>
    </row>
    <row r="37" spans="1:10" ht="20.25" customHeight="1">
      <c r="A37" s="451"/>
      <c r="B37" s="447"/>
      <c r="C37" s="23"/>
      <c r="D37" s="177" t="s">
        <v>182</v>
      </c>
      <c r="E37" s="297"/>
      <c r="F37" s="296"/>
      <c r="G37" s="154" t="str">
        <f>IF(AND(ISNUMBER(E37),ISNUMBER(F37)),E37*F37,"")</f>
        <v/>
      </c>
      <c r="H37" s="623"/>
      <c r="I37" s="624"/>
    </row>
    <row r="38" spans="1:10" ht="20.25" customHeight="1">
      <c r="A38" s="451"/>
      <c r="B38" s="447"/>
      <c r="C38" s="23"/>
      <c r="D38" s="177" t="s">
        <v>182</v>
      </c>
      <c r="E38" s="298"/>
      <c r="F38" s="305"/>
      <c r="G38" s="155" t="str">
        <f>IF(AND(ISNUMBER(E38),ISNUMBER(F38)),E38*F38,"")</f>
        <v/>
      </c>
      <c r="H38" s="623"/>
      <c r="I38" s="624"/>
    </row>
    <row r="39" spans="1:10" ht="20.25" customHeight="1" thickBot="1">
      <c r="A39" s="590" t="s">
        <v>270</v>
      </c>
      <c r="B39" s="625"/>
      <c r="C39" s="625"/>
      <c r="D39" s="625"/>
      <c r="E39" s="625"/>
      <c r="F39" s="591"/>
      <c r="G39" s="465">
        <f>SUM(G36:G38)</f>
        <v>0</v>
      </c>
      <c r="H39" s="590"/>
      <c r="I39" s="626"/>
    </row>
    <row r="40" spans="1:10" ht="25.5" customHeight="1" thickBot="1">
      <c r="A40" s="8"/>
      <c r="B40" s="8"/>
      <c r="F40" s="455" t="s">
        <v>271</v>
      </c>
      <c r="G40" s="157">
        <f>ROUNDDOWN(G39,-3)</f>
        <v>0</v>
      </c>
    </row>
    <row r="41" spans="1:10" ht="20.25" customHeight="1">
      <c r="A41" s="8"/>
      <c r="B41" s="8"/>
      <c r="F41" s="455"/>
      <c r="G41" s="113"/>
      <c r="H41" s="113"/>
    </row>
    <row r="42" spans="1:10" ht="20.25" customHeight="1">
      <c r="A42" s="8" t="s">
        <v>121</v>
      </c>
      <c r="B42" s="8"/>
      <c r="E42" s="148">
        <f>SUM(E17,E34)</f>
        <v>0</v>
      </c>
      <c r="F42" s="441" t="s">
        <v>0</v>
      </c>
      <c r="G42" s="113"/>
      <c r="H42" s="113"/>
    </row>
    <row r="43" spans="1:10" ht="20.25" customHeight="1">
      <c r="B43" s="570" t="s">
        <v>167</v>
      </c>
      <c r="C43" s="570"/>
      <c r="D43" s="455"/>
      <c r="E43" s="410">
        <f>G31</f>
        <v>0</v>
      </c>
      <c r="F43" s="6" t="s">
        <v>0</v>
      </c>
    </row>
    <row r="44" spans="1:10" ht="20.25" customHeight="1">
      <c r="B44" s="570" t="s">
        <v>168</v>
      </c>
      <c r="C44" s="570"/>
      <c r="D44" s="455"/>
      <c r="E44" s="411">
        <f>E42-E43</f>
        <v>0</v>
      </c>
      <c r="F44" s="6" t="s">
        <v>0</v>
      </c>
    </row>
    <row r="46" spans="1:10" ht="66.75" customHeight="1">
      <c r="A46" s="554" t="s">
        <v>284</v>
      </c>
      <c r="B46" s="554"/>
      <c r="C46" s="554"/>
      <c r="D46" s="554"/>
      <c r="E46" s="554"/>
      <c r="F46" s="554"/>
      <c r="G46" s="554"/>
      <c r="H46" s="554"/>
      <c r="I46" s="554"/>
      <c r="J46" s="554"/>
    </row>
  </sheetData>
  <mergeCells count="53">
    <mergeCell ref="H21:I21"/>
    <mergeCell ref="A3:B3"/>
    <mergeCell ref="H3:I3"/>
    <mergeCell ref="A4:B4"/>
    <mergeCell ref="H4:I4"/>
    <mergeCell ref="A5:B5"/>
    <mergeCell ref="H5:I5"/>
    <mergeCell ref="A6:B6"/>
    <mergeCell ref="H6:I6"/>
    <mergeCell ref="A7:B7"/>
    <mergeCell ref="H7:I7"/>
    <mergeCell ref="A8:B8"/>
    <mergeCell ref="H8:I8"/>
    <mergeCell ref="H22:I22"/>
    <mergeCell ref="B23:F23"/>
    <mergeCell ref="A9:B9"/>
    <mergeCell ref="H9:I9"/>
    <mergeCell ref="H10:I10"/>
    <mergeCell ref="A11:B11"/>
    <mergeCell ref="H11:I11"/>
    <mergeCell ref="A18:C18"/>
    <mergeCell ref="H18:I18"/>
    <mergeCell ref="H23:I23"/>
    <mergeCell ref="A19:A23"/>
    <mergeCell ref="B19:C19"/>
    <mergeCell ref="H19:I19"/>
    <mergeCell ref="B20:C20"/>
    <mergeCell ref="H20:I20"/>
    <mergeCell ref="B21:C21"/>
    <mergeCell ref="B22:C22"/>
    <mergeCell ref="E32:F32"/>
    <mergeCell ref="A35:C35"/>
    <mergeCell ref="H35:I35"/>
    <mergeCell ref="A28:F28"/>
    <mergeCell ref="H28:I28"/>
    <mergeCell ref="E30:F30"/>
    <mergeCell ref="A24:A27"/>
    <mergeCell ref="B24:C24"/>
    <mergeCell ref="H24:I24"/>
    <mergeCell ref="B25:C25"/>
    <mergeCell ref="H25:I25"/>
    <mergeCell ref="B26:C26"/>
    <mergeCell ref="H26:I26"/>
    <mergeCell ref="B27:F27"/>
    <mergeCell ref="H27:I27"/>
    <mergeCell ref="B44:C44"/>
    <mergeCell ref="A46:J46"/>
    <mergeCell ref="H36:I36"/>
    <mergeCell ref="H37:I37"/>
    <mergeCell ref="H38:I38"/>
    <mergeCell ref="A39:F39"/>
    <mergeCell ref="H39:I39"/>
    <mergeCell ref="B43:C43"/>
  </mergeCells>
  <phoneticPr fontId="2"/>
  <dataValidations disablePrompts="1" count="2">
    <dataValidation type="list" allowBlank="1" showInputMessage="1" showErrorMessage="1" sqref="J19:J22 J24:J26">
      <formula1>"　,課税"</formula1>
    </dataValidation>
    <dataValidation type="list" allowBlank="1" showInputMessage="1" showErrorMessage="1" sqref="D4:D11 D19:D22 D24:D26 D36:D38">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75" orientation="portrait" r:id="rId1"/>
  <headerFooter>
    <oddHeader>&amp;R(2020.08版）</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40"/>
  <sheetViews>
    <sheetView view="pageBreakPreview" topLeftCell="A4" zoomScaleNormal="100" zoomScaleSheetLayoutView="100" workbookViewId="0">
      <selection activeCell="B40" sqref="B40"/>
    </sheetView>
  </sheetViews>
  <sheetFormatPr defaultColWidth="10.625" defaultRowHeight="20.25" customHeight="1"/>
  <cols>
    <col min="1" max="1" width="18.125" style="6" customWidth="1"/>
    <col min="2" max="3" width="13.125" style="6" customWidth="1"/>
    <col min="4" max="4" width="15.875" style="6" customWidth="1"/>
    <col min="5" max="5" width="7.5" style="6" customWidth="1"/>
    <col min="6" max="6" width="13.375" style="6" customWidth="1"/>
    <col min="7" max="7" width="13.875" style="6" customWidth="1"/>
    <col min="8" max="8" width="7.875" style="6" customWidth="1"/>
    <col min="9" max="16384" width="10.625" style="6"/>
  </cols>
  <sheetData>
    <row r="1" spans="1:8" ht="20.25" customHeight="1">
      <c r="A1" s="6" t="s">
        <v>146</v>
      </c>
      <c r="B1" s="455"/>
      <c r="C1" s="455" t="s">
        <v>160</v>
      </c>
      <c r="D1" s="148">
        <f>SUM(D3,D12)</f>
        <v>0</v>
      </c>
      <c r="E1" s="6" t="s">
        <v>0</v>
      </c>
      <c r="F1" s="6" t="s">
        <v>167</v>
      </c>
      <c r="G1" s="139">
        <f>F21</f>
        <v>0</v>
      </c>
      <c r="H1" s="6" t="s">
        <v>0</v>
      </c>
    </row>
    <row r="2" spans="1:8" ht="20.25" customHeight="1">
      <c r="F2" s="6" t="s">
        <v>168</v>
      </c>
      <c r="G2" s="142">
        <f>D1-G1</f>
        <v>0</v>
      </c>
      <c r="H2" s="6" t="s">
        <v>0</v>
      </c>
    </row>
    <row r="3" spans="1:8" ht="20.25" customHeight="1" thickBot="1">
      <c r="A3" s="6" t="s">
        <v>149</v>
      </c>
      <c r="B3" s="6" t="s">
        <v>214</v>
      </c>
      <c r="D3" s="371">
        <f>F10</f>
        <v>0</v>
      </c>
      <c r="E3" s="6" t="s">
        <v>0</v>
      </c>
    </row>
    <row r="4" spans="1:8" ht="20.25" customHeight="1">
      <c r="A4" s="445" t="s">
        <v>52</v>
      </c>
      <c r="B4" s="16" t="s">
        <v>137</v>
      </c>
      <c r="C4" s="459" t="s">
        <v>274</v>
      </c>
      <c r="D4" s="459" t="s">
        <v>74</v>
      </c>
      <c r="E4" s="459" t="s">
        <v>23</v>
      </c>
      <c r="F4" s="459" t="s">
        <v>71</v>
      </c>
      <c r="G4" s="448" t="s">
        <v>130</v>
      </c>
    </row>
    <row r="5" spans="1:8" ht="20.25" customHeight="1">
      <c r="A5" s="17"/>
      <c r="B5" s="18"/>
      <c r="C5" s="177" t="s">
        <v>182</v>
      </c>
      <c r="D5" s="383"/>
      <c r="E5" s="294"/>
      <c r="F5" s="151" t="str">
        <f>IF(AND(ISNUMBER(D5),ISNUMBER(E5)),ROUND(D5*E5,0),"")</f>
        <v/>
      </c>
      <c r="G5" s="19"/>
    </row>
    <row r="6" spans="1:8" ht="20.25" customHeight="1">
      <c r="A6" s="17"/>
      <c r="B6" s="18"/>
      <c r="C6" s="177" t="s">
        <v>182</v>
      </c>
      <c r="D6" s="317"/>
      <c r="E6" s="295"/>
      <c r="F6" s="151" t="str">
        <f>IF(AND(ISNUMBER(D6),ISNUMBER(E6)),ROUND(D6*E6,0),"")</f>
        <v/>
      </c>
      <c r="G6" s="19"/>
    </row>
    <row r="7" spans="1:8" ht="20.25" customHeight="1">
      <c r="A7" s="17"/>
      <c r="B7" s="18"/>
      <c r="C7" s="177" t="s">
        <v>182</v>
      </c>
      <c r="D7" s="317"/>
      <c r="E7" s="295"/>
      <c r="F7" s="151" t="str">
        <f>IF(AND(ISNUMBER(D7),ISNUMBER(E7)),ROUND(D7*E7,0),"")</f>
        <v/>
      </c>
      <c r="G7" s="19"/>
    </row>
    <row r="8" spans="1:8" ht="20.25" customHeight="1">
      <c r="A8" s="17"/>
      <c r="B8" s="18"/>
      <c r="C8" s="177" t="s">
        <v>182</v>
      </c>
      <c r="D8" s="317"/>
      <c r="E8" s="295"/>
      <c r="F8" s="151" t="str">
        <f>IF(AND(ISNUMBER(D8),ISNUMBER(E8)),ROUND(D8*E8,0),"")</f>
        <v/>
      </c>
      <c r="G8" s="19"/>
    </row>
    <row r="9" spans="1:8" ht="20.25" customHeight="1" thickBot="1">
      <c r="A9" s="590" t="s">
        <v>54</v>
      </c>
      <c r="B9" s="571"/>
      <c r="C9" s="571"/>
      <c r="D9" s="571"/>
      <c r="E9" s="591"/>
      <c r="F9" s="133">
        <f>SUM(F5:F8)</f>
        <v>0</v>
      </c>
      <c r="G9" s="20"/>
    </row>
    <row r="10" spans="1:8" ht="20.25" customHeight="1" thickBot="1">
      <c r="E10" s="455" t="s">
        <v>46</v>
      </c>
      <c r="F10" s="158">
        <f>ROUNDDOWN(F9,-3)</f>
        <v>0</v>
      </c>
    </row>
    <row r="11" spans="1:8" ht="20.25" customHeight="1">
      <c r="F11" s="8"/>
    </row>
    <row r="12" spans="1:8" ht="20.25" customHeight="1" thickBot="1">
      <c r="A12" s="6" t="s">
        <v>148</v>
      </c>
      <c r="B12" s="6" t="s">
        <v>224</v>
      </c>
      <c r="D12" s="371">
        <f>F19</f>
        <v>0</v>
      </c>
      <c r="E12" s="6" t="s">
        <v>0</v>
      </c>
    </row>
    <row r="13" spans="1:8" ht="20.25" customHeight="1">
      <c r="A13" s="445" t="s">
        <v>52</v>
      </c>
      <c r="B13" s="16" t="s">
        <v>137</v>
      </c>
      <c r="C13" s="459" t="s">
        <v>274</v>
      </c>
      <c r="D13" s="459" t="s">
        <v>74</v>
      </c>
      <c r="E13" s="459" t="s">
        <v>23</v>
      </c>
      <c r="F13" s="459" t="s">
        <v>71</v>
      </c>
      <c r="G13" s="446" t="s">
        <v>24</v>
      </c>
      <c r="H13" s="403" t="s">
        <v>223</v>
      </c>
    </row>
    <row r="14" spans="1:8" ht="20.25" customHeight="1">
      <c r="A14" s="17"/>
      <c r="B14" s="18"/>
      <c r="C14" s="177" t="s">
        <v>182</v>
      </c>
      <c r="D14" s="383"/>
      <c r="E14" s="294"/>
      <c r="F14" s="151" t="str">
        <f>IF(AND(ISNUMBER(D14),ISNUMBER(E14)),ROUND(D14*E14,0),"")</f>
        <v/>
      </c>
      <c r="G14" s="12"/>
      <c r="H14" s="24" t="s">
        <v>182</v>
      </c>
    </row>
    <row r="15" spans="1:8" ht="20.25" customHeight="1">
      <c r="A15" s="17"/>
      <c r="B15" s="18"/>
      <c r="C15" s="177" t="s">
        <v>182</v>
      </c>
      <c r="D15" s="317"/>
      <c r="E15" s="295"/>
      <c r="F15" s="151" t="str">
        <f>IF(AND(ISNUMBER(D15),ISNUMBER(E15)),ROUND(D15*E15,0),"")</f>
        <v/>
      </c>
      <c r="G15" s="12"/>
      <c r="H15" s="24" t="s">
        <v>182</v>
      </c>
    </row>
    <row r="16" spans="1:8" ht="20.25" customHeight="1">
      <c r="A16" s="17"/>
      <c r="B16" s="18"/>
      <c r="C16" s="177" t="s">
        <v>182</v>
      </c>
      <c r="D16" s="317"/>
      <c r="E16" s="295"/>
      <c r="F16" s="151" t="str">
        <f>IF(AND(ISNUMBER(D16),ISNUMBER(E16)),ROUND(D16*E16,0),"")</f>
        <v/>
      </c>
      <c r="G16" s="12"/>
      <c r="H16" s="24" t="s">
        <v>182</v>
      </c>
    </row>
    <row r="17" spans="1:8" ht="20.25" customHeight="1">
      <c r="A17" s="17"/>
      <c r="B17" s="18"/>
      <c r="C17" s="177" t="s">
        <v>182</v>
      </c>
      <c r="D17" s="317"/>
      <c r="E17" s="295"/>
      <c r="F17" s="151" t="str">
        <f>IF(AND(ISNUMBER(D17),ISNUMBER(E17)),ROUND(D17*E17,0),"")</f>
        <v/>
      </c>
      <c r="G17" s="12"/>
      <c r="H17" s="24" t="s">
        <v>182</v>
      </c>
    </row>
    <row r="18" spans="1:8" ht="20.25" customHeight="1" thickBot="1">
      <c r="A18" s="590" t="s">
        <v>54</v>
      </c>
      <c r="B18" s="571"/>
      <c r="C18" s="571"/>
      <c r="D18" s="571"/>
      <c r="E18" s="591"/>
      <c r="F18" s="133">
        <f>SUM(F14:F17)</f>
        <v>0</v>
      </c>
      <c r="G18" s="435"/>
      <c r="H18" s="28"/>
    </row>
    <row r="19" spans="1:8" ht="20.25" customHeight="1" thickBot="1">
      <c r="E19" s="455" t="s">
        <v>46</v>
      </c>
      <c r="F19" s="166">
        <f>ROUNDDOWN(F18,-3)</f>
        <v>0</v>
      </c>
    </row>
    <row r="20" spans="1:8" ht="20.25" customHeight="1" thickBot="1">
      <c r="D20" s="629" t="s">
        <v>225</v>
      </c>
      <c r="E20" s="629"/>
      <c r="F20" s="253">
        <f>F18-SUMIF(H14:H17,"不課税",F14:F17)</f>
        <v>0</v>
      </c>
    </row>
    <row r="21" spans="1:8" ht="20.25" customHeight="1" thickBot="1">
      <c r="E21" s="455" t="s">
        <v>46</v>
      </c>
      <c r="F21" s="150">
        <f>ROUNDDOWN(F20,-3)</f>
        <v>0</v>
      </c>
    </row>
    <row r="22" spans="1:8" ht="20.25" customHeight="1" thickBot="1">
      <c r="D22" s="629" t="s">
        <v>226</v>
      </c>
      <c r="E22" s="629"/>
      <c r="F22" s="401">
        <f>F19-F21</f>
        <v>0</v>
      </c>
    </row>
    <row r="23" spans="1:8" ht="20.25" customHeight="1">
      <c r="A23" s="25"/>
      <c r="D23" s="253"/>
    </row>
    <row r="24" spans="1:8" ht="49.5" customHeight="1">
      <c r="A24" s="548" t="s">
        <v>290</v>
      </c>
      <c r="B24" s="548"/>
      <c r="C24" s="548"/>
      <c r="D24" s="548"/>
      <c r="E24" s="548"/>
      <c r="F24" s="548"/>
      <c r="G24" s="548"/>
      <c r="H24" s="548"/>
    </row>
    <row r="36" spans="1:7" ht="20.25" customHeight="1">
      <c r="A36" s="592"/>
      <c r="B36" s="592"/>
      <c r="C36" s="592"/>
      <c r="D36" s="592"/>
      <c r="E36" s="592"/>
      <c r="F36" s="592"/>
      <c r="G36" s="592"/>
    </row>
    <row r="37" spans="1:7" ht="20.25" customHeight="1">
      <c r="A37" s="592"/>
      <c r="B37" s="592"/>
      <c r="C37" s="592"/>
      <c r="D37" s="592"/>
      <c r="E37" s="592"/>
      <c r="F37" s="592"/>
      <c r="G37" s="592"/>
    </row>
    <row r="40" spans="1:7" ht="25.5" customHeight="1"/>
  </sheetData>
  <mergeCells count="6">
    <mergeCell ref="A9:E9"/>
    <mergeCell ref="A18:E18"/>
    <mergeCell ref="A36:G37"/>
    <mergeCell ref="D20:E20"/>
    <mergeCell ref="D22:E22"/>
    <mergeCell ref="A24:H24"/>
  </mergeCells>
  <phoneticPr fontId="2"/>
  <dataValidations count="2">
    <dataValidation type="list" allowBlank="1" showInputMessage="1" showErrorMessage="1" sqref="H14:H17">
      <formula1>"　,不課税"</formula1>
    </dataValidation>
    <dataValidation type="list" allowBlank="1" showInputMessage="1" showErrorMessage="1" sqref="C5:C8 C14:C17">
      <formula1>"　,変更なし,変更後,追加"</formula1>
    </dataValidation>
  </dataValidations>
  <printOptions gridLinesSet="0"/>
  <pageMargins left="0.70866141732283472" right="0.70866141732283472" top="0.74803149606299213" bottom="0.74803149606299213" header="0.31496062992125984" footer="0.31496062992125984"/>
  <pageSetup paperSize="9" scale="78" orientation="portrait" r:id="rId1"/>
  <headerFooter>
    <oddHeader>&amp;R(2020.08版）</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55"/>
  <sheetViews>
    <sheetView view="pageBreakPreview" zoomScaleNormal="100" zoomScaleSheetLayoutView="100" workbookViewId="0">
      <selection activeCell="B40" sqref="B40"/>
    </sheetView>
  </sheetViews>
  <sheetFormatPr defaultColWidth="9" defaultRowHeight="12"/>
  <cols>
    <col min="1" max="1" width="3.375" style="25" customWidth="1"/>
    <col min="2" max="2" width="19.625" style="25" customWidth="1"/>
    <col min="3" max="3" width="11.875" style="25" customWidth="1"/>
    <col min="4" max="4" width="13" style="25" customWidth="1"/>
    <col min="5" max="5" width="16.125" style="25" customWidth="1"/>
    <col min="6" max="6" width="5.625" style="25" customWidth="1"/>
    <col min="7" max="8" width="11" style="25" customWidth="1"/>
    <col min="9" max="9" width="3.875" style="25" customWidth="1"/>
    <col min="10" max="16384" width="9" style="25"/>
  </cols>
  <sheetData>
    <row r="1" spans="1:12" ht="14.25" customHeight="1">
      <c r="A1" s="25" t="s">
        <v>169</v>
      </c>
      <c r="B1" s="25" t="s">
        <v>186</v>
      </c>
      <c r="D1" s="145">
        <f>SUM(D4,D36)</f>
        <v>0</v>
      </c>
      <c r="E1" s="25" t="s">
        <v>0</v>
      </c>
      <c r="F1" s="517" t="s">
        <v>167</v>
      </c>
      <c r="G1" s="161">
        <f>D1</f>
        <v>0</v>
      </c>
      <c r="H1" s="143" t="s">
        <v>0</v>
      </c>
    </row>
    <row r="2" spans="1:12">
      <c r="D2" s="214"/>
      <c r="F2" s="108"/>
      <c r="G2" s="268"/>
    </row>
    <row r="3" spans="1:12">
      <c r="D3" s="214"/>
      <c r="F3" s="108"/>
      <c r="G3" s="213"/>
    </row>
    <row r="4" spans="1:12" ht="14.25" customHeight="1">
      <c r="A4" s="115" t="s">
        <v>327</v>
      </c>
      <c r="D4" s="145">
        <f>G34</f>
        <v>0</v>
      </c>
      <c r="E4" s="25" t="s">
        <v>0</v>
      </c>
      <c r="I4" s="144"/>
    </row>
    <row r="5" spans="1:12" ht="14.25" customHeight="1" thickBot="1">
      <c r="A5" s="117"/>
      <c r="B5" s="441"/>
      <c r="C5" s="441"/>
      <c r="D5" s="116"/>
      <c r="E5" s="115"/>
      <c r="F5" s="115"/>
      <c r="G5" s="115"/>
      <c r="H5" s="115"/>
    </row>
    <row r="6" spans="1:12" ht="20.25" customHeight="1" thickBot="1">
      <c r="A6" s="658" t="s">
        <v>135</v>
      </c>
      <c r="B6" s="657"/>
      <c r="C6" s="459" t="s">
        <v>274</v>
      </c>
      <c r="D6" s="68" t="s">
        <v>79</v>
      </c>
      <c r="E6" s="656" t="s">
        <v>45</v>
      </c>
      <c r="F6" s="657"/>
      <c r="G6" s="69" t="s">
        <v>80</v>
      </c>
      <c r="H6" s="118" t="s">
        <v>130</v>
      </c>
    </row>
    <row r="7" spans="1:12" ht="14.25" customHeight="1">
      <c r="A7" s="661" t="s">
        <v>157</v>
      </c>
      <c r="B7" s="662"/>
      <c r="C7" s="662"/>
      <c r="D7" s="662"/>
      <c r="E7" s="662"/>
      <c r="F7" s="662"/>
      <c r="G7" s="662"/>
      <c r="H7" s="663"/>
    </row>
    <row r="8" spans="1:12" ht="14.25" customHeight="1">
      <c r="A8" s="70"/>
      <c r="B8" s="71" t="s">
        <v>81</v>
      </c>
      <c r="C8" s="425" t="s">
        <v>182</v>
      </c>
      <c r="D8" s="392"/>
      <c r="E8" s="372"/>
      <c r="F8" s="307"/>
      <c r="G8" s="72" t="str">
        <f>IF(AND(ISNUMBER(D8),ISNUMBER(E8)),ROUND(D8*E8,0),"")</f>
        <v/>
      </c>
      <c r="H8" s="73"/>
    </row>
    <row r="9" spans="1:12" ht="14.25" customHeight="1">
      <c r="A9" s="107"/>
      <c r="B9" s="71" t="s">
        <v>82</v>
      </c>
      <c r="C9" s="425" t="s">
        <v>182</v>
      </c>
      <c r="D9" s="393"/>
      <c r="E9" s="372"/>
      <c r="F9" s="308"/>
      <c r="G9" s="72" t="str">
        <f t="shared" ref="G9:G12" si="0">IF(AND(ISNUMBER(D9),ISNUMBER(E9)),ROUND(D9*E9,0),"")</f>
        <v/>
      </c>
      <c r="H9" s="73"/>
    </row>
    <row r="10" spans="1:12" ht="14.25" customHeight="1">
      <c r="A10" s="443"/>
      <c r="B10" s="71" t="s">
        <v>83</v>
      </c>
      <c r="C10" s="425" t="s">
        <v>182</v>
      </c>
      <c r="D10" s="393"/>
      <c r="E10" s="372"/>
      <c r="F10" s="308"/>
      <c r="G10" s="72" t="str">
        <f t="shared" si="0"/>
        <v/>
      </c>
      <c r="H10" s="73"/>
    </row>
    <row r="11" spans="1:12" ht="14.25" customHeight="1">
      <c r="A11" s="443"/>
      <c r="B11" s="71" t="s">
        <v>84</v>
      </c>
      <c r="C11" s="425" t="s">
        <v>182</v>
      </c>
      <c r="D11" s="393"/>
      <c r="E11" s="372"/>
      <c r="F11" s="308"/>
      <c r="G11" s="72" t="str">
        <f t="shared" si="0"/>
        <v/>
      </c>
      <c r="H11" s="73"/>
    </row>
    <row r="12" spans="1:12" ht="14.25" customHeight="1" thickBot="1">
      <c r="A12" s="443"/>
      <c r="B12" s="71"/>
      <c r="C12" s="425" t="s">
        <v>182</v>
      </c>
      <c r="D12" s="394"/>
      <c r="E12" s="373"/>
      <c r="F12" s="309"/>
      <c r="G12" s="82" t="str">
        <f t="shared" si="0"/>
        <v/>
      </c>
      <c r="H12" s="109"/>
    </row>
    <row r="13" spans="1:12" ht="14.25" customHeight="1" thickTop="1" thickBot="1">
      <c r="A13" s="444"/>
      <c r="B13" s="77" t="s">
        <v>85</v>
      </c>
      <c r="C13" s="93"/>
      <c r="D13" s="94"/>
      <c r="E13" s="374"/>
      <c r="F13" s="96"/>
      <c r="G13" s="97">
        <f>SUM(G8:G12)</f>
        <v>0</v>
      </c>
      <c r="H13" s="98"/>
    </row>
    <row r="14" spans="1:12" ht="14.25" customHeight="1">
      <c r="A14" s="123" t="s">
        <v>154</v>
      </c>
      <c r="B14" s="219"/>
      <c r="C14" s="219"/>
      <c r="D14" s="220"/>
      <c r="E14" s="375"/>
      <c r="F14" s="221"/>
      <c r="G14" s="222"/>
      <c r="H14" s="223"/>
    </row>
    <row r="15" spans="1:12" ht="14.25" customHeight="1">
      <c r="A15" s="105"/>
      <c r="B15" s="71" t="s">
        <v>86</v>
      </c>
      <c r="C15" s="425" t="s">
        <v>182</v>
      </c>
      <c r="D15" s="393"/>
      <c r="E15" s="372"/>
      <c r="F15" s="308" t="s">
        <v>219</v>
      </c>
      <c r="G15" s="72" t="str">
        <f t="shared" ref="G15:G20" si="1">IF(AND(ISNUMBER(D15),ISNUMBER(E15)),ROUND(D15*E15,0),"")</f>
        <v/>
      </c>
      <c r="H15" s="74"/>
    </row>
    <row r="16" spans="1:12" ht="14.25" customHeight="1">
      <c r="A16" s="105"/>
      <c r="B16" s="71" t="s">
        <v>92</v>
      </c>
      <c r="C16" s="425" t="s">
        <v>182</v>
      </c>
      <c r="D16" s="393"/>
      <c r="E16" s="372"/>
      <c r="F16" s="308" t="s">
        <v>220</v>
      </c>
      <c r="G16" s="72" t="str">
        <f t="shared" si="1"/>
        <v/>
      </c>
      <c r="H16" s="74"/>
      <c r="L16" s="50"/>
    </row>
    <row r="17" spans="1:8" ht="14.25" customHeight="1">
      <c r="A17" s="105"/>
      <c r="B17" s="71" t="s">
        <v>153</v>
      </c>
      <c r="C17" s="425" t="s">
        <v>182</v>
      </c>
      <c r="D17" s="393"/>
      <c r="E17" s="372"/>
      <c r="F17" s="308" t="s">
        <v>219</v>
      </c>
      <c r="G17" s="72" t="str">
        <f t="shared" si="1"/>
        <v/>
      </c>
      <c r="H17" s="74"/>
    </row>
    <row r="18" spans="1:8" ht="14.25" customHeight="1">
      <c r="A18" s="105"/>
      <c r="B18" s="71" t="s">
        <v>93</v>
      </c>
      <c r="C18" s="425" t="s">
        <v>182</v>
      </c>
      <c r="D18" s="393"/>
      <c r="E18" s="372"/>
      <c r="F18" s="308" t="s">
        <v>219</v>
      </c>
      <c r="G18" s="72" t="str">
        <f t="shared" si="1"/>
        <v/>
      </c>
      <c r="H18" s="74"/>
    </row>
    <row r="19" spans="1:8" ht="14.25" customHeight="1">
      <c r="A19" s="105"/>
      <c r="B19" s="81" t="s">
        <v>87</v>
      </c>
      <c r="C19" s="425" t="s">
        <v>182</v>
      </c>
      <c r="D19" s="394"/>
      <c r="E19" s="373"/>
      <c r="F19" s="309" t="s">
        <v>219</v>
      </c>
      <c r="G19" s="82" t="str">
        <f t="shared" si="1"/>
        <v/>
      </c>
      <c r="H19" s="83"/>
    </row>
    <row r="20" spans="1:8" ht="14.25" customHeight="1" thickBot="1">
      <c r="A20" s="105"/>
      <c r="B20" s="84"/>
      <c r="C20" s="429" t="s">
        <v>182</v>
      </c>
      <c r="D20" s="395"/>
      <c r="E20" s="376"/>
      <c r="F20" s="310"/>
      <c r="G20" s="75" t="str">
        <f t="shared" si="1"/>
        <v/>
      </c>
      <c r="H20" s="76"/>
    </row>
    <row r="21" spans="1:8" ht="14.25" customHeight="1" thickTop="1" thickBot="1">
      <c r="A21" s="106"/>
      <c r="B21" s="85" t="s">
        <v>85</v>
      </c>
      <c r="C21" s="85"/>
      <c r="D21" s="78"/>
      <c r="E21" s="377"/>
      <c r="F21" s="225"/>
      <c r="G21" s="79">
        <f>SUM(G14:G20)</f>
        <v>0</v>
      </c>
      <c r="H21" s="80"/>
    </row>
    <row r="22" spans="1:8" ht="14.25" customHeight="1">
      <c r="A22" s="124" t="s">
        <v>155</v>
      </c>
      <c r="B22" s="219"/>
      <c r="C22" s="219"/>
      <c r="D22" s="220"/>
      <c r="E22" s="375"/>
      <c r="F22" s="224"/>
      <c r="G22" s="222"/>
      <c r="H22" s="456"/>
    </row>
    <row r="23" spans="1:8" ht="14.25" customHeight="1">
      <c r="A23" s="107"/>
      <c r="B23" s="86"/>
      <c r="C23" s="425" t="s">
        <v>182</v>
      </c>
      <c r="D23" s="392"/>
      <c r="E23" s="372"/>
      <c r="F23" s="311"/>
      <c r="G23" s="72" t="str">
        <f t="shared" ref="G23:G26" si="2">IF(AND(ISNUMBER(D23),ISNUMBER(E23)),ROUND(D23*E23,0),"")</f>
        <v/>
      </c>
      <c r="H23" s="74"/>
    </row>
    <row r="24" spans="1:8" ht="14.25" customHeight="1">
      <c r="A24" s="107"/>
      <c r="B24" s="86"/>
      <c r="C24" s="425" t="s">
        <v>182</v>
      </c>
      <c r="D24" s="396"/>
      <c r="E24" s="372"/>
      <c r="F24" s="311"/>
      <c r="G24" s="72" t="str">
        <f t="shared" si="2"/>
        <v/>
      </c>
      <c r="H24" s="74"/>
    </row>
    <row r="25" spans="1:8" ht="14.25" customHeight="1">
      <c r="A25" s="107"/>
      <c r="B25" s="87"/>
      <c r="C25" s="425" t="s">
        <v>182</v>
      </c>
      <c r="D25" s="396"/>
      <c r="E25" s="378"/>
      <c r="F25" s="312"/>
      <c r="G25" s="88" t="str">
        <f t="shared" si="2"/>
        <v/>
      </c>
      <c r="H25" s="89"/>
    </row>
    <row r="26" spans="1:8" ht="14.25" customHeight="1" thickBot="1">
      <c r="A26" s="107"/>
      <c r="B26" s="90"/>
      <c r="C26" s="425" t="s">
        <v>182</v>
      </c>
      <c r="D26" s="397"/>
      <c r="E26" s="379"/>
      <c r="F26" s="313"/>
      <c r="G26" s="91" t="str">
        <f t="shared" si="2"/>
        <v/>
      </c>
      <c r="H26" s="92"/>
    </row>
    <row r="27" spans="1:8" ht="14.25" customHeight="1" thickTop="1" thickBot="1">
      <c r="A27" s="106"/>
      <c r="B27" s="93" t="s">
        <v>85</v>
      </c>
      <c r="C27" s="93"/>
      <c r="D27" s="94"/>
      <c r="E27" s="374"/>
      <c r="F27" s="96"/>
      <c r="G27" s="97">
        <f>SUM(G22:G26)</f>
        <v>0</v>
      </c>
      <c r="H27" s="98"/>
    </row>
    <row r="28" spans="1:8" ht="14.25" customHeight="1">
      <c r="A28" s="124" t="s">
        <v>156</v>
      </c>
      <c r="B28" s="219"/>
      <c r="C28" s="219"/>
      <c r="D28" s="220"/>
      <c r="E28" s="375"/>
      <c r="F28" s="224"/>
      <c r="G28" s="222"/>
      <c r="H28" s="456"/>
    </row>
    <row r="29" spans="1:8" ht="14.25" customHeight="1">
      <c r="A29" s="107"/>
      <c r="B29" s="86"/>
      <c r="C29" s="425" t="s">
        <v>182</v>
      </c>
      <c r="D29" s="392"/>
      <c r="E29" s="372"/>
      <c r="F29" s="311"/>
      <c r="G29" s="72" t="str">
        <f t="shared" ref="G29:G31" si="3">IF(AND(ISNUMBER(D29),ISNUMBER(E29)),ROUND(D29*E29,0),"")</f>
        <v/>
      </c>
      <c r="H29" s="74"/>
    </row>
    <row r="30" spans="1:8" ht="14.25" customHeight="1">
      <c r="A30" s="107"/>
      <c r="B30" s="87"/>
      <c r="C30" s="425" t="s">
        <v>182</v>
      </c>
      <c r="D30" s="396"/>
      <c r="E30" s="378"/>
      <c r="F30" s="312"/>
      <c r="G30" s="88" t="str">
        <f t="shared" si="3"/>
        <v/>
      </c>
      <c r="H30" s="89"/>
    </row>
    <row r="31" spans="1:8" ht="14.25" customHeight="1" thickBot="1">
      <c r="A31" s="107"/>
      <c r="B31" s="90"/>
      <c r="C31" s="425" t="s">
        <v>182</v>
      </c>
      <c r="D31" s="397"/>
      <c r="E31" s="379"/>
      <c r="F31" s="313"/>
      <c r="G31" s="91" t="str">
        <f t="shared" si="3"/>
        <v/>
      </c>
      <c r="H31" s="92"/>
    </row>
    <row r="32" spans="1:8" ht="14.25" customHeight="1" thickTop="1" thickBot="1">
      <c r="A32" s="106"/>
      <c r="B32" s="93" t="s">
        <v>85</v>
      </c>
      <c r="C32" s="93"/>
      <c r="D32" s="94"/>
      <c r="E32" s="95"/>
      <c r="F32" s="96"/>
      <c r="G32" s="97">
        <f>SUM(G28:G31)</f>
        <v>0</v>
      </c>
      <c r="H32" s="98"/>
    </row>
    <row r="33" spans="1:8" ht="14.25" customHeight="1" thickBot="1">
      <c r="A33" s="659" t="s">
        <v>88</v>
      </c>
      <c r="B33" s="660"/>
      <c r="C33" s="660"/>
      <c r="D33" s="660"/>
      <c r="E33" s="660"/>
      <c r="F33" s="660"/>
      <c r="G33" s="110">
        <f>SUM(G13,G21,G27,G32)</f>
        <v>0</v>
      </c>
      <c r="H33" s="43"/>
    </row>
    <row r="34" spans="1:8" ht="12.75" thickBot="1">
      <c r="F34" s="108" t="s">
        <v>94</v>
      </c>
      <c r="G34" s="160">
        <f>ROUNDDOWN(G33,-3)</f>
        <v>0</v>
      </c>
    </row>
    <row r="35" spans="1:8">
      <c r="F35" s="108"/>
      <c r="G35" s="138"/>
    </row>
    <row r="36" spans="1:8">
      <c r="A36" s="25" t="s">
        <v>328</v>
      </c>
      <c r="D36" s="271">
        <f>G53</f>
        <v>0</v>
      </c>
      <c r="E36" s="25" t="s">
        <v>0</v>
      </c>
    </row>
    <row r="37" spans="1:8" ht="12.75" thickBot="1">
      <c r="A37" s="117"/>
      <c r="B37" s="441"/>
      <c r="C37" s="441"/>
      <c r="D37" s="116"/>
      <c r="E37" s="115"/>
      <c r="F37" s="115"/>
      <c r="G37" s="115"/>
      <c r="H37" s="115"/>
    </row>
    <row r="38" spans="1:8" ht="12.75" thickBot="1">
      <c r="A38" s="664" t="s">
        <v>135</v>
      </c>
      <c r="B38" s="665"/>
      <c r="C38" s="457" t="s">
        <v>274</v>
      </c>
      <c r="D38" s="276" t="s">
        <v>79</v>
      </c>
      <c r="E38" s="457" t="s">
        <v>45</v>
      </c>
      <c r="F38" s="457" t="s">
        <v>222</v>
      </c>
      <c r="G38" s="277" t="s">
        <v>80</v>
      </c>
      <c r="H38" s="278" t="s">
        <v>130</v>
      </c>
    </row>
    <row r="39" spans="1:8">
      <c r="A39" s="654"/>
      <c r="B39" s="655"/>
      <c r="C39" s="425" t="s">
        <v>182</v>
      </c>
      <c r="D39" s="398"/>
      <c r="E39" s="381"/>
      <c r="F39" s="314"/>
      <c r="G39" s="274" t="str">
        <f t="shared" ref="G39:G51" si="4">IF(AND(ISNUMBER(D39),ISNUMBER(E39)),ROUND(D39*E39,0),"")</f>
        <v/>
      </c>
      <c r="H39" s="275"/>
    </row>
    <row r="40" spans="1:8" ht="25.5" customHeight="1">
      <c r="A40" s="653"/>
      <c r="B40" s="628"/>
      <c r="C40" s="425" t="s">
        <v>182</v>
      </c>
      <c r="D40" s="399"/>
      <c r="E40" s="382"/>
      <c r="F40" s="315"/>
      <c r="G40" s="269" t="str">
        <f t="shared" si="4"/>
        <v/>
      </c>
      <c r="H40" s="273"/>
    </row>
    <row r="41" spans="1:8">
      <c r="A41" s="653"/>
      <c r="B41" s="628"/>
      <c r="C41" s="425" t="s">
        <v>182</v>
      </c>
      <c r="D41" s="399"/>
      <c r="E41" s="382"/>
      <c r="F41" s="315"/>
      <c r="G41" s="269" t="str">
        <f t="shared" si="4"/>
        <v/>
      </c>
      <c r="H41" s="273"/>
    </row>
    <row r="42" spans="1:8">
      <c r="A42" s="653"/>
      <c r="B42" s="628"/>
      <c r="C42" s="425" t="s">
        <v>182</v>
      </c>
      <c r="D42" s="399"/>
      <c r="E42" s="382"/>
      <c r="F42" s="315"/>
      <c r="G42" s="269" t="str">
        <f t="shared" si="4"/>
        <v/>
      </c>
      <c r="H42" s="273"/>
    </row>
    <row r="43" spans="1:8">
      <c r="A43" s="653"/>
      <c r="B43" s="628"/>
      <c r="C43" s="425" t="s">
        <v>182</v>
      </c>
      <c r="D43" s="399"/>
      <c r="E43" s="382"/>
      <c r="F43" s="315"/>
      <c r="G43" s="269" t="str">
        <f t="shared" si="4"/>
        <v/>
      </c>
      <c r="H43" s="273"/>
    </row>
    <row r="44" spans="1:8">
      <c r="A44" s="653"/>
      <c r="B44" s="628"/>
      <c r="C44" s="425" t="s">
        <v>182</v>
      </c>
      <c r="D44" s="399"/>
      <c r="E44" s="382"/>
      <c r="F44" s="315"/>
      <c r="G44" s="269" t="str">
        <f t="shared" si="4"/>
        <v/>
      </c>
      <c r="H44" s="273"/>
    </row>
    <row r="45" spans="1:8">
      <c r="A45" s="653"/>
      <c r="B45" s="628"/>
      <c r="C45" s="425" t="s">
        <v>182</v>
      </c>
      <c r="D45" s="399"/>
      <c r="E45" s="382"/>
      <c r="F45" s="315"/>
      <c r="G45" s="269" t="str">
        <f t="shared" si="4"/>
        <v/>
      </c>
      <c r="H45" s="273"/>
    </row>
    <row r="46" spans="1:8">
      <c r="A46" s="653"/>
      <c r="B46" s="628"/>
      <c r="C46" s="425" t="s">
        <v>182</v>
      </c>
      <c r="D46" s="399"/>
      <c r="E46" s="382"/>
      <c r="F46" s="315"/>
      <c r="G46" s="269" t="str">
        <f t="shared" si="4"/>
        <v/>
      </c>
      <c r="H46" s="273"/>
    </row>
    <row r="47" spans="1:8">
      <c r="A47" s="653"/>
      <c r="B47" s="628"/>
      <c r="C47" s="425" t="s">
        <v>182</v>
      </c>
      <c r="D47" s="399"/>
      <c r="E47" s="382"/>
      <c r="F47" s="315"/>
      <c r="G47" s="269" t="str">
        <f t="shared" si="4"/>
        <v/>
      </c>
      <c r="H47" s="273"/>
    </row>
    <row r="48" spans="1:8">
      <c r="A48" s="653"/>
      <c r="B48" s="628"/>
      <c r="C48" s="425" t="s">
        <v>182</v>
      </c>
      <c r="D48" s="399"/>
      <c r="E48" s="382"/>
      <c r="F48" s="315"/>
      <c r="G48" s="269" t="str">
        <f t="shared" si="4"/>
        <v/>
      </c>
      <c r="H48" s="273"/>
    </row>
    <row r="49" spans="1:8">
      <c r="A49" s="653"/>
      <c r="B49" s="628"/>
      <c r="C49" s="425" t="s">
        <v>182</v>
      </c>
      <c r="D49" s="399"/>
      <c r="E49" s="382"/>
      <c r="F49" s="315"/>
      <c r="G49" s="269" t="str">
        <f t="shared" si="4"/>
        <v/>
      </c>
      <c r="H49" s="273"/>
    </row>
    <row r="50" spans="1:8">
      <c r="A50" s="653"/>
      <c r="B50" s="628"/>
      <c r="C50" s="425" t="s">
        <v>182</v>
      </c>
      <c r="D50" s="399"/>
      <c r="E50" s="382"/>
      <c r="F50" s="315"/>
      <c r="G50" s="269" t="str">
        <f t="shared" si="4"/>
        <v/>
      </c>
      <c r="H50" s="273"/>
    </row>
    <row r="51" spans="1:8" ht="12.75" thickBot="1">
      <c r="A51" s="666"/>
      <c r="B51" s="667"/>
      <c r="C51" s="425" t="s">
        <v>182</v>
      </c>
      <c r="D51" s="399"/>
      <c r="E51" s="382"/>
      <c r="F51" s="315"/>
      <c r="G51" s="269" t="str">
        <f t="shared" si="4"/>
        <v/>
      </c>
      <c r="H51" s="273"/>
    </row>
    <row r="52" spans="1:8" ht="12.75" thickBot="1">
      <c r="A52" s="659" t="s">
        <v>88</v>
      </c>
      <c r="B52" s="660"/>
      <c r="C52" s="660"/>
      <c r="D52" s="660"/>
      <c r="E52" s="660"/>
      <c r="F52" s="660"/>
      <c r="G52" s="270">
        <f>SUM(G39:G51)</f>
        <v>0</v>
      </c>
      <c r="H52" s="43"/>
    </row>
    <row r="53" spans="1:8" ht="12.75" thickBot="1">
      <c r="F53" s="108" t="s">
        <v>46</v>
      </c>
      <c r="G53" s="272">
        <f>ROUNDDOWN(G52,-3)</f>
        <v>0</v>
      </c>
    </row>
    <row r="55" spans="1:8" ht="43.5" customHeight="1">
      <c r="A55" s="548" t="s">
        <v>283</v>
      </c>
      <c r="B55" s="594"/>
      <c r="C55" s="594"/>
      <c r="D55" s="594"/>
      <c r="E55" s="594"/>
      <c r="F55" s="594"/>
      <c r="G55" s="594"/>
      <c r="H55" s="594"/>
    </row>
  </sheetData>
  <mergeCells count="20">
    <mergeCell ref="A48:B48"/>
    <mergeCell ref="A49:B49"/>
    <mergeCell ref="A50:B50"/>
    <mergeCell ref="A51:B51"/>
    <mergeCell ref="A55:H55"/>
    <mergeCell ref="A52:F52"/>
    <mergeCell ref="E6:F6"/>
    <mergeCell ref="A6:B6"/>
    <mergeCell ref="A33:F33"/>
    <mergeCell ref="A7:H7"/>
    <mergeCell ref="A38:B38"/>
    <mergeCell ref="A44:B44"/>
    <mergeCell ref="A45:B45"/>
    <mergeCell ref="A46:B46"/>
    <mergeCell ref="A47:B47"/>
    <mergeCell ref="A39:B39"/>
    <mergeCell ref="A40:B40"/>
    <mergeCell ref="A41:B41"/>
    <mergeCell ref="A42:B42"/>
    <mergeCell ref="A43:B43"/>
  </mergeCells>
  <phoneticPr fontId="2"/>
  <dataValidations disablePrompts="1" count="1">
    <dataValidation type="list" allowBlank="1" showInputMessage="1" showErrorMessage="1" sqref="C8:C12 C15:C20 C23:C26 C29:C31 C39:C51">
      <formula1>"　,変更なし,変更後,追加"</formula1>
    </dataValidation>
  </dataValidations>
  <pageMargins left="0.70866141732283472" right="0.70866141732283472" top="0.74803149606299213" bottom="0.74803149606299213" header="0.31496062992125984" footer="0.31496062992125984"/>
  <pageSetup paperSize="9" scale="88" orientation="portrait" r:id="rId1"/>
  <headerFooter>
    <oddHeader>&amp;R(2020.08版）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内訳書</vt:lpstr>
      <vt:lpstr>内訳書（変更後）</vt:lpstr>
      <vt:lpstr>旅費1（両）</vt:lpstr>
      <vt:lpstr>旅費２（不）</vt:lpstr>
      <vt:lpstr>一般業務費１（不）</vt:lpstr>
      <vt:lpstr>一般業務費２</vt:lpstr>
      <vt:lpstr>報告書作成費・機材費（両）</vt:lpstr>
      <vt:lpstr>再委託費（両）</vt:lpstr>
      <vt:lpstr>国内業務費（課）</vt:lpstr>
      <vt:lpstr>直接人件費（両）</vt:lpstr>
      <vt:lpstr>その他原価（両）</vt:lpstr>
      <vt:lpstr>一般管理費等（両）</vt:lpstr>
      <vt:lpstr>機材購入費別紙明細（両）</vt:lpstr>
      <vt:lpstr>役務提供額の確定</vt:lpstr>
      <vt:lpstr>【参考】変更履歴</vt:lpstr>
      <vt:lpstr>【参考】変更履歴!Print_Area</vt:lpstr>
      <vt:lpstr>'一般業務費１（不）'!Print_Area</vt:lpstr>
      <vt:lpstr>一般業務費２!Print_Area</vt:lpstr>
      <vt:lpstr>'機材購入費別紙明細（両）'!Print_Area</vt:lpstr>
      <vt:lpstr>'国内業務費（課）'!Print_Area</vt:lpstr>
      <vt:lpstr>'再委託費（両）'!Print_Area</vt:lpstr>
      <vt:lpstr>'直接人件費（両）'!Print_Area</vt:lpstr>
      <vt:lpstr>内訳書!Print_Area</vt:lpstr>
      <vt:lpstr>'内訳書（変更後）'!Print_Area</vt:lpstr>
      <vt:lpstr>'報告書作成費・機材費（両）'!Print_Area</vt:lpstr>
      <vt:lpstr>役務提供額の確定!Print_Area</vt:lpstr>
      <vt:lpstr>'旅費1（両）'!Print_Area</vt:lpstr>
      <vt:lpstr>'旅費２（不）'!Print_Area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Tsuda　Haruka</cp:lastModifiedBy>
  <cp:lastPrinted>2020-08-03T00:51:11Z</cp:lastPrinted>
  <dcterms:created xsi:type="dcterms:W3CDTF">2000-08-14T10:04:23Z</dcterms:created>
  <dcterms:modified xsi:type="dcterms:W3CDTF">2020-08-03T01:13:38Z</dcterms:modified>
</cp:coreProperties>
</file>