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調達・派遣業務部/1_公開/300_契約第一課/06.各種照会/2302_国別研修と旅行手配/05_ECFAへの回答版/"/>
    </mc:Choice>
  </mc:AlternateContent>
  <xr:revisionPtr revIDLastSave="2" documentId="13_ncr:1_{1A328A55-BB6A-4B7D-87D3-86F92587F062}" xr6:coauthVersionLast="47" xr6:coauthVersionMax="47" xr10:uidLastSave="{3F40BE27-9D61-4E17-A7BA-39BD4CFEE4AC}"/>
  <bookViews>
    <workbookView xWindow="348" yWindow="948" windowWidth="21972" windowHeight="11292" firstSheet="1" activeTab="1" xr2:uid="{00000000-000D-0000-FFFF-FFFF00000000}"/>
  </bookViews>
  <sheets>
    <sheet name="初期画面" sheetId="39" r:id="rId1"/>
    <sheet name="YYYYMM_mmdd依頼" sheetId="36" r:id="rId2"/>
    <sheet name="研修員等リスト" sheetId="38" r:id="rId3"/>
    <sheet name="ドロップダウンリスト等" sheetId="37" state="hidden" r:id="rId4"/>
  </sheets>
  <definedNames>
    <definedName name="JICA事務所宛切符送付先">ドロップダウンリスト等!$A$2:$A$16</definedName>
    <definedName name="_xlnm.Print_Area" localSheetId="1">YYYYMM_mmdd依頼!$A:$AC</definedName>
    <definedName name="_xlnm.Print_Titles" localSheetId="1">YYYYMM_mmdd依頼!$9:$13</definedName>
    <definedName name="センター名">ドロップダウンリスト等!$F$1:$T$1</definedName>
    <definedName name="横浜センター">ドロップダウンリスト等!$K$2:$K$3</definedName>
    <definedName name="沖縄センター">ドロップダウンリスト等!$R$2:$R$3</definedName>
    <definedName name="関西センター">ドロップダウンリスト等!$N$2:$N$4</definedName>
    <definedName name="九州センター">ドロップダウンリスト等!$Q$2:$Q$3</definedName>
    <definedName name="駒ヶ根訓練所">ドロップダウンリスト等!$T$2</definedName>
    <definedName name="四国センター">ドロップダウンリスト等!$P$2</definedName>
    <definedName name="筑波センター">ドロップダウンリスト等!$I$2:$I$3</definedName>
    <definedName name="中国センター">ドロップダウンリスト等!$O$2:$O$3</definedName>
    <definedName name="中部センター">ドロップダウンリスト等!$M$2:$M$3</definedName>
    <definedName name="東京センター">ドロップダウンリスト等!$J$2:$J$7</definedName>
    <definedName name="東北センター">ドロップダウンリスト等!$H$2:$H$3</definedName>
    <definedName name="二本松訓練所">ドロップダウンリスト等!$S$2</definedName>
    <definedName name="北海道センター札幌">ドロップダウンリスト等!$F$2:$F$3</definedName>
    <definedName name="北海道センター帯広">ドロップダウンリスト等!$G$2</definedName>
    <definedName name="北陸センター">ドロップダウンリスト等!$L$2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36" l="1"/>
  <c r="W54" i="36"/>
  <c r="X54" i="36" s="1"/>
  <c r="W53" i="36"/>
  <c r="X53" i="36" s="1"/>
  <c r="W52" i="36"/>
  <c r="X52" i="36" s="1"/>
  <c r="W51" i="36"/>
  <c r="W55" i="36" l="1"/>
  <c r="X51" i="36"/>
  <c r="X55" i="36" s="1"/>
  <c r="AI22" i="36" l="1"/>
  <c r="AI47" i="36"/>
  <c r="AI46" i="36"/>
  <c r="AI45" i="36"/>
  <c r="AI43" i="36"/>
  <c r="AI42" i="36"/>
  <c r="AI41" i="36"/>
  <c r="AI40" i="36"/>
  <c r="AI39" i="36"/>
  <c r="AI38" i="36"/>
  <c r="AI37" i="36"/>
  <c r="AI36" i="36"/>
  <c r="AI35" i="36"/>
  <c r="AI34" i="36"/>
  <c r="AI33" i="36"/>
  <c r="AI32" i="36"/>
  <c r="AI31" i="36"/>
  <c r="AI30" i="36"/>
  <c r="AI29" i="36"/>
  <c r="AI28" i="36"/>
  <c r="AI27" i="36"/>
  <c r="AI26" i="36"/>
  <c r="AI25" i="36"/>
  <c r="AI24" i="36"/>
  <c r="AI23" i="36"/>
  <c r="AI21" i="36"/>
  <c r="AI20" i="36"/>
  <c r="AI19" i="36"/>
  <c r="AI18" i="36"/>
  <c r="AI14" i="36"/>
  <c r="AI8" i="36"/>
  <c r="AE8" i="36"/>
  <c r="AE47" i="36"/>
  <c r="AE14" i="36"/>
  <c r="AB16" i="36"/>
  <c r="AB17" i="36"/>
  <c r="AB18" i="36"/>
  <c r="AB19" i="36"/>
  <c r="AB20" i="36"/>
  <c r="AB21" i="36"/>
  <c r="AB22" i="36"/>
  <c r="AB23" i="36"/>
  <c r="AB24" i="36"/>
  <c r="AB25" i="36"/>
  <c r="AB26" i="36"/>
  <c r="AB27" i="36"/>
  <c r="AB28" i="36"/>
  <c r="AB29" i="36"/>
  <c r="AB30" i="36"/>
  <c r="AB31" i="36"/>
  <c r="AB32" i="36"/>
  <c r="AB33" i="36"/>
  <c r="AB34" i="36"/>
  <c r="AB35" i="36"/>
  <c r="AB36" i="36"/>
  <c r="AB37" i="36"/>
  <c r="AB38" i="36"/>
  <c r="AB39" i="36"/>
  <c r="AB40" i="36"/>
  <c r="AB41" i="36"/>
  <c r="AB42" i="36"/>
  <c r="AB43" i="36"/>
  <c r="AB44" i="36"/>
  <c r="AB45" i="36"/>
  <c r="AB46" i="36"/>
  <c r="AB15" i="36"/>
  <c r="V16" i="36"/>
  <c r="W16" i="36"/>
  <c r="N17" i="36"/>
  <c r="V17" i="36" s="1"/>
  <c r="O17" i="36"/>
  <c r="W17" i="36" s="1"/>
  <c r="N18" i="36"/>
  <c r="V18" i="36" s="1"/>
  <c r="AE18" i="36" s="1"/>
  <c r="O18" i="36"/>
  <c r="W18" i="36" s="1"/>
  <c r="N19" i="36"/>
  <c r="V19" i="36" s="1"/>
  <c r="AE19" i="36" s="1"/>
  <c r="O19" i="36"/>
  <c r="W19" i="36" s="1"/>
  <c r="N20" i="36"/>
  <c r="V20" i="36" s="1"/>
  <c r="AE20" i="36" s="1"/>
  <c r="AM20" i="36" s="1"/>
  <c r="O20" i="36"/>
  <c r="W20" i="36" s="1"/>
  <c r="N21" i="36"/>
  <c r="V21" i="36" s="1"/>
  <c r="AE21" i="36" s="1"/>
  <c r="AM21" i="36" s="1"/>
  <c r="O21" i="36"/>
  <c r="W21" i="36" s="1"/>
  <c r="N22" i="36"/>
  <c r="V22" i="36" s="1"/>
  <c r="AE22" i="36" s="1"/>
  <c r="AM22" i="36" s="1"/>
  <c r="O22" i="36"/>
  <c r="W22" i="36" s="1"/>
  <c r="N23" i="36"/>
  <c r="V23" i="36" s="1"/>
  <c r="AE23" i="36" s="1"/>
  <c r="AM23" i="36" s="1"/>
  <c r="O23" i="36"/>
  <c r="W23" i="36" s="1"/>
  <c r="N24" i="36"/>
  <c r="V24" i="36" s="1"/>
  <c r="AE24" i="36" s="1"/>
  <c r="AM24" i="36" s="1"/>
  <c r="O24" i="36"/>
  <c r="W24" i="36" s="1"/>
  <c r="N25" i="36"/>
  <c r="V25" i="36" s="1"/>
  <c r="AE25" i="36" s="1"/>
  <c r="AM25" i="36" s="1"/>
  <c r="O25" i="36"/>
  <c r="W25" i="36" s="1"/>
  <c r="N26" i="36"/>
  <c r="V26" i="36" s="1"/>
  <c r="AE26" i="36" s="1"/>
  <c r="AM26" i="36" s="1"/>
  <c r="O26" i="36"/>
  <c r="W26" i="36" s="1"/>
  <c r="N27" i="36"/>
  <c r="V27" i="36" s="1"/>
  <c r="AE27" i="36" s="1"/>
  <c r="AM27" i="36" s="1"/>
  <c r="O27" i="36"/>
  <c r="W27" i="36" s="1"/>
  <c r="N28" i="36"/>
  <c r="V28" i="36" s="1"/>
  <c r="AE28" i="36" s="1"/>
  <c r="AM28" i="36" s="1"/>
  <c r="O28" i="36"/>
  <c r="W28" i="36" s="1"/>
  <c r="N29" i="36"/>
  <c r="V29" i="36" s="1"/>
  <c r="AE29" i="36" s="1"/>
  <c r="AM29" i="36" s="1"/>
  <c r="O29" i="36"/>
  <c r="W29" i="36" s="1"/>
  <c r="N30" i="36"/>
  <c r="V30" i="36" s="1"/>
  <c r="AE30" i="36" s="1"/>
  <c r="AM30" i="36" s="1"/>
  <c r="O30" i="36"/>
  <c r="W30" i="36" s="1"/>
  <c r="N31" i="36"/>
  <c r="V31" i="36" s="1"/>
  <c r="AE31" i="36" s="1"/>
  <c r="AM31" i="36" s="1"/>
  <c r="O31" i="36"/>
  <c r="W31" i="36" s="1"/>
  <c r="N32" i="36"/>
  <c r="V32" i="36" s="1"/>
  <c r="AE32" i="36" s="1"/>
  <c r="AM32" i="36" s="1"/>
  <c r="O32" i="36"/>
  <c r="W32" i="36" s="1"/>
  <c r="N33" i="36"/>
  <c r="V33" i="36" s="1"/>
  <c r="AE33" i="36" s="1"/>
  <c r="AM33" i="36" s="1"/>
  <c r="O33" i="36"/>
  <c r="W33" i="36" s="1"/>
  <c r="N34" i="36"/>
  <c r="V34" i="36" s="1"/>
  <c r="AE34" i="36" s="1"/>
  <c r="AM34" i="36" s="1"/>
  <c r="O34" i="36"/>
  <c r="W34" i="36" s="1"/>
  <c r="N35" i="36"/>
  <c r="V35" i="36" s="1"/>
  <c r="AE35" i="36" s="1"/>
  <c r="AM35" i="36" s="1"/>
  <c r="O35" i="36"/>
  <c r="W35" i="36" s="1"/>
  <c r="N36" i="36"/>
  <c r="V36" i="36" s="1"/>
  <c r="AE36" i="36" s="1"/>
  <c r="AM36" i="36" s="1"/>
  <c r="O36" i="36"/>
  <c r="W36" i="36" s="1"/>
  <c r="N37" i="36"/>
  <c r="V37" i="36" s="1"/>
  <c r="AE37" i="36" s="1"/>
  <c r="AM37" i="36" s="1"/>
  <c r="O37" i="36"/>
  <c r="W37" i="36" s="1"/>
  <c r="N38" i="36"/>
  <c r="V38" i="36" s="1"/>
  <c r="AE38" i="36" s="1"/>
  <c r="AM38" i="36" s="1"/>
  <c r="O38" i="36"/>
  <c r="W38" i="36" s="1"/>
  <c r="N39" i="36"/>
  <c r="V39" i="36" s="1"/>
  <c r="AE39" i="36" s="1"/>
  <c r="AM39" i="36" s="1"/>
  <c r="O39" i="36"/>
  <c r="W39" i="36" s="1"/>
  <c r="N40" i="36"/>
  <c r="V40" i="36" s="1"/>
  <c r="AE40" i="36" s="1"/>
  <c r="AM40" i="36" s="1"/>
  <c r="O40" i="36"/>
  <c r="W40" i="36" s="1"/>
  <c r="N41" i="36"/>
  <c r="V41" i="36" s="1"/>
  <c r="AE41" i="36" s="1"/>
  <c r="AM41" i="36" s="1"/>
  <c r="O41" i="36"/>
  <c r="W41" i="36" s="1"/>
  <c r="N42" i="36"/>
  <c r="V42" i="36" s="1"/>
  <c r="AE42" i="36" s="1"/>
  <c r="AM42" i="36" s="1"/>
  <c r="O42" i="36"/>
  <c r="W42" i="36" s="1"/>
  <c r="N43" i="36"/>
  <c r="V43" i="36" s="1"/>
  <c r="AE43" i="36" s="1"/>
  <c r="AM43" i="36" s="1"/>
  <c r="O43" i="36"/>
  <c r="W43" i="36" s="1"/>
  <c r="V44" i="36"/>
  <c r="O44" i="36"/>
  <c r="W44" i="36" s="1"/>
  <c r="N45" i="36"/>
  <c r="V45" i="36" s="1"/>
  <c r="AE45" i="36" s="1"/>
  <c r="AM45" i="36" s="1"/>
  <c r="O45" i="36"/>
  <c r="W45" i="36" s="1"/>
  <c r="N46" i="36"/>
  <c r="V46" i="36" s="1"/>
  <c r="AE46" i="36" s="1"/>
  <c r="AM46" i="36" s="1"/>
  <c r="O46" i="36"/>
  <c r="W46" i="36" s="1"/>
  <c r="W15" i="36"/>
  <c r="V15" i="36"/>
  <c r="AE17" i="36" l="1"/>
  <c r="AM19" i="36"/>
  <c r="T54" i="36" l="1"/>
  <c r="T53" i="36"/>
  <c r="T52" i="36"/>
  <c r="T51" i="36"/>
  <c r="S54" i="36"/>
  <c r="S53" i="36"/>
  <c r="S51" i="36"/>
  <c r="T55" i="36" l="1"/>
  <c r="AL13" i="36" l="1"/>
  <c r="AK13" i="36"/>
  <c r="AJ13" i="36"/>
  <c r="AH13" i="36"/>
  <c r="AG13" i="36"/>
  <c r="AF13" i="36"/>
  <c r="AE13" i="36"/>
  <c r="AI13" i="36"/>
  <c r="AJ22" i="36" l="1"/>
  <c r="AJ47" i="36"/>
  <c r="AJ46" i="36"/>
  <c r="AJ45" i="36"/>
  <c r="AJ44" i="36"/>
  <c r="AJ43" i="36"/>
  <c r="AJ42" i="36"/>
  <c r="AJ41" i="36"/>
  <c r="AJ40" i="36"/>
  <c r="AJ39" i="36"/>
  <c r="AJ38" i="36"/>
  <c r="AJ37" i="36"/>
  <c r="AJ36" i="36"/>
  <c r="AJ35" i="36"/>
  <c r="AJ34" i="36"/>
  <c r="AJ33" i="36"/>
  <c r="AJ32" i="36"/>
  <c r="AJ31" i="36"/>
  <c r="AJ30" i="36"/>
  <c r="AJ29" i="36"/>
  <c r="AJ28" i="36"/>
  <c r="AJ27" i="36"/>
  <c r="AJ26" i="36"/>
  <c r="AJ25" i="36"/>
  <c r="AJ24" i="36"/>
  <c r="AJ23" i="36"/>
  <c r="AJ21" i="36"/>
  <c r="AJ20" i="36"/>
  <c r="AJ19" i="36"/>
  <c r="AJ18" i="36"/>
  <c r="AJ17" i="36"/>
  <c r="AI17" i="36" s="1"/>
  <c r="AJ16" i="36"/>
  <c r="AJ14" i="36"/>
  <c r="AJ8" i="36"/>
  <c r="AJ15" i="36"/>
  <c r="AH8" i="36"/>
  <c r="AH17" i="36"/>
  <c r="AH18" i="36"/>
  <c r="AH19" i="36"/>
  <c r="AH20" i="36"/>
  <c r="AH21" i="36"/>
  <c r="AH22" i="36"/>
  <c r="AH23" i="36"/>
  <c r="AH24" i="36"/>
  <c r="AH30" i="36"/>
  <c r="AH34" i="36"/>
  <c r="AH38" i="36"/>
  <c r="AH42" i="36"/>
  <c r="AH46" i="36"/>
  <c r="AH47" i="36"/>
  <c r="AH14" i="36"/>
  <c r="AH29" i="36"/>
  <c r="AH33" i="36"/>
  <c r="AH37" i="36"/>
  <c r="AH41" i="36"/>
  <c r="AH45" i="36"/>
  <c r="AH15" i="36"/>
  <c r="AH16" i="36"/>
  <c r="AH27" i="36"/>
  <c r="AH28" i="36"/>
  <c r="AH32" i="36"/>
  <c r="AH36" i="36"/>
  <c r="AH40" i="36"/>
  <c r="AH44" i="36"/>
  <c r="AH25" i="36"/>
  <c r="AH26" i="36"/>
  <c r="AH31" i="36"/>
  <c r="AH35" i="36"/>
  <c r="AH39" i="36"/>
  <c r="AH43" i="36"/>
  <c r="AF16" i="36"/>
  <c r="AF27" i="36"/>
  <c r="AF28" i="36"/>
  <c r="AF32" i="36"/>
  <c r="AF36" i="36"/>
  <c r="AF40" i="36"/>
  <c r="AF44" i="36"/>
  <c r="AF25" i="36"/>
  <c r="AF26" i="36"/>
  <c r="AF31" i="36"/>
  <c r="AF35" i="36"/>
  <c r="AF39" i="36"/>
  <c r="AF43" i="36"/>
  <c r="AF8" i="36"/>
  <c r="AF18" i="36"/>
  <c r="AF19" i="36"/>
  <c r="AF20" i="36"/>
  <c r="AF21" i="36"/>
  <c r="AF22" i="36"/>
  <c r="AF23" i="36"/>
  <c r="AF24" i="36"/>
  <c r="AF30" i="36"/>
  <c r="AF34" i="36"/>
  <c r="AF38" i="36"/>
  <c r="AF42" i="36"/>
  <c r="AF46" i="36"/>
  <c r="AF47" i="36"/>
  <c r="AF14" i="36"/>
  <c r="AF29" i="36"/>
  <c r="AF33" i="36"/>
  <c r="AF37" i="36"/>
  <c r="AF41" i="36"/>
  <c r="AF45" i="36"/>
  <c r="AF15" i="36"/>
  <c r="AF17" i="36"/>
  <c r="AK16" i="36"/>
  <c r="AK14" i="36"/>
  <c r="AK8" i="36"/>
  <c r="AK15" i="36"/>
  <c r="AK22" i="36"/>
  <c r="AK47" i="36"/>
  <c r="AK46" i="36"/>
  <c r="AK45" i="36"/>
  <c r="AK44" i="36"/>
  <c r="AK43" i="36"/>
  <c r="AK42" i="36"/>
  <c r="AK41" i="36"/>
  <c r="AK40" i="36"/>
  <c r="AK39" i="36"/>
  <c r="AK38" i="36"/>
  <c r="AK37" i="36"/>
  <c r="AK36" i="36"/>
  <c r="AK35" i="36"/>
  <c r="AK34" i="36"/>
  <c r="AK33" i="36"/>
  <c r="AK32" i="36"/>
  <c r="AK31" i="36"/>
  <c r="AK30" i="36"/>
  <c r="AK29" i="36"/>
  <c r="AK28" i="36"/>
  <c r="AK27" i="36"/>
  <c r="AK26" i="36"/>
  <c r="AK25" i="36"/>
  <c r="AK24" i="36"/>
  <c r="AK23" i="36"/>
  <c r="AK21" i="36"/>
  <c r="AK20" i="36"/>
  <c r="AK19" i="36"/>
  <c r="AK18" i="36"/>
  <c r="AK17" i="36"/>
  <c r="AG29" i="36"/>
  <c r="AG33" i="36"/>
  <c r="AG37" i="36"/>
  <c r="AG41" i="36"/>
  <c r="AG45" i="36"/>
  <c r="AG8" i="36"/>
  <c r="AG16" i="36"/>
  <c r="AG27" i="36"/>
  <c r="AG28" i="36"/>
  <c r="AG32" i="36"/>
  <c r="AG36" i="36"/>
  <c r="AG40" i="36"/>
  <c r="AG44" i="36"/>
  <c r="AG14" i="36"/>
  <c r="AG25" i="36"/>
  <c r="AG26" i="36"/>
  <c r="AG31" i="36"/>
  <c r="AG35" i="36"/>
  <c r="AG39" i="36"/>
  <c r="AG43" i="36"/>
  <c r="AG15" i="36"/>
  <c r="AG17" i="36"/>
  <c r="AG18" i="36"/>
  <c r="AG19" i="36"/>
  <c r="AG20" i="36"/>
  <c r="AG21" i="36"/>
  <c r="AG22" i="36"/>
  <c r="AG23" i="36"/>
  <c r="AG24" i="36"/>
  <c r="AG30" i="36"/>
  <c r="AG34" i="36"/>
  <c r="AG38" i="36"/>
  <c r="AG42" i="36"/>
  <c r="AG46" i="36"/>
  <c r="AG47" i="36"/>
  <c r="AL16" i="36"/>
  <c r="AL14" i="36"/>
  <c r="AL8" i="36"/>
  <c r="AL15" i="36"/>
  <c r="AL22" i="36"/>
  <c r="AL47" i="36"/>
  <c r="AL46" i="36"/>
  <c r="AL45" i="36"/>
  <c r="AL44" i="36"/>
  <c r="Y54" i="36" s="1"/>
  <c r="AL43" i="36"/>
  <c r="AL42" i="36"/>
  <c r="AL41" i="36"/>
  <c r="AL40" i="36"/>
  <c r="AL39" i="36"/>
  <c r="AL38" i="36"/>
  <c r="AL37" i="36"/>
  <c r="AL36" i="36"/>
  <c r="AL35" i="36"/>
  <c r="AL34" i="36"/>
  <c r="AL33" i="36"/>
  <c r="AL32" i="36"/>
  <c r="AL31" i="36"/>
  <c r="AL30" i="36"/>
  <c r="AL29" i="36"/>
  <c r="AL28" i="36"/>
  <c r="AL27" i="36"/>
  <c r="AL26" i="36"/>
  <c r="AL25" i="36"/>
  <c r="AL24" i="36"/>
  <c r="AL23" i="36"/>
  <c r="AL21" i="36"/>
  <c r="AL20" i="36"/>
  <c r="AL19" i="36"/>
  <c r="AL18" i="36"/>
  <c r="AL17" i="36"/>
  <c r="AE16" i="36" l="1"/>
  <c r="AI16" i="36"/>
  <c r="AE15" i="36"/>
  <c r="AM15" i="36" s="1"/>
  <c r="AE44" i="36"/>
  <c r="AI44" i="36"/>
  <c r="AM18" i="36"/>
  <c r="AM16" i="36"/>
  <c r="AI15" i="36"/>
  <c r="AM14" i="36"/>
  <c r="AM8" i="36"/>
  <c r="AM17" i="36"/>
  <c r="AM47" i="36"/>
  <c r="AM44" i="36" l="1"/>
  <c r="S52" i="36"/>
  <c r="Y53" i="36" l="1"/>
  <c r="Y52" i="36"/>
  <c r="U53" i="36" l="1"/>
  <c r="V53" i="36" s="1"/>
  <c r="U51" i="36"/>
  <c r="V51" i="36" s="1"/>
  <c r="U54" i="36"/>
  <c r="V54" i="36" s="1"/>
  <c r="U52" i="36"/>
  <c r="V52" i="36" s="1"/>
  <c r="Y51" i="36"/>
  <c r="V55" i="36" l="1"/>
  <c r="Y55" i="36"/>
  <c r="Z54" i="36"/>
  <c r="Z52" i="36" l="1"/>
  <c r="U55" i="36"/>
  <c r="Z53" i="36"/>
  <c r="AE55" i="36" l="1"/>
  <c r="Z51" i="36"/>
  <c r="Z55"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Hatori Tsuyoshi</author>
  </authors>
  <commentList>
    <comment ref="P9" authorId="0" shapeId="0" xr:uid="{00000000-0006-0000-0100-000001000000}">
      <text>
        <r>
          <rPr>
            <b/>
            <sz val="9"/>
            <color indexed="81"/>
            <rFont val="MS P ゴシック"/>
            <family val="3"/>
            <charset val="128"/>
          </rPr>
          <t>経費負担欄：記入不要</t>
        </r>
      </text>
    </comment>
  </commentList>
</comments>
</file>

<file path=xl/sharedStrings.xml><?xml version="1.0" encoding="utf-8"?>
<sst xmlns="http://schemas.openxmlformats.org/spreadsheetml/2006/main" count="213" uniqueCount="183">
  <si>
    <t>このExcelは、研修ポータルに掲載しているフォーマットです。</t>
    <rPh sb="9" eb="11">
      <t>ケンシュウ</t>
    </rPh>
    <rPh sb="16" eb="18">
      <t>ケイサイ</t>
    </rPh>
    <phoneticPr fontId="3"/>
  </si>
  <si>
    <r>
      <t>上書き保存してしまわないよう、まずは</t>
    </r>
    <r>
      <rPr>
        <b/>
        <sz val="12"/>
        <color rgb="FF0000FF"/>
        <rFont val="BIZ UDゴシック"/>
        <family val="3"/>
        <charset val="128"/>
      </rPr>
      <t>「名前を付けて保存」</t>
    </r>
    <r>
      <rPr>
        <sz val="12"/>
        <color theme="1"/>
        <rFont val="BIZ UDゴシック"/>
        <family val="3"/>
        <charset val="128"/>
      </rPr>
      <t>で</t>
    </r>
    <rPh sb="0" eb="2">
      <t>ウワガ</t>
    </rPh>
    <rPh sb="3" eb="5">
      <t>ホゾン</t>
    </rPh>
    <rPh sb="19" eb="21">
      <t>ナマエ</t>
    </rPh>
    <rPh sb="22" eb="23">
      <t>ツ</t>
    </rPh>
    <rPh sb="25" eb="27">
      <t>ホゾン</t>
    </rPh>
    <phoneticPr fontId="3"/>
  </si>
  <si>
    <t>デスクトップやコースフォルダ等に保存をお願いします。</t>
    <rPh sb="14" eb="15">
      <t>トウ</t>
    </rPh>
    <rPh sb="16" eb="18">
      <t>ホゾン</t>
    </rPh>
    <rPh sb="20" eb="21">
      <t>ネガ</t>
    </rPh>
    <phoneticPr fontId="3"/>
  </si>
  <si>
    <r>
      <rPr>
        <b/>
        <sz val="12"/>
        <color rgb="FF0000FF"/>
        <rFont val="BIZ UDゴシック"/>
        <family val="3"/>
        <charset val="128"/>
      </rPr>
      <t>「名前を付けて保存」</t>
    </r>
    <r>
      <rPr>
        <sz val="12"/>
        <color theme="1"/>
        <rFont val="BIZ UDゴシック"/>
        <family val="3"/>
        <charset val="128"/>
      </rPr>
      <t>後は、このシートは削除いただいて構いません。</t>
    </r>
    <rPh sb="1" eb="3">
      <t>ナマエ</t>
    </rPh>
    <rPh sb="4" eb="5">
      <t>ツ</t>
    </rPh>
    <rPh sb="7" eb="9">
      <t>ホゾン</t>
    </rPh>
    <rPh sb="19" eb="21">
      <t>サクジョ</t>
    </rPh>
    <rPh sb="26" eb="27">
      <t>カマ</t>
    </rPh>
    <phoneticPr fontId="3"/>
  </si>
  <si>
    <t>年</t>
    <rPh sb="0" eb="1">
      <t>ネン</t>
    </rPh>
    <phoneticPr fontId="3"/>
  </si>
  <si>
    <t>月分</t>
    <rPh sb="0" eb="1">
      <t>ガツ</t>
    </rPh>
    <rPh sb="1" eb="2">
      <t>ブン</t>
    </rPh>
    <phoneticPr fontId="3"/>
  </si>
  <si>
    <t>旅行手配依頼書 兼 手配結果報告書</t>
    <rPh sb="8" eb="9">
      <t>ケン</t>
    </rPh>
    <rPh sb="10" eb="12">
      <t>テハイ</t>
    </rPh>
    <rPh sb="12" eb="14">
      <t>ケッカ</t>
    </rPh>
    <rPh sb="14" eb="17">
      <t>ホウコクショ</t>
    </rPh>
    <phoneticPr fontId="3"/>
  </si>
  <si>
    <t>（氏名）</t>
    <rPh sb="1" eb="3">
      <t>シメイ</t>
    </rPh>
    <phoneticPr fontId="3"/>
  </si>
  <si>
    <t>（メールアドレス）</t>
    <phoneticPr fontId="3"/>
  </si>
  <si>
    <t>（電話番号）</t>
    <rPh sb="1" eb="3">
      <t>デンワ</t>
    </rPh>
    <rPh sb="3" eb="5">
      <t>バンゴウ</t>
    </rPh>
    <phoneticPr fontId="3"/>
  </si>
  <si>
    <t>研修コース番号</t>
    <rPh sb="0" eb="2">
      <t>ケンシュウ</t>
    </rPh>
    <rPh sb="5" eb="7">
      <t>バンゴウ</t>
    </rPh>
    <phoneticPr fontId="3"/>
  </si>
  <si>
    <t>研修コース名</t>
    <phoneticPr fontId="3"/>
  </si>
  <si>
    <t>研修員人数</t>
    <rPh sb="0" eb="3">
      <t>ケンシュウイン</t>
    </rPh>
    <rPh sb="3" eb="5">
      <t>ニンズウ</t>
    </rPh>
    <phoneticPr fontId="3"/>
  </si>
  <si>
    <t>プログラム番号</t>
    <phoneticPr fontId="3"/>
  </si>
  <si>
    <t>受入期間</t>
    <rPh sb="0" eb="2">
      <t>ウケイレ</t>
    </rPh>
    <rPh sb="2" eb="4">
      <t>キカン</t>
    </rPh>
    <phoneticPr fontId="3"/>
  </si>
  <si>
    <t>担当者</t>
    <phoneticPr fontId="3"/>
  </si>
  <si>
    <t>研修コース1</t>
    <rPh sb="0" eb="2">
      <t>ケンシュウ</t>
    </rPh>
    <phoneticPr fontId="3"/>
  </si>
  <si>
    <t>中部センター</t>
  </si>
  <si>
    <t>研修コース2</t>
    <rPh sb="0" eb="2">
      <t>ケンシュウ</t>
    </rPh>
    <phoneticPr fontId="3"/>
  </si>
  <si>
    <t>研修コース3</t>
    <rPh sb="0" eb="2">
      <t>ケンシュウ</t>
    </rPh>
    <phoneticPr fontId="3"/>
  </si>
  <si>
    <t>日本旅行連絡先</t>
    <rPh sb="0" eb="2">
      <t>ニホン</t>
    </rPh>
    <rPh sb="2" eb="4">
      <t>リョコウ</t>
    </rPh>
    <rPh sb="4" eb="7">
      <t>レンラクサキ</t>
    </rPh>
    <phoneticPr fontId="3"/>
  </si>
  <si>
    <t>研修監理員</t>
    <rPh sb="0" eb="2">
      <t>ケンシュウ</t>
    </rPh>
    <rPh sb="2" eb="4">
      <t>カンリ</t>
    </rPh>
    <rPh sb="4" eb="5">
      <t>イン</t>
    </rPh>
    <phoneticPr fontId="3"/>
  </si>
  <si>
    <t>研修コース4</t>
    <rPh sb="0" eb="2">
      <t>ケンシュウ</t>
    </rPh>
    <phoneticPr fontId="3"/>
  </si>
  <si>
    <t>行挿入によって集計行に空白ができてしまったら↓の行（8行目）をコピー・貼り付けをしてください。</t>
    <rPh sb="0" eb="1">
      <t>ギョウ</t>
    </rPh>
    <rPh sb="1" eb="3">
      <t>ソウニュウ</t>
    </rPh>
    <rPh sb="7" eb="9">
      <t>シュウケイ</t>
    </rPh>
    <rPh sb="9" eb="10">
      <t>ギョウ</t>
    </rPh>
    <rPh sb="11" eb="13">
      <t>クウハク</t>
    </rPh>
    <rPh sb="24" eb="25">
      <t>ギョウ</t>
    </rPh>
    <rPh sb="27" eb="28">
      <t>ギョウ</t>
    </rPh>
    <rPh sb="28" eb="29">
      <t>メ</t>
    </rPh>
    <rPh sb="35" eb="36">
      <t>ハ</t>
    </rPh>
    <rPh sb="37" eb="38">
      <t>ツ</t>
    </rPh>
    <phoneticPr fontId="3"/>
  </si>
  <si>
    <t>←集計行穴埋め用</t>
    <rPh sb="1" eb="3">
      <t>シュウケイ</t>
    </rPh>
    <rPh sb="3" eb="4">
      <t>ギョウ</t>
    </rPh>
    <rPh sb="4" eb="6">
      <t>アナウ</t>
    </rPh>
    <rPh sb="7" eb="8">
      <t>ヨウ</t>
    </rPh>
    <phoneticPr fontId="3"/>
  </si>
  <si>
    <t>今回依頼</t>
    <phoneticPr fontId="3"/>
  </si>
  <si>
    <t>日付</t>
    <rPh sb="0" eb="2">
      <t>ヒヅケ</t>
    </rPh>
    <phoneticPr fontId="3"/>
  </si>
  <si>
    <t>・研修旅行は移動手段［列車名/便名/車輌傭上（車種・台数及び出発・到着時刻）］等を記載
・近距離移動時は行程を記載
・空路（航空券手配）の場合は「研修員等リスト」も要作成</t>
    <rPh sb="1" eb="3">
      <t>ケンシュウ</t>
    </rPh>
    <rPh sb="3" eb="5">
      <t>リョコウ</t>
    </rPh>
    <rPh sb="6" eb="8">
      <t>イドウ</t>
    </rPh>
    <rPh sb="8" eb="10">
      <t>シュダン</t>
    </rPh>
    <rPh sb="59" eb="61">
      <t>クウロ</t>
    </rPh>
    <rPh sb="62" eb="65">
      <t>コウクウケン</t>
    </rPh>
    <rPh sb="65" eb="67">
      <t>テハイ</t>
    </rPh>
    <rPh sb="69" eb="71">
      <t>バアイ</t>
    </rPh>
    <rPh sb="82" eb="83">
      <t>ヨウ</t>
    </rPh>
    <rPh sb="83" eb="85">
      <t>サクセイ</t>
    </rPh>
    <phoneticPr fontId="3"/>
  </si>
  <si>
    <t>グループ</t>
    <phoneticPr fontId="3"/>
  </si>
  <si>
    <t>切符
手配人数</t>
    <phoneticPr fontId="3"/>
  </si>
  <si>
    <t>車輌乗車人数</t>
    <phoneticPr fontId="3"/>
  </si>
  <si>
    <t>請求先</t>
    <phoneticPr fontId="3"/>
  </si>
  <si>
    <t>経費
負担</t>
    <rPh sb="3" eb="5">
      <t>フタン</t>
    </rPh>
    <phoneticPr fontId="3"/>
  </si>
  <si>
    <t>用務先
（バス傭上時は必須）
研修先名・住所</t>
    <rPh sb="7" eb="9">
      <t>ヨウジョウ</t>
    </rPh>
    <rPh sb="9" eb="10">
      <t>ジ</t>
    </rPh>
    <rPh sb="11" eb="13">
      <t>ヒッス</t>
    </rPh>
    <phoneticPr fontId="3"/>
  </si>
  <si>
    <t>駐車場
有無</t>
    <rPh sb="0" eb="3">
      <t>チュウシャジョウ</t>
    </rPh>
    <rPh sb="4" eb="6">
      <t>ウム</t>
    </rPh>
    <phoneticPr fontId="3"/>
  </si>
  <si>
    <t>希望手配内容
／
手配済み内容</t>
    <rPh sb="11" eb="12">
      <t>ズ</t>
    </rPh>
    <phoneticPr fontId="3"/>
  </si>
  <si>
    <t>経費
区分</t>
    <rPh sb="0" eb="2">
      <t>ケイヒ</t>
    </rPh>
    <rPh sb="3" eb="4">
      <t>ク</t>
    </rPh>
    <phoneticPr fontId="3"/>
  </si>
  <si>
    <t>切符単価/
車輛傭上
単価</t>
    <rPh sb="0" eb="2">
      <t>キップ</t>
    </rPh>
    <rPh sb="2" eb="4">
      <t>タンカ</t>
    </rPh>
    <rPh sb="6" eb="8">
      <t>シャリョウ</t>
    </rPh>
    <rPh sb="8" eb="10">
      <t>ヨウジョウ</t>
    </rPh>
    <rPh sb="11" eb="13">
      <t>タンカ</t>
    </rPh>
    <phoneticPr fontId="3"/>
  </si>
  <si>
    <t>請求先別経費</t>
    <rPh sb="0" eb="2">
      <t>セイキュウ</t>
    </rPh>
    <rPh sb="2" eb="3">
      <t>サキ</t>
    </rPh>
    <rPh sb="3" eb="4">
      <t>ベツ</t>
    </rPh>
    <rPh sb="4" eb="6">
      <t>ケイヒ</t>
    </rPh>
    <phoneticPr fontId="3"/>
  </si>
  <si>
    <t>実費分</t>
    <rPh sb="0" eb="2">
      <t>ジッピ</t>
    </rPh>
    <rPh sb="2" eb="3">
      <t>ブン</t>
    </rPh>
    <phoneticPr fontId="3"/>
  </si>
  <si>
    <t>取消料</t>
    <rPh sb="0" eb="2">
      <t>トリケシ</t>
    </rPh>
    <rPh sb="2" eb="3">
      <t>リョウ</t>
    </rPh>
    <phoneticPr fontId="3"/>
  </si>
  <si>
    <t>研修員＋研修監理員同行経費</t>
    <rPh sb="4" eb="6">
      <t>ケンシュウ</t>
    </rPh>
    <phoneticPr fontId="3"/>
  </si>
  <si>
    <t>研修員・
研修監理員</t>
    <rPh sb="0" eb="3">
      <t>ケンシュウイン</t>
    </rPh>
    <phoneticPr fontId="3"/>
  </si>
  <si>
    <t>（本エリアは集計用領域につき改変不可）</t>
    <rPh sb="1" eb="2">
      <t>ホン</t>
    </rPh>
    <rPh sb="6" eb="9">
      <t>シュウケイヨウ</t>
    </rPh>
    <rPh sb="9" eb="11">
      <t>リョウイキ</t>
    </rPh>
    <rPh sb="14" eb="16">
      <t>カイヘン</t>
    </rPh>
    <rPh sb="16" eb="18">
      <t>フカ</t>
    </rPh>
    <phoneticPr fontId="3"/>
  </si>
  <si>
    <t>研修員</t>
    <rPh sb="0" eb="3">
      <t>ケンシュウイン</t>
    </rPh>
    <phoneticPr fontId="3"/>
  </si>
  <si>
    <t>CDN</t>
    <phoneticPr fontId="3"/>
  </si>
  <si>
    <t>同行者</t>
    <rPh sb="0" eb="3">
      <t>ドウコウシャ</t>
    </rPh>
    <phoneticPr fontId="3"/>
  </si>
  <si>
    <t>JICA</t>
    <phoneticPr fontId="3"/>
  </si>
  <si>
    <t>その他</t>
    <rPh sb="2" eb="3">
      <t>タ</t>
    </rPh>
    <phoneticPr fontId="3"/>
  </si>
  <si>
    <t>交通費
（近距離移動のみ）</t>
    <phoneticPr fontId="3"/>
  </si>
  <si>
    <t>タクシー代</t>
    <rPh sb="4" eb="5">
      <t>ダイ</t>
    </rPh>
    <phoneticPr fontId="3"/>
  </si>
  <si>
    <t>航空賃・航空賃以外</t>
    <rPh sb="0" eb="2">
      <t>コウクウ</t>
    </rPh>
    <rPh sb="2" eb="3">
      <t>チン</t>
    </rPh>
    <rPh sb="4" eb="6">
      <t>コウクウ</t>
    </rPh>
    <rPh sb="6" eb="7">
      <t>チン</t>
    </rPh>
    <rPh sb="7" eb="9">
      <t>イガイ</t>
    </rPh>
    <phoneticPr fontId="3"/>
  </si>
  <si>
    <t>移動手段</t>
    <rPh sb="0" eb="2">
      <t>イドウ</t>
    </rPh>
    <rPh sb="2" eb="4">
      <t>シュダン</t>
    </rPh>
    <phoneticPr fontId="3"/>
  </si>
  <si>
    <t>出発時刻</t>
    <rPh sb="0" eb="2">
      <t>シュッパツ</t>
    </rPh>
    <rPh sb="2" eb="4">
      <t>ジコク</t>
    </rPh>
    <phoneticPr fontId="3"/>
  </si>
  <si>
    <t>出発地</t>
    <rPh sb="0" eb="3">
      <t>シュッパツチ</t>
    </rPh>
    <phoneticPr fontId="3"/>
  </si>
  <si>
    <t>経由地</t>
    <rPh sb="0" eb="3">
      <t>ケイユチ</t>
    </rPh>
    <phoneticPr fontId="3"/>
  </si>
  <si>
    <t>到着時刻</t>
    <rPh sb="0" eb="2">
      <t>トウチャク</t>
    </rPh>
    <rPh sb="2" eb="4">
      <t>ジコク</t>
    </rPh>
    <phoneticPr fontId="3"/>
  </si>
  <si>
    <t>到着地</t>
    <rPh sb="0" eb="2">
      <t>トウチャク</t>
    </rPh>
    <rPh sb="2" eb="3">
      <t>チ</t>
    </rPh>
    <phoneticPr fontId="3"/>
  </si>
  <si>
    <t>コース1</t>
    <phoneticPr fontId="3"/>
  </si>
  <si>
    <t>コース2</t>
    <phoneticPr fontId="3"/>
  </si>
  <si>
    <t>コース3</t>
    <phoneticPr fontId="3"/>
  </si>
  <si>
    <t>コース4</t>
    <phoneticPr fontId="3"/>
  </si>
  <si>
    <t>集計エラー内容</t>
    <rPh sb="0" eb="2">
      <t>シュウケイ</t>
    </rPh>
    <rPh sb="5" eb="7">
      <t>ナイヨウ</t>
    </rPh>
    <phoneticPr fontId="3"/>
  </si>
  <si>
    <t>便名・列車名</t>
    <rPh sb="0" eb="2">
      <t>ビンメイ</t>
    </rPh>
    <rPh sb="3" eb="5">
      <t>レッシャ</t>
    </rPh>
    <rPh sb="5" eb="6">
      <t>メイ</t>
    </rPh>
    <phoneticPr fontId="3"/>
  </si>
  <si>
    <t>単価</t>
    <rPh sb="0" eb="2">
      <t>タンカ</t>
    </rPh>
    <phoneticPr fontId="3"/>
  </si>
  <si>
    <t>人数</t>
    <rPh sb="0" eb="2">
      <t>ニンズウ</t>
    </rPh>
    <phoneticPr fontId="3"/>
  </si>
  <si>
    <t>金額</t>
    <rPh sb="0" eb="2">
      <t>キンガク</t>
    </rPh>
    <phoneticPr fontId="3"/>
  </si>
  <si>
    <t>（集計利用領域につき削除不可。この行より上は行挿入しないでください。）</t>
    <rPh sb="1" eb="3">
      <t>シュウケイ</t>
    </rPh>
    <rPh sb="10" eb="12">
      <t>サクジョ</t>
    </rPh>
    <rPh sb="17" eb="18">
      <t>ギョウ</t>
    </rPh>
    <rPh sb="20" eb="21">
      <t>ウエ</t>
    </rPh>
    <rPh sb="22" eb="23">
      <t>ギョウ</t>
    </rPh>
    <rPh sb="23" eb="25">
      <t>ソウニュウ</t>
    </rPh>
    <phoneticPr fontId="3"/>
  </si>
  <si>
    <t>手配</t>
  </si>
  <si>
    <t>（集計利用領域につき削除不可）</t>
    <phoneticPr fontId="3"/>
  </si>
  <si>
    <r>
      <t xml:space="preserve"> ↑今回依頼する部分を選択。</t>
    </r>
    <r>
      <rPr>
        <b/>
        <sz val="10"/>
        <color rgb="FFFF0000"/>
        <rFont val="Meiryo UI"/>
        <family val="3"/>
        <charset val="128"/>
      </rPr>
      <t>［相談：行程相談・情報提供依頼 ／ 手配：手配依頼］</t>
    </r>
    <rPh sb="2" eb="4">
      <t>コンカイ</t>
    </rPh>
    <rPh sb="4" eb="6">
      <t>イライ</t>
    </rPh>
    <rPh sb="8" eb="10">
      <t>ブブン</t>
    </rPh>
    <rPh sb="11" eb="13">
      <t>センタク</t>
    </rPh>
    <rPh sb="15" eb="17">
      <t>ソウダン</t>
    </rPh>
    <rPh sb="18" eb="20">
      <t>コウテイ</t>
    </rPh>
    <rPh sb="20" eb="22">
      <t>ソウダン</t>
    </rPh>
    <rPh sb="23" eb="25">
      <t>ジョウホウ</t>
    </rPh>
    <rPh sb="25" eb="27">
      <t>テイキョウ</t>
    </rPh>
    <rPh sb="27" eb="29">
      <t>イライ</t>
    </rPh>
    <rPh sb="32" eb="34">
      <t>テハイ</t>
    </rPh>
    <rPh sb="35" eb="37">
      <t>テハイ</t>
    </rPh>
    <rPh sb="37" eb="39">
      <t>イライ</t>
    </rPh>
    <phoneticPr fontId="3"/>
  </si>
  <si>
    <r>
      <t xml:space="preserve"> ↑JICAへの請求数</t>
    </r>
    <r>
      <rPr>
        <b/>
        <sz val="10"/>
        <color rgb="FFFF0000"/>
        <rFont val="Meiryo UI"/>
        <family val="3"/>
        <charset val="128"/>
      </rPr>
      <t>［切符の場合：枚数 ／ 車輛傭上の場合：台数］</t>
    </r>
    <rPh sb="8" eb="10">
      <t>セイキュウ</t>
    </rPh>
    <rPh sb="10" eb="11">
      <t>スウ</t>
    </rPh>
    <phoneticPr fontId="3"/>
  </si>
  <si>
    <t>切符受渡し方法</t>
    <phoneticPr fontId="3"/>
  </si>
  <si>
    <t>請求書送付先</t>
    <rPh sb="0" eb="3">
      <t>セイキュウショ</t>
    </rPh>
    <rPh sb="3" eb="6">
      <t>ソウフサキ</t>
    </rPh>
    <phoneticPr fontId="3"/>
  </si>
  <si>
    <t>通信欄</t>
    <rPh sb="0" eb="3">
      <t>ツウシンラン</t>
    </rPh>
    <phoneticPr fontId="3"/>
  </si>
  <si>
    <t>航空券
経費計(A)</t>
    <rPh sb="0" eb="3">
      <t>コウクウケン</t>
    </rPh>
    <rPh sb="4" eb="6">
      <t>ケイヒ</t>
    </rPh>
    <rPh sb="6" eb="7">
      <t>ケイ</t>
    </rPh>
    <phoneticPr fontId="3"/>
  </si>
  <si>
    <t>航空券経費
調整額(B)</t>
    <rPh sb="0" eb="3">
      <t>コウクウケン</t>
    </rPh>
    <rPh sb="3" eb="5">
      <t>ケイヒ</t>
    </rPh>
    <rPh sb="6" eb="8">
      <t>チョウセイ</t>
    </rPh>
    <rPh sb="8" eb="9">
      <t>ガク</t>
    </rPh>
    <phoneticPr fontId="3"/>
  </si>
  <si>
    <t>航空券以外
経費計(C)</t>
    <rPh sb="0" eb="3">
      <t>コウクウケン</t>
    </rPh>
    <rPh sb="3" eb="5">
      <t>イガイ</t>
    </rPh>
    <phoneticPr fontId="3"/>
  </si>
  <si>
    <t>航空券以外
調整額(D)</t>
    <rPh sb="0" eb="3">
      <t>コウクウケン</t>
    </rPh>
    <rPh sb="3" eb="5">
      <t>イガイ</t>
    </rPh>
    <rPh sb="6" eb="8">
      <t>チョウセイ</t>
    </rPh>
    <rPh sb="8" eb="9">
      <t>ガク</t>
    </rPh>
    <phoneticPr fontId="3"/>
  </si>
  <si>
    <t>実費計
(E)</t>
    <rPh sb="0" eb="2">
      <t>ジッピ</t>
    </rPh>
    <rPh sb="2" eb="3">
      <t>ケイ</t>
    </rPh>
    <phoneticPr fontId="3"/>
  </si>
  <si>
    <t>JICA請求額
{(A)-(B)}+{(C)+(D)}+(E)</t>
    <rPh sb="3" eb="5">
      <t>セイキュウ</t>
    </rPh>
    <rPh sb="5" eb="6">
      <t>ガク</t>
    </rPh>
    <phoneticPr fontId="3"/>
  </si>
  <si>
    <t>方法</t>
    <rPh sb="0" eb="2">
      <t>ホウホウ</t>
    </rPh>
    <phoneticPr fontId="3"/>
  </si>
  <si>
    <t>JICA国内事業部研修管理課</t>
    <rPh sb="4" eb="6">
      <t>コクナイ</t>
    </rPh>
    <rPh sb="6" eb="8">
      <t>ジギョウ</t>
    </rPh>
    <rPh sb="8" eb="9">
      <t>ブ</t>
    </rPh>
    <rPh sb="9" eb="11">
      <t>ケンシュウ</t>
    </rPh>
    <rPh sb="11" eb="14">
      <t>カンリカ</t>
    </rPh>
    <phoneticPr fontId="3"/>
  </si>
  <si>
    <t>受取日</t>
    <rPh sb="0" eb="3">
      <t>ウケトリビ</t>
    </rPh>
    <phoneticPr fontId="3"/>
  </si>
  <si>
    <t>までに受領</t>
  </si>
  <si>
    <t>宛先</t>
    <rPh sb="0" eb="2">
      <t>アテサキ</t>
    </rPh>
    <phoneticPr fontId="3"/>
  </si>
  <si>
    <t>合計</t>
    <phoneticPr fontId="3"/>
  </si>
  <si>
    <t>研修員等リスト</t>
    <phoneticPr fontId="3"/>
  </si>
  <si>
    <r>
      <rPr>
        <b/>
        <sz val="10"/>
        <color rgb="FF0000FF"/>
        <rFont val="Meiryo UI"/>
        <family val="3"/>
        <charset val="128"/>
      </rPr>
      <t>※航空券手配時にこのリストを作成してください</t>
    </r>
    <r>
      <rPr>
        <sz val="10"/>
        <color rgb="FF0000FF"/>
        <rFont val="Meiryo UI"/>
        <family val="3"/>
        <charset val="128"/>
      </rPr>
      <t>（研修事業総合システム「研修員等リスト」ボタンから出力されたCSVデータをそのままコピー＆ペーストできます）。</t>
    </r>
    <rPh sb="1" eb="4">
      <t>コウクウケン</t>
    </rPh>
    <rPh sb="4" eb="6">
      <t>テハイ</t>
    </rPh>
    <rPh sb="6" eb="7">
      <t>ジ</t>
    </rPh>
    <rPh sb="14" eb="16">
      <t>サクセイ</t>
    </rPh>
    <rPh sb="23" eb="25">
      <t>ケンシュウ</t>
    </rPh>
    <rPh sb="25" eb="27">
      <t>ジギョウ</t>
    </rPh>
    <rPh sb="27" eb="29">
      <t>ソウゴウ</t>
    </rPh>
    <rPh sb="34" eb="37">
      <t>ケンシュウイン</t>
    </rPh>
    <rPh sb="37" eb="38">
      <t>トウ</t>
    </rPh>
    <rPh sb="47" eb="49">
      <t>シュツリョク</t>
    </rPh>
    <phoneticPr fontId="3"/>
  </si>
  <si>
    <t>来日ステータス</t>
  </si>
  <si>
    <t>研修コース番号</t>
  </si>
  <si>
    <t>研修コース名</t>
  </si>
  <si>
    <t>区分</t>
    <rPh sb="0" eb="2">
      <t>クブン</t>
    </rPh>
    <phoneticPr fontId="3"/>
  </si>
  <si>
    <t>研修員番号／
研修監理員番号／
個人通番</t>
    <phoneticPr fontId="3"/>
  </si>
  <si>
    <t>氏名</t>
  </si>
  <si>
    <t>氏名（カナ）</t>
  </si>
  <si>
    <t>性別</t>
  </si>
  <si>
    <t>年齢</t>
  </si>
  <si>
    <t>国名</t>
  </si>
  <si>
    <t>受入開始日</t>
  </si>
  <si>
    <t>受入終了日</t>
  </si>
  <si>
    <t>待遇</t>
  </si>
  <si>
    <t>請求書
宛先</t>
    <phoneticPr fontId="3"/>
  </si>
  <si>
    <t>請求書
郵便番号</t>
    <phoneticPr fontId="3"/>
  </si>
  <si>
    <t>請求書
住所</t>
    <phoneticPr fontId="3"/>
  </si>
  <si>
    <t>所管国内機関</t>
  </si>
  <si>
    <t>案件担当者</t>
  </si>
  <si>
    <t>現場担当者</t>
  </si>
  <si>
    <t>切符送付先住所</t>
    <rPh sb="0" eb="2">
      <t>キップ</t>
    </rPh>
    <rPh sb="2" eb="5">
      <t>ソウフサキ</t>
    </rPh>
    <rPh sb="5" eb="7">
      <t>ジュウショ</t>
    </rPh>
    <phoneticPr fontId="3"/>
  </si>
  <si>
    <t>センター名</t>
    <rPh sb="4" eb="5">
      <t>メイ</t>
    </rPh>
    <phoneticPr fontId="3"/>
  </si>
  <si>
    <t>北海道センター札幌</t>
    <rPh sb="7" eb="9">
      <t>サッポロ</t>
    </rPh>
    <phoneticPr fontId="3"/>
  </si>
  <si>
    <t>北海道センター帯広</t>
    <rPh sb="7" eb="9">
      <t>オビヒロ</t>
    </rPh>
    <phoneticPr fontId="3"/>
  </si>
  <si>
    <t>東北センター</t>
  </si>
  <si>
    <t>筑波センター</t>
  </si>
  <si>
    <t>東京センター</t>
  </si>
  <si>
    <t>横浜センター</t>
  </si>
  <si>
    <t>北陸センター</t>
  </si>
  <si>
    <t>関西センター</t>
  </si>
  <si>
    <t>中国センター</t>
  </si>
  <si>
    <t>四国センター</t>
  </si>
  <si>
    <t>九州センター</t>
  </si>
  <si>
    <t>沖縄センター</t>
  </si>
  <si>
    <t>二本松訓練所</t>
  </si>
  <si>
    <t>駒ヶ根訓練所</t>
  </si>
  <si>
    <t>〒003-0026　北海道札幌市白石区本通16丁目南4-25　JICA北海道センター（札幌）</t>
    <phoneticPr fontId="3"/>
  </si>
  <si>
    <t>sapporo_jica@nta.co.jp</t>
    <phoneticPr fontId="3"/>
  </si>
  <si>
    <t>研修業務課</t>
    <rPh sb="0" eb="5">
      <t>ケンシュウギョウムカ</t>
    </rPh>
    <phoneticPr fontId="3"/>
  </si>
  <si>
    <t>道東業務課</t>
    <rPh sb="0" eb="5">
      <t>ドウトウギョウムカ</t>
    </rPh>
    <phoneticPr fontId="3"/>
  </si>
  <si>
    <t>総務課</t>
    <rPh sb="0" eb="3">
      <t>ソウムカ</t>
    </rPh>
    <phoneticPr fontId="3"/>
  </si>
  <si>
    <t>人間開発・計画調整課</t>
    <rPh sb="0" eb="4">
      <t>ニンゲンカイハツ</t>
    </rPh>
    <rPh sb="5" eb="7">
      <t>ケイカク</t>
    </rPh>
    <rPh sb="7" eb="10">
      <t>チョウセイカ</t>
    </rPh>
    <phoneticPr fontId="3"/>
  </si>
  <si>
    <t>業務課</t>
    <rPh sb="0" eb="2">
      <t>ギョウム</t>
    </rPh>
    <rPh sb="2" eb="3">
      <t>カ</t>
    </rPh>
    <phoneticPr fontId="3"/>
  </si>
  <si>
    <t>〒080-2470　北海道帯広市西20条南6丁目1-2　JICA北海道センター（帯広）</t>
    <phoneticPr fontId="3"/>
  </si>
  <si>
    <t>obihiro_jica@nta.co.jp</t>
    <phoneticPr fontId="3"/>
  </si>
  <si>
    <t>市民参加協力課</t>
    <rPh sb="0" eb="4">
      <t>シミンサンカ</t>
    </rPh>
    <rPh sb="4" eb="6">
      <t>キョウリョク</t>
    </rPh>
    <rPh sb="6" eb="7">
      <t>カ</t>
    </rPh>
    <phoneticPr fontId="3"/>
  </si>
  <si>
    <t>連携推進課</t>
    <rPh sb="0" eb="5">
      <t>レンケイスイシンカ</t>
    </rPh>
    <phoneticPr fontId="3"/>
  </si>
  <si>
    <t>経済基盤開発・環境課</t>
    <rPh sb="0" eb="6">
      <t>ケイザイキバンカイハツ</t>
    </rPh>
    <rPh sb="7" eb="9">
      <t>カンキョウ</t>
    </rPh>
    <rPh sb="9" eb="10">
      <t>カ</t>
    </rPh>
    <phoneticPr fontId="3"/>
  </si>
  <si>
    <t>開発大学院連携課</t>
    <rPh sb="0" eb="5">
      <t>カイハツダイガクイン</t>
    </rPh>
    <rPh sb="5" eb="8">
      <t>レンケイカ</t>
    </rPh>
    <phoneticPr fontId="3"/>
  </si>
  <si>
    <t>〒980-0811　宮城県仙台市青葉区一番町4-6-1　仙台第一生命タワービルディング20階　JICA東北センター</t>
    <phoneticPr fontId="3"/>
  </si>
  <si>
    <t>東北センター</t>
    <phoneticPr fontId="3"/>
  </si>
  <si>
    <t>tohoku_jica@nta.co.jp</t>
    <phoneticPr fontId="3"/>
  </si>
  <si>
    <t>産業開発・公共政策課</t>
    <rPh sb="0" eb="4">
      <t>サンギョウカイハツ</t>
    </rPh>
    <rPh sb="5" eb="10">
      <t>コウキョウセイサクカ</t>
    </rPh>
    <phoneticPr fontId="3"/>
  </si>
  <si>
    <t>〒305-0074　茨城県つくば市高野台3-6　JICA筑波センター</t>
    <phoneticPr fontId="3"/>
  </si>
  <si>
    <t>筑波センター</t>
    <phoneticPr fontId="3"/>
  </si>
  <si>
    <t>tsukuba_jica@nta.co.jp</t>
    <phoneticPr fontId="3"/>
  </si>
  <si>
    <t>長期研修課</t>
    <rPh sb="0" eb="5">
      <t>チョウキケンシュウカ</t>
    </rPh>
    <phoneticPr fontId="3"/>
  </si>
  <si>
    <t>〒151-0066　東京都渋谷区西原2-49-5　JICA東京センター</t>
    <phoneticPr fontId="3"/>
  </si>
  <si>
    <t>東京センター</t>
    <phoneticPr fontId="3"/>
  </si>
  <si>
    <t>tokyo_jica@nta.co.jp</t>
    <phoneticPr fontId="3"/>
  </si>
  <si>
    <t>市民参加協力第一課</t>
    <rPh sb="0" eb="4">
      <t>シミンサンカ</t>
    </rPh>
    <rPh sb="4" eb="6">
      <t>キョウリョク</t>
    </rPh>
    <rPh sb="6" eb="8">
      <t>ダイイチ</t>
    </rPh>
    <rPh sb="8" eb="9">
      <t>カ</t>
    </rPh>
    <phoneticPr fontId="3"/>
  </si>
  <si>
    <t>〒231-0001　神奈川県横浜市中区新港2-3-1　JICA横浜センター</t>
    <phoneticPr fontId="3"/>
  </si>
  <si>
    <t>横浜センター</t>
    <phoneticPr fontId="3"/>
  </si>
  <si>
    <t>yokohama_jica@nta.co.jp</t>
    <phoneticPr fontId="3"/>
  </si>
  <si>
    <t>市民参加協力第二課</t>
    <rPh sb="0" eb="4">
      <t>シミンサンカ</t>
    </rPh>
    <rPh sb="4" eb="6">
      <t>キョウリョク</t>
    </rPh>
    <rPh sb="6" eb="8">
      <t>ダイニ</t>
    </rPh>
    <rPh sb="8" eb="9">
      <t>カ</t>
    </rPh>
    <phoneticPr fontId="3"/>
  </si>
  <si>
    <t>〒920-0853　石川県金沢市本町1-5-2　JICA北陸センター</t>
    <phoneticPr fontId="3"/>
  </si>
  <si>
    <t>北陸センター</t>
    <phoneticPr fontId="3"/>
  </si>
  <si>
    <t>hokuriku_jica@nta.co.jp</t>
    <phoneticPr fontId="3"/>
  </si>
  <si>
    <t>〒453-0872　愛知県名古屋市中村区平池町4丁目60-7　JICA中部センター</t>
    <phoneticPr fontId="3"/>
  </si>
  <si>
    <t>中部センター</t>
    <phoneticPr fontId="3"/>
  </si>
  <si>
    <t>chubu_jica@nta.co.jp</t>
    <phoneticPr fontId="3"/>
  </si>
  <si>
    <t>〒651-0073　兵庫県神戸市中央区脇浜海岸通1-5-2　JICA関西センター</t>
    <phoneticPr fontId="3"/>
  </si>
  <si>
    <t>関西センター</t>
    <phoneticPr fontId="3"/>
  </si>
  <si>
    <t>kansai_jica@nta.co.jp</t>
    <phoneticPr fontId="3"/>
  </si>
  <si>
    <t>〒739-0046　広島県東広島市鏡山3-3-1　JICA中国センター</t>
    <phoneticPr fontId="3"/>
  </si>
  <si>
    <t>中国センター</t>
    <phoneticPr fontId="3"/>
  </si>
  <si>
    <t>chugoku_jica@nta.co.jp</t>
    <phoneticPr fontId="3"/>
  </si>
  <si>
    <t>〒760-0028　香川県高松市鍛冶屋町3番地　香川三友ビル1階　JICA四国センター</t>
    <phoneticPr fontId="3"/>
  </si>
  <si>
    <t>四国センター</t>
    <phoneticPr fontId="3"/>
  </si>
  <si>
    <t>shikoku_jica@nta.co.jp</t>
    <phoneticPr fontId="3"/>
  </si>
  <si>
    <t>〒805-8505　福岡県北九州市八幡東区平野2-2-1　JICA九州センター</t>
    <phoneticPr fontId="3"/>
  </si>
  <si>
    <t>九州センター</t>
    <phoneticPr fontId="3"/>
  </si>
  <si>
    <t>kyusyu_jica@nta.co.jp</t>
    <phoneticPr fontId="3"/>
  </si>
  <si>
    <t>〒901-2552　沖縄県浦添市字前田1143-1　JICA沖縄センター</t>
    <phoneticPr fontId="3"/>
  </si>
  <si>
    <t>沖縄センター</t>
    <phoneticPr fontId="3"/>
  </si>
  <si>
    <t>okinawa_jica@nta.co.jp</t>
    <phoneticPr fontId="3"/>
  </si>
  <si>
    <t>〒964-8558　福島県二本松市永田字長坂4-2　JICA二本松青年海外協力隊訓練所</t>
    <phoneticPr fontId="3"/>
  </si>
  <si>
    <t>二本松訓練所</t>
    <phoneticPr fontId="3"/>
  </si>
  <si>
    <t>〒399-4117　長野県駒ケ根市赤穂15　JICA駒ヶ根青年海外協力隊訓練所</t>
  </si>
  <si>
    <t>駒ヶ根訓練所</t>
    <phoneticPr fontId="3"/>
  </si>
  <si>
    <r>
      <t>様式Ver.2023</t>
    </r>
    <r>
      <rPr>
        <b/>
        <sz val="10"/>
        <rFont val="Meiryo UI"/>
        <family val="3"/>
        <charset val="128"/>
      </rPr>
      <t>.2.10</t>
    </r>
    <rPh sb="0" eb="2">
      <t>ヨウシキ</t>
    </rPh>
    <phoneticPr fontId="3"/>
  </si>
  <si>
    <t>旅行会社連絡先</t>
    <rPh sb="0" eb="2">
      <t>リョコウ</t>
    </rPh>
    <rPh sb="2" eb="4">
      <t>カイシャ</t>
    </rPh>
    <rPh sb="4" eb="7">
      <t>レンラクサキ</t>
    </rPh>
    <phoneticPr fontId="3"/>
  </si>
  <si>
    <t>中部センター</t>
    <rPh sb="0" eb="2">
      <t>チュウブ</t>
    </rPh>
    <phoneticPr fontId="3"/>
  </si>
  <si>
    <t>コンサルタント</t>
    <phoneticPr fontId="3"/>
  </si>
  <si>
    <t>コンサルタント
同行者</t>
    <rPh sb="8" eb="11">
      <t>ドウコウシャ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</si>
</sst>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mm;@"/>
    <numFmt numFmtId="177" formatCode="m/d\(aaa\)"/>
    <numFmt numFmtId="178" formatCode="yyyy/m/d;@"/>
    <numFmt numFmtId="179" formatCode="yyyy&quot;年&quot;m&quot;月&quot;d&quot;日（&quot;aaa&quot;）&quot;;@"/>
    <numFmt numFmtId="180" formatCode="yy/m/d\(aaa\)"/>
    <numFmt numFmtId="181" formatCode="#,##0_ "/>
  </numFmts>
  <fonts count="29">
    <font>
      <sz val="12"/>
      <color theme="1"/>
      <name val="ＭＳ ゴシック"/>
      <family val="3"/>
      <charset val="128"/>
    </font>
    <font>
      <sz val="12"/>
      <color indexed="8"/>
      <name val="ＭＳ ゴシック"/>
      <family val="3"/>
      <charset val="128"/>
    </font>
    <font>
      <sz val="12"/>
      <name val="ＭＳ ゴシック"/>
      <family val="3"/>
      <charset val="128"/>
    </font>
    <font>
      <sz val="6"/>
      <name val="ＭＳ ゴシック"/>
      <family val="3"/>
      <charset val="128"/>
    </font>
    <font>
      <sz val="12"/>
      <color indexed="8"/>
      <name val="ＭＳ ゴシック"/>
      <family val="3"/>
      <charset val="128"/>
    </font>
    <font>
      <sz val="10"/>
      <name val="Arial"/>
      <family val="2"/>
    </font>
    <font>
      <sz val="10"/>
      <name val="Meiryo UI"/>
      <family val="3"/>
      <charset val="128"/>
    </font>
    <font>
      <b/>
      <sz val="20"/>
      <name val="Meiryo UI"/>
      <family val="3"/>
      <charset val="128"/>
    </font>
    <font>
      <sz val="12"/>
      <name val="Meiryo UI"/>
      <family val="3"/>
      <charset val="128"/>
    </font>
    <font>
      <sz val="11"/>
      <name val="Meiryo UI"/>
      <family val="3"/>
      <charset val="128"/>
    </font>
    <font>
      <b/>
      <sz val="11"/>
      <name val="Meiryo UI"/>
      <family val="3"/>
      <charset val="128"/>
    </font>
    <font>
      <sz val="10"/>
      <color rgb="FF0000FF"/>
      <name val="Meiryo UI"/>
      <family val="3"/>
      <charset val="128"/>
    </font>
    <font>
      <sz val="10"/>
      <color theme="1" tint="0.499984740745262"/>
      <name val="Meiryo UI"/>
      <family val="3"/>
      <charset val="128"/>
    </font>
    <font>
      <sz val="11"/>
      <color theme="1" tint="0.499984740745262"/>
      <name val="Meiryo UI"/>
      <family val="3"/>
      <charset val="128"/>
    </font>
    <font>
      <sz val="12"/>
      <color theme="1" tint="0.499984740745262"/>
      <name val="Meiryo UI"/>
      <family val="3"/>
      <charset val="128"/>
    </font>
    <font>
      <b/>
      <sz val="10"/>
      <color rgb="FFFF0000"/>
      <name val="Meiryo UI"/>
      <family val="3"/>
      <charset val="128"/>
    </font>
    <font>
      <sz val="11"/>
      <color theme="1"/>
      <name val="Meiryo UI"/>
      <family val="3"/>
      <charset val="128"/>
    </font>
    <font>
      <b/>
      <sz val="11"/>
      <color theme="1"/>
      <name val="Meiryo UI"/>
      <family val="3"/>
      <charset val="128"/>
    </font>
    <font>
      <b/>
      <sz val="10"/>
      <color rgb="FF0000FF"/>
      <name val="Meiryo UI"/>
      <family val="3"/>
      <charset val="128"/>
    </font>
    <font>
      <b/>
      <sz val="11"/>
      <color rgb="FF0000FF"/>
      <name val="Meiryo UI"/>
      <family val="3"/>
      <charset val="128"/>
    </font>
    <font>
      <sz val="10"/>
      <color rgb="FFFF0000"/>
      <name val="Meiryo UI"/>
      <family val="3"/>
      <charset val="128"/>
    </font>
    <font>
      <b/>
      <sz val="10"/>
      <name val="Meiryo UI"/>
      <family val="3"/>
      <charset val="128"/>
    </font>
    <font>
      <u/>
      <sz val="12"/>
      <color theme="10"/>
      <name val="ＭＳ ゴシック"/>
      <family val="3"/>
      <charset val="128"/>
    </font>
    <font>
      <sz val="20"/>
      <name val="Meiryo UI"/>
      <family val="3"/>
      <charset val="128"/>
    </font>
    <font>
      <sz val="9"/>
      <color rgb="FF0000FF"/>
      <name val="Meiryo UI"/>
      <family val="3"/>
      <charset val="128"/>
    </font>
    <font>
      <sz val="11"/>
      <color rgb="FFFF0000"/>
      <name val="Meiryo UI"/>
      <family val="3"/>
      <charset val="128"/>
    </font>
    <font>
      <b/>
      <sz val="9"/>
      <color indexed="81"/>
      <name val="MS P ゴシック"/>
      <family val="3"/>
      <charset val="128"/>
    </font>
    <font>
      <sz val="12"/>
      <color theme="1"/>
      <name val="BIZ UDゴシック"/>
      <family val="3"/>
      <charset val="128"/>
    </font>
    <font>
      <b/>
      <sz val="12"/>
      <color rgb="FF0000FF"/>
      <name val="BIZ UD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gradientFill>
        <stop position="0">
          <color theme="6" tint="0.59999389629810485"/>
        </stop>
        <stop position="1">
          <color theme="3" tint="0.80001220740379042"/>
        </stop>
      </gradientFill>
    </fill>
    <fill>
      <patternFill patternType="solid">
        <fgColor rgb="FFFFFF99"/>
        <bgColor indexed="64"/>
      </patternFill>
    </fill>
    <fill>
      <patternFill patternType="solid">
        <fgColor theme="6" tint="0.59999389629810485"/>
        <bgColor auto="1"/>
      </patternFill>
    </fill>
    <fill>
      <patternFill patternType="solid">
        <fgColor theme="6" tint="0.79998168889431442"/>
        <bgColor indexed="64"/>
      </patternFill>
    </fill>
    <fill>
      <patternFill patternType="solid">
        <fgColor rgb="FFFFFFCC"/>
        <bgColor indexed="64"/>
      </patternFill>
    </fill>
  </fills>
  <borders count="29">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theme="0" tint="-0.499984740745262"/>
      </left>
      <right style="thin">
        <color theme="0" tint="-0.499984740745262"/>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bottom style="thin">
        <color theme="0" tint="-0.499984740745262"/>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5" fillId="0" borderId="0"/>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cellStyleXfs>
  <cellXfs count="205">
    <xf numFmtId="0" fontId="0" fillId="0" borderId="0" xfId="0">
      <alignment vertical="center"/>
    </xf>
    <xf numFmtId="0" fontId="16" fillId="0" borderId="0" xfId="0" applyFont="1">
      <alignment vertical="center"/>
    </xf>
    <xf numFmtId="0" fontId="16" fillId="4" borderId="0" xfId="0" applyFont="1" applyFill="1" applyAlignment="1">
      <alignment horizontal="center" vertical="center"/>
    </xf>
    <xf numFmtId="0" fontId="16" fillId="0" borderId="0" xfId="0" applyFont="1" applyAlignment="1">
      <alignment horizontal="center" vertical="center" wrapText="1"/>
    </xf>
    <xf numFmtId="0" fontId="16" fillId="0" borderId="3" xfId="0" applyFont="1" applyBorder="1">
      <alignment vertical="center"/>
    </xf>
    <xf numFmtId="178" fontId="16" fillId="0" borderId="3" xfId="0" applyNumberFormat="1" applyFont="1" applyBorder="1">
      <alignment vertical="center"/>
    </xf>
    <xf numFmtId="178" fontId="16" fillId="0" borderId="0" xfId="0" applyNumberFormat="1" applyFont="1">
      <alignment vertical="center"/>
    </xf>
    <xf numFmtId="0" fontId="16" fillId="0" borderId="3" xfId="0" applyFont="1" applyBorder="1" applyAlignment="1">
      <alignment horizontal="left" vertical="center"/>
    </xf>
    <xf numFmtId="0" fontId="16" fillId="4" borderId="3" xfId="0" applyFont="1" applyFill="1" applyBorder="1" applyAlignment="1">
      <alignment horizontal="center" vertical="center" wrapText="1"/>
    </xf>
    <xf numFmtId="178" fontId="16" fillId="4" borderId="3" xfId="0" applyNumberFormat="1" applyFont="1" applyFill="1" applyBorder="1" applyAlignment="1">
      <alignment horizontal="center" vertical="center" wrapText="1"/>
    </xf>
    <xf numFmtId="0" fontId="11" fillId="0" borderId="4" xfId="0" applyFont="1" applyBorder="1">
      <alignment vertical="center"/>
    </xf>
    <xf numFmtId="0" fontId="16" fillId="0" borderId="3" xfId="0" applyFont="1" applyBorder="1" applyAlignment="1">
      <alignment horizontal="center" vertical="center"/>
    </xf>
    <xf numFmtId="0" fontId="20" fillId="0" borderId="0" xfId="0" applyFont="1">
      <alignment vertical="center"/>
    </xf>
    <xf numFmtId="0" fontId="20" fillId="0" borderId="4" xfId="0" applyFont="1" applyBorder="1">
      <alignment vertical="center"/>
    </xf>
    <xf numFmtId="0" fontId="23" fillId="4" borderId="3" xfId="5" applyFont="1" applyFill="1" applyBorder="1" applyProtection="1">
      <alignment vertical="center"/>
      <protection locked="0"/>
    </xf>
    <xf numFmtId="0" fontId="7" fillId="0" borderId="0" xfId="5" applyFont="1" applyProtection="1">
      <alignment vertical="center"/>
      <protection locked="0"/>
    </xf>
    <xf numFmtId="0" fontId="7" fillId="0" borderId="0" xfId="5" applyFont="1" applyAlignment="1" applyProtection="1">
      <alignment horizontal="center" vertical="center"/>
      <protection locked="0"/>
    </xf>
    <xf numFmtId="38" fontId="12" fillId="0" borderId="0" xfId="2" applyFont="1" applyAlignment="1" applyProtection="1">
      <alignment vertical="center"/>
      <protection locked="0"/>
    </xf>
    <xf numFmtId="0" fontId="12" fillId="0" borderId="0" xfId="5" applyFont="1" applyProtection="1">
      <alignment vertical="center"/>
      <protection locked="0"/>
    </xf>
    <xf numFmtId="0" fontId="6" fillId="0" borderId="0" xfId="5" applyFont="1" applyProtection="1">
      <alignment vertical="center"/>
      <protection locked="0"/>
    </xf>
    <xf numFmtId="0" fontId="9" fillId="0" borderId="0" xfId="5" applyFont="1" applyProtection="1">
      <alignment vertical="center"/>
      <protection locked="0"/>
    </xf>
    <xf numFmtId="0" fontId="10" fillId="0" borderId="0" xfId="5" applyFont="1" applyAlignment="1" applyProtection="1">
      <alignment horizontal="center" vertical="center"/>
      <protection locked="0"/>
    </xf>
    <xf numFmtId="0" fontId="13" fillId="0" borderId="0" xfId="5" applyFont="1" applyProtection="1">
      <alignment vertical="center"/>
      <protection locked="0"/>
    </xf>
    <xf numFmtId="56" fontId="9" fillId="4" borderId="3" xfId="5" applyNumberFormat="1" applyFont="1" applyFill="1" applyBorder="1" applyAlignment="1" applyProtection="1">
      <alignment horizontal="center" vertical="center"/>
      <protection locked="0"/>
    </xf>
    <xf numFmtId="0" fontId="9" fillId="4" borderId="9" xfId="5" applyFont="1" applyFill="1" applyBorder="1" applyProtection="1">
      <alignment vertical="center"/>
      <protection locked="0"/>
    </xf>
    <xf numFmtId="178" fontId="9" fillId="0" borderId="9" xfId="5" applyNumberFormat="1" applyFont="1" applyBorder="1" applyAlignment="1" applyProtection="1">
      <alignment horizontal="center" vertical="center"/>
      <protection locked="0"/>
    </xf>
    <xf numFmtId="0" fontId="9" fillId="4" borderId="14" xfId="5" applyFont="1" applyFill="1" applyBorder="1" applyProtection="1">
      <alignment vertical="center"/>
      <protection locked="0"/>
    </xf>
    <xf numFmtId="0" fontId="9" fillId="4" borderId="5" xfId="5" applyFont="1" applyFill="1" applyBorder="1" applyProtection="1">
      <alignment vertical="center"/>
      <protection locked="0"/>
    </xf>
    <xf numFmtId="178" fontId="9" fillId="0" borderId="5" xfId="5" applyNumberFormat="1" applyFont="1" applyBorder="1" applyAlignment="1" applyProtection="1">
      <alignment horizontal="center" vertical="center"/>
      <protection locked="0"/>
    </xf>
    <xf numFmtId="0" fontId="9" fillId="0" borderId="0" xfId="5" applyFont="1" applyAlignment="1" applyProtection="1">
      <alignment horizontal="center" vertical="center"/>
      <protection locked="0"/>
    </xf>
    <xf numFmtId="38" fontId="12" fillId="0" borderId="25" xfId="2" applyFont="1" applyBorder="1" applyAlignment="1" applyProtection="1">
      <alignment vertical="top" wrapText="1"/>
      <protection locked="0"/>
    </xf>
    <xf numFmtId="38" fontId="12" fillId="0" borderId="25" xfId="2" applyFont="1" applyBorder="1" applyAlignment="1" applyProtection="1">
      <alignment vertical="top"/>
      <protection locked="0"/>
    </xf>
    <xf numFmtId="0" fontId="11" fillId="0" borderId="0" xfId="5" applyFont="1" applyProtection="1">
      <alignment vertical="center"/>
      <protection locked="0"/>
    </xf>
    <xf numFmtId="38" fontId="12" fillId="0" borderId="0" xfId="2" applyFont="1" applyBorder="1" applyAlignment="1" applyProtection="1">
      <alignment vertical="center"/>
      <protection locked="0"/>
    </xf>
    <xf numFmtId="0" fontId="14" fillId="0" borderId="0" xfId="5" applyFont="1" applyProtection="1">
      <alignment vertical="center"/>
      <protection locked="0"/>
    </xf>
    <xf numFmtId="0" fontId="8" fillId="0" borderId="0" xfId="5" applyFont="1" applyProtection="1">
      <alignment vertical="center"/>
      <protection locked="0"/>
    </xf>
    <xf numFmtId="0" fontId="9" fillId="6" borderId="9" xfId="5" applyFont="1" applyFill="1" applyBorder="1" applyAlignment="1" applyProtection="1">
      <alignment horizontal="center" vertical="center" wrapText="1"/>
      <protection locked="0"/>
    </xf>
    <xf numFmtId="38" fontId="12" fillId="3" borderId="18" xfId="2" applyFont="1" applyFill="1" applyBorder="1" applyAlignment="1" applyProtection="1">
      <alignment horizontal="center" vertical="center"/>
      <protection locked="0"/>
    </xf>
    <xf numFmtId="0" fontId="9" fillId="6" borderId="5" xfId="5" applyFont="1" applyFill="1" applyBorder="1" applyAlignment="1" applyProtection="1">
      <alignment horizontal="center" vertical="center" wrapText="1"/>
      <protection locked="0"/>
    </xf>
    <xf numFmtId="0" fontId="9" fillId="4" borderId="3" xfId="9" applyFont="1" applyFill="1" applyBorder="1" applyAlignment="1" applyProtection="1">
      <alignment horizontal="center" vertical="center"/>
      <protection locked="0"/>
    </xf>
    <xf numFmtId="0" fontId="9" fillId="4" borderId="3" xfId="9" applyFont="1" applyFill="1" applyBorder="1" applyAlignment="1" applyProtection="1">
      <alignment horizontal="center" vertical="center" wrapText="1"/>
      <protection locked="0"/>
    </xf>
    <xf numFmtId="38" fontId="11" fillId="3" borderId="18" xfId="2" applyFont="1" applyFill="1" applyBorder="1" applyAlignment="1" applyProtection="1">
      <alignment horizontal="center" vertical="center"/>
      <protection locked="0"/>
    </xf>
    <xf numFmtId="0" fontId="9" fillId="0" borderId="0" xfId="5" applyFont="1" applyAlignment="1" applyProtection="1">
      <alignment vertical="top"/>
      <protection locked="0"/>
    </xf>
    <xf numFmtId="0" fontId="9" fillId="0" borderId="0" xfId="5" applyFont="1" applyAlignment="1" applyProtection="1">
      <alignment vertical="top" shrinkToFit="1"/>
      <protection locked="0"/>
    </xf>
    <xf numFmtId="0" fontId="9" fillId="0" borderId="3" xfId="5" applyFont="1" applyBorder="1" applyAlignment="1" applyProtection="1">
      <alignment horizontal="center" vertical="top" shrinkToFit="1"/>
      <protection locked="0"/>
    </xf>
    <xf numFmtId="180" fontId="9" fillId="0" borderId="3" xfId="5" applyNumberFormat="1"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49" fontId="9" fillId="0" borderId="3" xfId="0" applyNumberFormat="1" applyFont="1" applyBorder="1" applyAlignment="1" applyProtection="1">
      <alignment horizontal="center" vertical="top"/>
      <protection locked="0"/>
    </xf>
    <xf numFmtId="49" fontId="9" fillId="0" borderId="3" xfId="0" applyNumberFormat="1" applyFont="1" applyBorder="1" applyAlignment="1" applyProtection="1">
      <alignment horizontal="center" vertical="top" wrapText="1"/>
      <protection locked="0"/>
    </xf>
    <xf numFmtId="0" fontId="9" fillId="0" borderId="3" xfId="0" applyFont="1" applyBorder="1" applyAlignment="1" applyProtection="1">
      <alignment vertical="top" wrapText="1"/>
      <protection locked="0"/>
    </xf>
    <xf numFmtId="0" fontId="9" fillId="0" borderId="3" xfId="5" applyFont="1" applyBorder="1" applyAlignment="1" applyProtection="1">
      <alignment vertical="top" wrapText="1"/>
      <protection locked="0"/>
    </xf>
    <xf numFmtId="0" fontId="9" fillId="0" borderId="3" xfId="5" applyFont="1" applyBorder="1" applyAlignment="1" applyProtection="1">
      <alignment horizontal="center" vertical="top" wrapText="1"/>
      <protection locked="0"/>
    </xf>
    <xf numFmtId="181" fontId="9" fillId="0" borderId="3" xfId="5" applyNumberFormat="1" applyFont="1" applyBorder="1" applyAlignment="1" applyProtection="1">
      <alignment vertical="top"/>
      <protection locked="0"/>
    </xf>
    <xf numFmtId="3" fontId="9" fillId="0" borderId="6" xfId="5" applyNumberFormat="1" applyFont="1" applyBorder="1" applyAlignment="1" applyProtection="1">
      <alignment vertical="top"/>
      <protection locked="0"/>
    </xf>
    <xf numFmtId="0" fontId="11" fillId="0" borderId="0" xfId="0" applyFont="1" applyProtection="1">
      <alignment vertical="center"/>
      <protection locked="0"/>
    </xf>
    <xf numFmtId="177"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176"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6" fillId="4" borderId="3" xfId="5" applyFont="1" applyFill="1" applyBorder="1" applyAlignment="1" applyProtection="1">
      <alignment horizontal="center" vertical="center"/>
      <protection locked="0"/>
    </xf>
    <xf numFmtId="0" fontId="6" fillId="5" borderId="3" xfId="5" applyFont="1" applyFill="1" applyBorder="1" applyAlignment="1" applyProtection="1">
      <alignment horizontal="center" vertical="center" wrapText="1"/>
      <protection locked="0"/>
    </xf>
    <xf numFmtId="0" fontId="6" fillId="0" borderId="0" xfId="5" applyFont="1" applyAlignment="1" applyProtection="1">
      <alignment horizontal="center" vertical="center" wrapText="1"/>
      <protection locked="0"/>
    </xf>
    <xf numFmtId="38" fontId="12" fillId="0" borderId="0" xfId="2" applyFont="1" applyFill="1" applyAlignment="1" applyProtection="1">
      <alignment vertical="center"/>
      <protection locked="0"/>
    </xf>
    <xf numFmtId="176" fontId="6" fillId="4" borderId="3" xfId="0" applyNumberFormat="1" applyFont="1" applyFill="1" applyBorder="1" applyAlignment="1" applyProtection="1">
      <alignment vertical="center" wrapText="1"/>
      <protection locked="0"/>
    </xf>
    <xf numFmtId="0" fontId="6" fillId="9" borderId="3" xfId="5" applyFont="1" applyFill="1" applyBorder="1" applyAlignment="1" applyProtection="1">
      <alignment horizontal="center" vertical="center" shrinkToFit="1"/>
      <protection locked="0"/>
    </xf>
    <xf numFmtId="181" fontId="6" fillId="0" borderId="3" xfId="2" applyNumberFormat="1" applyFont="1" applyFill="1" applyBorder="1" applyAlignment="1" applyProtection="1">
      <alignment vertical="center" shrinkToFit="1"/>
      <protection locked="0"/>
    </xf>
    <xf numFmtId="181" fontId="6" fillId="0" borderId="0" xfId="2" applyNumberFormat="1" applyFont="1" applyFill="1" applyBorder="1" applyAlignment="1" applyProtection="1">
      <alignment vertical="center"/>
      <protection locked="0"/>
    </xf>
    <xf numFmtId="176" fontId="6" fillId="4" borderId="9" xfId="0" applyNumberFormat="1" applyFont="1" applyFill="1" applyBorder="1" applyAlignment="1" applyProtection="1">
      <alignment vertical="top" wrapText="1"/>
      <protection locked="0"/>
    </xf>
    <xf numFmtId="181" fontId="6" fillId="0" borderId="3" xfId="5" applyNumberFormat="1" applyFont="1" applyBorder="1" applyAlignment="1" applyProtection="1">
      <alignment vertical="center" shrinkToFit="1"/>
      <protection locked="0"/>
    </xf>
    <xf numFmtId="181" fontId="6" fillId="0" borderId="3" xfId="4" applyNumberFormat="1" applyFont="1" applyFill="1" applyBorder="1" applyAlignment="1" applyProtection="1">
      <alignment vertical="center" shrinkToFit="1"/>
      <protection locked="0"/>
    </xf>
    <xf numFmtId="181" fontId="6" fillId="0" borderId="0" xfId="5" applyNumberFormat="1" applyFont="1" applyProtection="1">
      <alignment vertical="center"/>
      <protection locked="0"/>
    </xf>
    <xf numFmtId="176" fontId="6" fillId="4" borderId="14" xfId="0" applyNumberFormat="1" applyFont="1" applyFill="1" applyBorder="1" applyAlignment="1" applyProtection="1">
      <alignment vertical="top" wrapText="1"/>
      <protection locked="0"/>
    </xf>
    <xf numFmtId="0" fontId="6" fillId="9" borderId="17" xfId="5" applyFont="1" applyFill="1" applyBorder="1" applyAlignment="1" applyProtection="1">
      <alignment horizontal="center" vertical="center" shrinkToFit="1"/>
      <protection locked="0"/>
    </xf>
    <xf numFmtId="181" fontId="6" fillId="0" borderId="17" xfId="5" applyNumberFormat="1" applyFont="1" applyBorder="1" applyAlignment="1" applyProtection="1">
      <alignment vertical="center" shrinkToFit="1"/>
      <protection locked="0"/>
    </xf>
    <xf numFmtId="176" fontId="6" fillId="4" borderId="5" xfId="0" applyNumberFormat="1" applyFont="1" applyFill="1" applyBorder="1" applyAlignment="1" applyProtection="1">
      <alignment vertical="top" wrapText="1"/>
      <protection locked="0"/>
    </xf>
    <xf numFmtId="0" fontId="6" fillId="4" borderId="5" xfId="5" applyFont="1" applyFill="1" applyBorder="1" applyAlignment="1" applyProtection="1">
      <alignment horizontal="center" vertical="center" shrinkToFit="1"/>
      <protection locked="0"/>
    </xf>
    <xf numFmtId="181" fontId="6" fillId="0" borderId="5" xfId="5" applyNumberFormat="1" applyFont="1" applyBorder="1" applyAlignment="1" applyProtection="1">
      <alignment vertical="center" shrinkToFit="1"/>
      <protection locked="0"/>
    </xf>
    <xf numFmtId="0" fontId="7" fillId="2" borderId="3" xfId="5" applyFont="1" applyFill="1" applyBorder="1" applyAlignment="1" applyProtection="1">
      <alignment horizontal="center" vertical="center"/>
      <protection locked="0"/>
    </xf>
    <xf numFmtId="181" fontId="9" fillId="10" borderId="3" xfId="5" applyNumberFormat="1" applyFont="1" applyFill="1" applyBorder="1" applyAlignment="1" applyProtection="1">
      <alignment vertical="top"/>
      <protection locked="0"/>
    </xf>
    <xf numFmtId="0" fontId="24" fillId="0" borderId="0" xfId="5" applyFont="1" applyAlignment="1" applyProtection="1">
      <protection locked="0"/>
    </xf>
    <xf numFmtId="0" fontId="19" fillId="0" borderId="0" xfId="5" applyFont="1" applyAlignment="1" applyProtection="1">
      <alignment horizontal="center"/>
      <protection locked="0"/>
    </xf>
    <xf numFmtId="0" fontId="6" fillId="0" borderId="0" xfId="5" applyFont="1" applyAlignment="1" applyProtection="1">
      <alignment horizontal="center" vertical="center"/>
      <protection locked="0"/>
    </xf>
    <xf numFmtId="0" fontId="8" fillId="0" borderId="0" xfId="5" applyFont="1" applyAlignment="1" applyProtection="1">
      <alignment horizontal="center" vertical="center"/>
      <protection locked="0"/>
    </xf>
    <xf numFmtId="38" fontId="12" fillId="0" borderId="25" xfId="2" applyFont="1" applyBorder="1" applyAlignment="1" applyProtection="1">
      <alignment horizontal="center" vertical="top"/>
      <protection locked="0"/>
    </xf>
    <xf numFmtId="38" fontId="25" fillId="0" borderId="25" xfId="2" applyFont="1" applyBorder="1" applyAlignment="1" applyProtection="1">
      <alignment horizontal="center" vertical="top"/>
      <protection locked="0"/>
    </xf>
    <xf numFmtId="38" fontId="20" fillId="3" borderId="18" xfId="2" applyFont="1" applyFill="1" applyBorder="1" applyAlignment="1" applyProtection="1">
      <alignment horizontal="center" vertical="center"/>
      <protection locked="0"/>
    </xf>
    <xf numFmtId="38" fontId="15" fillId="0" borderId="0" xfId="2" applyFont="1" applyAlignment="1" applyProtection="1">
      <alignment vertical="center"/>
      <protection locked="0"/>
    </xf>
    <xf numFmtId="0" fontId="6" fillId="0" borderId="0" xfId="5" applyFont="1" applyAlignment="1" applyProtection="1">
      <alignment vertical="top"/>
      <protection locked="0"/>
    </xf>
    <xf numFmtId="0" fontId="16" fillId="0" borderId="0" xfId="0" applyFont="1" applyAlignment="1">
      <alignment horizontal="center" vertical="center"/>
    </xf>
    <xf numFmtId="0" fontId="16" fillId="5" borderId="0" xfId="0" applyFont="1" applyFill="1" applyAlignment="1">
      <alignment horizontal="center" vertical="center"/>
    </xf>
    <xf numFmtId="0" fontId="9" fillId="0" borderId="3" xfId="0" applyFont="1" applyBorder="1" applyAlignment="1">
      <alignment horizontal="center" vertical="top" wrapText="1"/>
    </xf>
    <xf numFmtId="180" fontId="9" fillId="0" borderId="3" xfId="5" applyNumberFormat="1" applyFont="1" applyBorder="1" applyAlignment="1" applyProtection="1">
      <alignment horizontal="center" vertical="top"/>
      <protection locked="0"/>
    </xf>
    <xf numFmtId="0" fontId="9" fillId="0" borderId="3" xfId="0" applyFont="1" applyBorder="1" applyAlignment="1" applyProtection="1">
      <alignment horizontal="center" vertical="top"/>
      <protection locked="0"/>
    </xf>
    <xf numFmtId="0" fontId="9" fillId="10" borderId="3" xfId="0" applyFont="1" applyFill="1" applyBorder="1" applyAlignment="1" applyProtection="1">
      <alignment horizontal="center" vertical="top"/>
      <protection locked="0"/>
    </xf>
    <xf numFmtId="0" fontId="27" fillId="0" borderId="0" xfId="0" applyFont="1">
      <alignment vertical="center"/>
    </xf>
    <xf numFmtId="0" fontId="16" fillId="4" borderId="0" xfId="0" applyFont="1" applyFill="1">
      <alignment vertical="center"/>
    </xf>
    <xf numFmtId="178" fontId="9" fillId="0" borderId="14" xfId="5" applyNumberFormat="1" applyFont="1" applyBorder="1" applyAlignment="1" applyProtection="1">
      <alignment horizontal="center"/>
      <protection locked="0"/>
    </xf>
    <xf numFmtId="49" fontId="9" fillId="0" borderId="3" xfId="5" applyNumberFormat="1" applyFont="1" applyBorder="1" applyAlignment="1" applyProtection="1">
      <alignment vertical="center" shrinkToFit="1"/>
      <protection locked="0"/>
    </xf>
    <xf numFmtId="49" fontId="9" fillId="0" borderId="28" xfId="5" applyNumberFormat="1" applyFont="1" applyBorder="1" applyAlignment="1" applyProtection="1">
      <alignment vertical="center" shrinkToFit="1"/>
      <protection locked="0"/>
    </xf>
    <xf numFmtId="49" fontId="22" fillId="0" borderId="3" xfId="10" applyNumberFormat="1" applyBorder="1" applyAlignment="1" applyProtection="1">
      <alignment vertical="center" shrinkToFit="1"/>
      <protection locked="0"/>
    </xf>
    <xf numFmtId="49" fontId="22" fillId="0" borderId="3" xfId="11" applyNumberFormat="1" applyBorder="1" applyAlignment="1" applyProtection="1">
      <alignment vertical="center" shrinkToFit="1"/>
      <protection locked="0"/>
    </xf>
    <xf numFmtId="0" fontId="9" fillId="0" borderId="7" xfId="5" applyFont="1" applyBorder="1" applyAlignment="1" applyProtection="1">
      <alignment horizontal="left" vertical="center" shrinkToFit="1"/>
      <protection locked="0"/>
    </xf>
    <xf numFmtId="0" fontId="9" fillId="0" borderId="8" xfId="5" applyFont="1" applyBorder="1" applyAlignment="1" applyProtection="1">
      <alignment horizontal="left" vertical="center" shrinkToFit="1"/>
      <protection locked="0"/>
    </xf>
    <xf numFmtId="179" fontId="9" fillId="5" borderId="3" xfId="5" applyNumberFormat="1" applyFont="1" applyFill="1" applyBorder="1" applyAlignment="1" applyProtection="1">
      <alignment horizontal="center" vertical="center"/>
      <protection locked="0"/>
    </xf>
    <xf numFmtId="0" fontId="22" fillId="0" borderId="3" xfId="10" applyNumberFormat="1" applyFill="1" applyBorder="1" applyAlignment="1" applyProtection="1">
      <alignment horizontal="left" vertical="center" shrinkToFit="1"/>
      <protection locked="0"/>
    </xf>
    <xf numFmtId="0" fontId="9" fillId="0" borderId="3" xfId="10" applyNumberFormat="1" applyFont="1" applyFill="1" applyBorder="1" applyAlignment="1" applyProtection="1">
      <alignment horizontal="left" vertical="center" shrinkToFit="1"/>
      <protection locked="0"/>
    </xf>
    <xf numFmtId="0" fontId="25" fillId="0" borderId="10" xfId="5" applyFont="1" applyBorder="1" applyAlignment="1" applyProtection="1">
      <alignment horizontal="left" vertical="center" shrinkToFit="1"/>
      <protection locked="0"/>
    </xf>
    <xf numFmtId="0" fontId="25" fillId="0" borderId="11" xfId="5" applyFont="1" applyBorder="1" applyAlignment="1" applyProtection="1">
      <alignment horizontal="left" vertical="center" shrinkToFit="1"/>
      <protection locked="0"/>
    </xf>
    <xf numFmtId="0" fontId="9" fillId="4" borderId="7" xfId="5" applyFont="1" applyFill="1" applyBorder="1" applyAlignment="1" applyProtection="1">
      <alignment horizontal="center" vertical="center"/>
      <protection locked="0"/>
    </xf>
    <xf numFmtId="0" fontId="9" fillId="4" borderId="8" xfId="5" applyFont="1" applyFill="1" applyBorder="1" applyAlignment="1" applyProtection="1">
      <alignment horizontal="center" vertical="center"/>
      <protection locked="0"/>
    </xf>
    <xf numFmtId="38" fontId="12" fillId="3" borderId="18" xfId="2" applyFont="1" applyFill="1" applyBorder="1" applyAlignment="1" applyProtection="1">
      <alignment horizontal="center" vertical="center"/>
      <protection locked="0"/>
    </xf>
    <xf numFmtId="38" fontId="12" fillId="3" borderId="26" xfId="2" applyFont="1" applyFill="1" applyBorder="1" applyAlignment="1" applyProtection="1">
      <alignment horizontal="center" vertical="center"/>
      <protection locked="0"/>
    </xf>
    <xf numFmtId="38" fontId="12" fillId="3" borderId="0" xfId="2" applyFont="1" applyFill="1" applyBorder="1" applyAlignment="1" applyProtection="1">
      <alignment horizontal="center" vertical="center"/>
      <protection locked="0"/>
    </xf>
    <xf numFmtId="38" fontId="19" fillId="7" borderId="27" xfId="2" applyFont="1" applyFill="1" applyBorder="1" applyAlignment="1" applyProtection="1">
      <alignment horizontal="center" vertical="center"/>
      <protection locked="0"/>
    </xf>
    <xf numFmtId="0" fontId="6" fillId="0" borderId="3" xfId="0" applyFont="1" applyBorder="1" applyAlignment="1" applyProtection="1">
      <alignment vertical="top" wrapText="1"/>
      <protection locked="0"/>
    </xf>
    <xf numFmtId="0" fontId="6" fillId="0" borderId="3" xfId="0" applyFont="1" applyBorder="1" applyAlignment="1" applyProtection="1">
      <alignment vertical="center" wrapText="1"/>
      <protection locked="0"/>
    </xf>
    <xf numFmtId="176" fontId="6" fillId="4" borderId="3" xfId="0" applyNumberFormat="1" applyFont="1" applyFill="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6" fillId="0" borderId="3" xfId="5" applyFont="1" applyBorder="1" applyAlignment="1" applyProtection="1">
      <alignment vertical="top" wrapText="1"/>
      <protection locked="0"/>
    </xf>
    <xf numFmtId="0" fontId="6" fillId="0" borderId="3" xfId="5" applyFont="1" applyBorder="1" applyAlignment="1" applyProtection="1">
      <alignment vertical="center"/>
      <protection locked="0"/>
    </xf>
    <xf numFmtId="0" fontId="6" fillId="4" borderId="3" xfId="5" applyFont="1" applyFill="1" applyBorder="1" applyAlignment="1" applyProtection="1">
      <alignment horizontal="center" vertical="center"/>
      <protection locked="0"/>
    </xf>
    <xf numFmtId="0" fontId="6" fillId="0" borderId="3" xfId="0" applyFont="1" applyBorder="1" applyAlignment="1" applyProtection="1">
      <alignment vertical="center"/>
      <protection locked="0"/>
    </xf>
    <xf numFmtId="0" fontId="6" fillId="0" borderId="10"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181" fontId="21" fillId="0" borderId="19" xfId="5" applyNumberFormat="1" applyFont="1" applyBorder="1" applyAlignment="1" applyProtection="1">
      <alignment vertical="center" shrinkToFit="1"/>
      <protection locked="0"/>
    </xf>
    <xf numFmtId="181" fontId="21" fillId="0" borderId="20" xfId="5" applyNumberFormat="1" applyFont="1" applyBorder="1" applyAlignment="1" applyProtection="1">
      <alignment vertical="center" shrinkToFit="1"/>
      <protection locked="0"/>
    </xf>
    <xf numFmtId="181" fontId="21" fillId="0" borderId="21" xfId="5" applyNumberFormat="1" applyFont="1" applyBorder="1" applyAlignment="1" applyProtection="1">
      <alignment vertical="center" shrinkToFit="1"/>
      <protection locked="0"/>
    </xf>
    <xf numFmtId="181" fontId="6" fillId="0" borderId="22" xfId="5" applyNumberFormat="1" applyFont="1" applyBorder="1" applyAlignment="1" applyProtection="1">
      <alignment vertical="center" shrinkToFit="1"/>
      <protection locked="0"/>
    </xf>
    <xf numFmtId="181" fontId="6" fillId="0" borderId="23" xfId="5" applyNumberFormat="1" applyFont="1" applyBorder="1" applyAlignment="1" applyProtection="1">
      <alignment vertical="center" shrinkToFit="1"/>
      <protection locked="0"/>
    </xf>
    <xf numFmtId="181" fontId="6" fillId="0" borderId="24" xfId="5" applyNumberFormat="1" applyFont="1" applyBorder="1" applyAlignment="1" applyProtection="1">
      <alignment vertical="center" shrinkToFit="1"/>
      <protection locked="0"/>
    </xf>
    <xf numFmtId="181" fontId="6" fillId="0" borderId="7" xfId="5" applyNumberFormat="1" applyFont="1" applyBorder="1" applyAlignment="1" applyProtection="1">
      <alignment vertical="center" shrinkToFit="1"/>
      <protection locked="0"/>
    </xf>
    <xf numFmtId="181" fontId="6" fillId="0" borderId="1" xfId="5" applyNumberFormat="1" applyFont="1" applyBorder="1" applyAlignment="1" applyProtection="1">
      <alignment vertical="center" shrinkToFit="1"/>
      <protection locked="0"/>
    </xf>
    <xf numFmtId="181" fontId="6" fillId="0" borderId="8" xfId="5" applyNumberFormat="1" applyFont="1" applyBorder="1" applyAlignment="1" applyProtection="1">
      <alignment vertical="center" shrinkToFit="1"/>
      <protection locked="0"/>
    </xf>
    <xf numFmtId="181" fontId="6" fillId="0" borderId="7" xfId="2" applyNumberFormat="1" applyFont="1" applyFill="1" applyBorder="1" applyAlignment="1" applyProtection="1">
      <alignment vertical="center" shrinkToFit="1"/>
      <protection locked="0"/>
    </xf>
    <xf numFmtId="181" fontId="6" fillId="0" borderId="1" xfId="2" applyNumberFormat="1" applyFont="1" applyFill="1" applyBorder="1" applyAlignment="1" applyProtection="1">
      <alignment vertical="center" shrinkToFit="1"/>
      <protection locked="0"/>
    </xf>
    <xf numFmtId="181" fontId="6" fillId="0" borderId="8" xfId="2" applyNumberFormat="1" applyFont="1" applyFill="1" applyBorder="1" applyAlignment="1" applyProtection="1">
      <alignment vertical="center" shrinkToFit="1"/>
      <protection locked="0"/>
    </xf>
    <xf numFmtId="0" fontId="9" fillId="6" borderId="9" xfId="5" applyFont="1" applyFill="1" applyBorder="1" applyAlignment="1" applyProtection="1">
      <alignment horizontal="center" vertical="center" wrapText="1"/>
      <protection locked="0"/>
    </xf>
    <xf numFmtId="0" fontId="9" fillId="6" borderId="5" xfId="5" applyFont="1" applyFill="1" applyBorder="1" applyAlignment="1" applyProtection="1">
      <alignment horizontal="center" vertical="center" wrapText="1"/>
      <protection locked="0"/>
    </xf>
    <xf numFmtId="0" fontId="9" fillId="4" borderId="3" xfId="9" applyFont="1" applyFill="1" applyBorder="1" applyAlignment="1" applyProtection="1">
      <alignment horizontal="center" vertical="center" wrapText="1"/>
      <protection locked="0"/>
    </xf>
    <xf numFmtId="0" fontId="9" fillId="5" borderId="7" xfId="5" applyFont="1" applyFill="1" applyBorder="1" applyAlignment="1" applyProtection="1">
      <alignment horizontal="center" vertical="center"/>
      <protection locked="0"/>
    </xf>
    <xf numFmtId="0" fontId="9" fillId="4" borderId="3" xfId="5" applyFont="1" applyFill="1" applyBorder="1" applyAlignment="1" applyProtection="1">
      <alignment horizontal="center" vertical="center" textRotation="255" shrinkToFit="1"/>
      <protection locked="0"/>
    </xf>
    <xf numFmtId="0" fontId="9" fillId="0" borderId="3" xfId="5" applyFont="1" applyBorder="1" applyAlignment="1" applyProtection="1">
      <alignment horizontal="center" vertical="center"/>
      <protection locked="0"/>
    </xf>
    <xf numFmtId="0" fontId="9" fillId="0" borderId="7" xfId="5" applyFont="1" applyBorder="1" applyAlignment="1" applyProtection="1">
      <alignment vertical="center"/>
      <protection locked="0"/>
    </xf>
    <xf numFmtId="0" fontId="9" fillId="0" borderId="1" xfId="5" applyFont="1" applyBorder="1" applyAlignment="1" applyProtection="1">
      <alignment vertical="center"/>
      <protection locked="0"/>
    </xf>
    <xf numFmtId="0" fontId="9" fillId="0" borderId="8" xfId="5" applyFont="1" applyBorder="1" applyAlignment="1" applyProtection="1">
      <alignment vertical="center"/>
      <protection locked="0"/>
    </xf>
    <xf numFmtId="0" fontId="9" fillId="4" borderId="9" xfId="5" applyFont="1" applyFill="1" applyBorder="1" applyAlignment="1" applyProtection="1">
      <alignment horizontal="center" vertical="center" wrapText="1"/>
      <protection locked="0"/>
    </xf>
    <xf numFmtId="0" fontId="9" fillId="4" borderId="14" xfId="5" applyFont="1" applyFill="1" applyBorder="1" applyAlignment="1" applyProtection="1">
      <alignment horizontal="center" vertical="center" wrapText="1"/>
      <protection locked="0"/>
    </xf>
    <xf numFmtId="0" fontId="9" fillId="4" borderId="5" xfId="5" applyFont="1" applyFill="1" applyBorder="1" applyAlignment="1" applyProtection="1">
      <alignment horizontal="center" vertical="center" wrapText="1"/>
      <protection locked="0"/>
    </xf>
    <xf numFmtId="0" fontId="9" fillId="4" borderId="10" xfId="5" applyFont="1" applyFill="1" applyBorder="1" applyAlignment="1" applyProtection="1">
      <alignment horizontal="center" vertical="center" wrapText="1"/>
      <protection locked="0"/>
    </xf>
    <xf numFmtId="0" fontId="9" fillId="4" borderId="2" xfId="5" applyFont="1" applyFill="1" applyBorder="1" applyAlignment="1" applyProtection="1">
      <alignment horizontal="center" vertical="center" wrapText="1"/>
      <protection locked="0"/>
    </xf>
    <xf numFmtId="0" fontId="9" fillId="4" borderId="11" xfId="5" applyFont="1" applyFill="1" applyBorder="1" applyAlignment="1" applyProtection="1">
      <alignment horizontal="center" vertical="center" wrapText="1"/>
      <protection locked="0"/>
    </xf>
    <xf numFmtId="0" fontId="9" fillId="4" borderId="12" xfId="5" applyFont="1" applyFill="1" applyBorder="1" applyAlignment="1" applyProtection="1">
      <alignment horizontal="center" vertical="center" wrapText="1"/>
      <protection locked="0"/>
    </xf>
    <xf numFmtId="0" fontId="9" fillId="4" borderId="4" xfId="5" applyFont="1" applyFill="1" applyBorder="1" applyAlignment="1" applyProtection="1">
      <alignment horizontal="center" vertical="center" wrapText="1"/>
      <protection locked="0"/>
    </xf>
    <xf numFmtId="0" fontId="9" fillId="4" borderId="13" xfId="5" applyFont="1" applyFill="1" applyBorder="1" applyAlignment="1" applyProtection="1">
      <alignment horizontal="center" vertical="center" wrapText="1"/>
      <protection locked="0"/>
    </xf>
    <xf numFmtId="0" fontId="9" fillId="4" borderId="10" xfId="5" applyFont="1" applyFill="1" applyBorder="1" applyAlignment="1" applyProtection="1">
      <alignment horizontal="center" vertical="center"/>
      <protection locked="0"/>
    </xf>
    <xf numFmtId="0" fontId="9" fillId="4" borderId="11" xfId="5" applyFont="1" applyFill="1" applyBorder="1" applyAlignment="1" applyProtection="1">
      <alignment horizontal="center" vertical="center"/>
      <protection locked="0"/>
    </xf>
    <xf numFmtId="0" fontId="9" fillId="4" borderId="12" xfId="5" applyFont="1" applyFill="1" applyBorder="1" applyAlignment="1" applyProtection="1">
      <alignment horizontal="center" vertical="center"/>
      <protection locked="0"/>
    </xf>
    <xf numFmtId="0" fontId="9" fillId="4" borderId="13" xfId="5" applyFont="1" applyFill="1" applyBorder="1" applyAlignment="1" applyProtection="1">
      <alignment horizontal="center" vertical="center"/>
      <protection locked="0"/>
    </xf>
    <xf numFmtId="0" fontId="9" fillId="4" borderId="3" xfId="5" applyFont="1" applyFill="1" applyBorder="1" applyAlignment="1" applyProtection="1">
      <alignment horizontal="center" vertical="center" textRotation="255" wrapText="1"/>
      <protection locked="0"/>
    </xf>
    <xf numFmtId="0" fontId="9" fillId="4" borderId="3" xfId="5" applyFont="1" applyFill="1" applyBorder="1" applyAlignment="1" applyProtection="1">
      <alignment horizontal="center" vertical="center" wrapText="1"/>
      <protection locked="0"/>
    </xf>
    <xf numFmtId="0" fontId="9" fillId="5" borderId="3" xfId="5" applyFont="1" applyFill="1" applyBorder="1" applyAlignment="1" applyProtection="1">
      <alignment horizontal="center" vertical="center" wrapText="1"/>
      <protection locked="0"/>
    </xf>
    <xf numFmtId="0" fontId="9" fillId="5" borderId="3" xfId="5" applyFont="1" applyFill="1" applyBorder="1" applyAlignment="1" applyProtection="1">
      <alignment horizontal="center" vertical="center"/>
      <protection locked="0"/>
    </xf>
    <xf numFmtId="0" fontId="9" fillId="4" borderId="3" xfId="5" applyFont="1" applyFill="1" applyBorder="1" applyAlignment="1" applyProtection="1">
      <alignment vertical="center"/>
      <protection locked="0"/>
    </xf>
    <xf numFmtId="0" fontId="6" fillId="4" borderId="9" xfId="5" applyFont="1" applyFill="1" applyBorder="1" applyAlignment="1" applyProtection="1">
      <alignment horizontal="center" vertical="center" textRotation="255" shrinkToFit="1"/>
      <protection locked="0"/>
    </xf>
    <xf numFmtId="0" fontId="6" fillId="4" borderId="14" xfId="5" applyFont="1" applyFill="1" applyBorder="1" applyAlignment="1" applyProtection="1">
      <alignment horizontal="center" vertical="center" textRotation="255" shrinkToFit="1"/>
      <protection locked="0"/>
    </xf>
    <xf numFmtId="0" fontId="6" fillId="4" borderId="5" xfId="5" applyFont="1" applyFill="1" applyBorder="1" applyAlignment="1" applyProtection="1">
      <alignment horizontal="center" vertical="center" textRotation="255" shrinkToFit="1"/>
      <protection locked="0"/>
    </xf>
    <xf numFmtId="0" fontId="9" fillId="0" borderId="7" xfId="6" applyFont="1" applyBorder="1" applyAlignment="1" applyProtection="1">
      <alignment horizontal="center" vertical="center"/>
      <protection locked="0"/>
    </xf>
    <xf numFmtId="0" fontId="9" fillId="0" borderId="8" xfId="6" applyFont="1" applyBorder="1" applyAlignment="1" applyProtection="1">
      <alignment horizontal="center" vertical="center"/>
      <protection locked="0"/>
    </xf>
    <xf numFmtId="0" fontId="9" fillId="4" borderId="16" xfId="5" applyFont="1" applyFill="1" applyBorder="1" applyAlignment="1" applyProtection="1">
      <alignment horizontal="center" vertical="center"/>
      <protection locked="0"/>
    </xf>
    <xf numFmtId="56" fontId="9" fillId="4" borderId="3" xfId="5" applyNumberFormat="1" applyFont="1" applyFill="1" applyBorder="1" applyAlignment="1" applyProtection="1">
      <alignment horizontal="center" vertical="center"/>
      <protection locked="0"/>
    </xf>
    <xf numFmtId="0" fontId="9" fillId="4" borderId="3" xfId="5" applyFont="1" applyFill="1" applyBorder="1" applyAlignment="1" applyProtection="1">
      <alignment horizontal="center" vertical="center" shrinkToFit="1"/>
      <protection locked="0"/>
    </xf>
    <xf numFmtId="0" fontId="9" fillId="4" borderId="1" xfId="5" applyFont="1" applyFill="1" applyBorder="1" applyAlignment="1" applyProtection="1">
      <alignment horizontal="center" vertical="center"/>
      <protection locked="0"/>
    </xf>
    <xf numFmtId="0" fontId="7" fillId="0" borderId="0" xfId="5" applyFont="1" applyAlignment="1" applyProtection="1">
      <alignment vertical="center"/>
      <protection locked="0"/>
    </xf>
    <xf numFmtId="0" fontId="6" fillId="0" borderId="0" xfId="5" applyFont="1" applyAlignment="1" applyProtection="1">
      <alignment horizontal="right" vertical="top"/>
      <protection locked="0"/>
    </xf>
    <xf numFmtId="0" fontId="6" fillId="8" borderId="9" xfId="5" applyFont="1" applyFill="1" applyBorder="1" applyAlignment="1" applyProtection="1">
      <alignment horizontal="center" vertical="center" textRotation="255" wrapText="1"/>
      <protection locked="0"/>
    </xf>
    <xf numFmtId="0" fontId="6" fillId="8" borderId="14" xfId="5" applyFont="1" applyFill="1" applyBorder="1" applyAlignment="1" applyProtection="1">
      <alignment horizontal="center" vertical="center" textRotation="255" wrapText="1"/>
      <protection locked="0"/>
    </xf>
    <xf numFmtId="0" fontId="6" fillId="8" borderId="5" xfId="5" applyFont="1" applyFill="1" applyBorder="1" applyAlignment="1" applyProtection="1">
      <alignment horizontal="center" vertical="center" textRotation="255" wrapText="1"/>
      <protection locked="0"/>
    </xf>
    <xf numFmtId="0" fontId="6" fillId="4" borderId="3" xfId="5" applyFont="1" applyFill="1" applyBorder="1" applyAlignment="1" applyProtection="1">
      <alignment horizontal="center" vertical="center" textRotation="255" shrinkToFit="1"/>
      <protection locked="0"/>
    </xf>
    <xf numFmtId="176" fontId="6" fillId="6" borderId="7" xfId="0" applyNumberFormat="1" applyFont="1" applyFill="1" applyBorder="1" applyAlignment="1" applyProtection="1">
      <alignment horizontal="center" vertical="center" wrapText="1"/>
      <protection locked="0"/>
    </xf>
    <xf numFmtId="176" fontId="6" fillId="6" borderId="1" xfId="0" applyNumberFormat="1" applyFont="1" applyFill="1" applyBorder="1" applyAlignment="1" applyProtection="1">
      <alignment horizontal="center" vertical="center" wrapText="1"/>
      <protection locked="0"/>
    </xf>
    <xf numFmtId="176" fontId="6" fillId="6" borderId="8" xfId="0" applyNumberFormat="1" applyFont="1" applyFill="1" applyBorder="1" applyAlignment="1" applyProtection="1">
      <alignment horizontal="center" vertical="center" wrapText="1"/>
      <protection locked="0"/>
    </xf>
    <xf numFmtId="0" fontId="6" fillId="5" borderId="7" xfId="5" quotePrefix="1" applyFont="1" applyFill="1" applyBorder="1" applyAlignment="1" applyProtection="1">
      <alignment horizontal="center" vertical="center" wrapText="1"/>
      <protection locked="0"/>
    </xf>
    <xf numFmtId="0" fontId="6" fillId="5" borderId="1" xfId="5" applyFont="1" applyFill="1" applyBorder="1" applyAlignment="1" applyProtection="1">
      <alignment horizontal="center" vertical="center" wrapText="1"/>
      <protection locked="0"/>
    </xf>
    <xf numFmtId="0" fontId="6" fillId="5" borderId="8" xfId="5" applyFont="1" applyFill="1" applyBorder="1" applyAlignment="1" applyProtection="1">
      <alignment horizontal="center" vertical="center" wrapText="1"/>
      <protection locked="0"/>
    </xf>
    <xf numFmtId="0" fontId="9" fillId="3" borderId="7" xfId="5" applyFont="1" applyFill="1" applyBorder="1" applyAlignment="1">
      <alignment vertical="top" shrinkToFit="1"/>
    </xf>
    <xf numFmtId="0" fontId="9" fillId="3" borderId="1" xfId="5" applyFont="1" applyFill="1" applyBorder="1" applyAlignment="1">
      <alignment vertical="top" shrinkToFit="1"/>
    </xf>
    <xf numFmtId="0" fontId="9" fillId="3" borderId="8" xfId="5" applyFont="1" applyFill="1" applyBorder="1" applyAlignment="1">
      <alignment vertical="top" shrinkToFit="1"/>
    </xf>
    <xf numFmtId="0" fontId="9" fillId="6" borderId="14" xfId="5" applyFont="1" applyFill="1" applyBorder="1" applyAlignment="1" applyProtection="1">
      <alignment horizontal="center" vertical="center" wrapText="1"/>
      <protection locked="0"/>
    </xf>
    <xf numFmtId="0" fontId="6" fillId="6" borderId="10" xfId="5" applyFont="1" applyFill="1" applyBorder="1" applyAlignment="1" applyProtection="1">
      <alignment vertical="center" wrapText="1"/>
      <protection locked="0"/>
    </xf>
    <xf numFmtId="0" fontId="6" fillId="6" borderId="2" xfId="5" applyFont="1" applyFill="1" applyBorder="1" applyAlignment="1" applyProtection="1">
      <alignment vertical="center" wrapText="1"/>
      <protection locked="0"/>
    </xf>
    <xf numFmtId="0" fontId="6" fillId="6" borderId="11" xfId="5" applyFont="1" applyFill="1" applyBorder="1" applyAlignment="1" applyProtection="1">
      <alignment vertical="center" wrapText="1"/>
      <protection locked="0"/>
    </xf>
    <xf numFmtId="0" fontId="6" fillId="6" borderId="6" xfId="5" applyFont="1" applyFill="1" applyBorder="1" applyAlignment="1" applyProtection="1">
      <alignment vertical="center" wrapText="1"/>
      <protection locked="0"/>
    </xf>
    <xf numFmtId="0" fontId="6" fillId="6" borderId="0" xfId="5" applyFont="1" applyFill="1" applyAlignment="1" applyProtection="1">
      <alignment vertical="center" wrapText="1"/>
      <protection locked="0"/>
    </xf>
    <xf numFmtId="0" fontId="6" fillId="6" borderId="15" xfId="5" applyFont="1" applyFill="1" applyBorder="1" applyAlignment="1" applyProtection="1">
      <alignment vertical="center" wrapText="1"/>
      <protection locked="0"/>
    </xf>
    <xf numFmtId="0" fontId="7" fillId="2" borderId="3" xfId="5" applyFont="1" applyFill="1" applyBorder="1" applyAlignment="1" applyProtection="1">
      <alignment horizontal="center" vertical="center"/>
      <protection locked="0"/>
    </xf>
    <xf numFmtId="0" fontId="11" fillId="0" borderId="0" xfId="0" applyFont="1" applyAlignment="1">
      <alignment horizontal="left" vertical="center" indent="1"/>
    </xf>
    <xf numFmtId="0" fontId="17" fillId="0" borderId="0" xfId="0" applyFont="1" applyAlignment="1">
      <alignment vertical="center"/>
    </xf>
  </cellXfs>
  <cellStyles count="12">
    <cellStyle name="Hyperlink" xfId="11" xr:uid="{00000000-000B-0000-0000-000008000000}"/>
    <cellStyle name="Normal 2" xfId="1" xr:uid="{00000000-0005-0000-0000-000000000000}"/>
    <cellStyle name="ハイパーリンク" xfId="10" builtinId="8"/>
    <cellStyle name="桁区切り" xfId="2" builtinId="6"/>
    <cellStyle name="桁区切り 2" xfId="3" xr:uid="{00000000-0005-0000-0000-000003000000}"/>
    <cellStyle name="桁区切り 3" xfId="4" xr:uid="{00000000-0005-0000-0000-000004000000}"/>
    <cellStyle name="標準" xfId="0" builtinId="0"/>
    <cellStyle name="標準 2" xfId="5" xr:uid="{00000000-0005-0000-0000-000006000000}"/>
    <cellStyle name="標準 3" xfId="6" xr:uid="{00000000-0005-0000-0000-000007000000}"/>
    <cellStyle name="標準 3 4" xfId="9" xr:uid="{00000000-0005-0000-0000-000008000000}"/>
    <cellStyle name="標準 4" xfId="7" xr:uid="{00000000-0005-0000-0000-000009000000}"/>
    <cellStyle name="標準 4 2" xfId="8" xr:uid="{00000000-0005-0000-0000-00000A000000}"/>
  </cellStyles>
  <dxfs count="4">
    <dxf>
      <font>
        <color theme="0"/>
      </font>
      <fill>
        <patternFill>
          <bgColor rgb="FFFF0000"/>
        </patternFill>
      </fill>
    </dxf>
    <dxf>
      <fill>
        <patternFill>
          <bgColor rgb="FFFFFF00"/>
        </patternFill>
      </fill>
    </dxf>
    <dxf>
      <fill>
        <patternFill>
          <bgColor rgb="FF00B0F0"/>
        </patternFill>
      </fill>
    </dxf>
    <dxf>
      <font>
        <color theme="0" tint="-0.24994659260841701"/>
      </font>
    </dxf>
  </dxfs>
  <tableStyles count="0" defaultTableStyle="TableStyleMedium2" defaultPivotStyle="PivotStyleLight16"/>
  <colors>
    <mruColors>
      <color rgb="FF0000FF"/>
      <color rgb="FFFFFF99"/>
      <color rgb="FFFFFFCC"/>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8</xdr:row>
      <xdr:rowOff>7620</xdr:rowOff>
    </xdr:from>
    <xdr:to>
      <xdr:col>13</xdr:col>
      <xdr:colOff>92187</xdr:colOff>
      <xdr:row>19</xdr:row>
      <xdr:rowOff>122417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409700"/>
          <a:ext cx="3063986" cy="20426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11</xdr:row>
      <xdr:rowOff>15240</xdr:rowOff>
    </xdr:from>
    <xdr:to>
      <xdr:col>15</xdr:col>
      <xdr:colOff>196050</xdr:colOff>
      <xdr:row>23</xdr:row>
      <xdr:rowOff>160020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6760" y="1943100"/>
          <a:ext cx="2878290" cy="2247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91440</xdr:colOff>
      <xdr:row>10</xdr:row>
      <xdr:rowOff>144780</xdr:rowOff>
    </xdr:from>
    <xdr:to>
      <xdr:col>3</xdr:col>
      <xdr:colOff>0</xdr:colOff>
      <xdr:row>21</xdr:row>
      <xdr:rowOff>68580</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rot="5400000">
          <a:off x="-537210" y="2526030"/>
          <a:ext cx="1851660" cy="59436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7"/>
  <sheetViews>
    <sheetView showGridLines="0" workbookViewId="0">
      <selection activeCell="A2" sqref="A2"/>
    </sheetView>
  </sheetViews>
  <sheetFormatPr defaultColWidth="3" defaultRowHeight="13.8"/>
  <cols>
    <col min="1" max="16384" width="3" style="95"/>
  </cols>
  <sheetData>
    <row r="2" spans="2:2">
      <c r="B2" s="95" t="s">
        <v>0</v>
      </c>
    </row>
    <row r="4" spans="2:2">
      <c r="B4" s="95" t="s">
        <v>1</v>
      </c>
    </row>
    <row r="5" spans="2:2">
      <c r="B5" s="95" t="s">
        <v>2</v>
      </c>
    </row>
    <row r="7" spans="2:2">
      <c r="B7" s="95" t="s">
        <v>3</v>
      </c>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N55"/>
  <sheetViews>
    <sheetView showGridLines="0" tabSelected="1" zoomScale="70" zoomScaleNormal="70" zoomScaleSheetLayoutView="85" zoomScalePageLayoutView="70" workbookViewId="0">
      <pane ySplit="13" topLeftCell="A14" activePane="bottomLeft" state="frozen"/>
      <selection pane="bottomLeft" activeCell="S27" sqref="S27"/>
    </sheetView>
  </sheetViews>
  <sheetFormatPr defaultColWidth="9" defaultRowHeight="14.4"/>
  <cols>
    <col min="1" max="1" width="6.59765625" style="19" bestFit="1" customWidth="1"/>
    <col min="2" max="3" width="14.3984375" style="19" bestFit="1" customWidth="1"/>
    <col min="4" max="4" width="9.19921875" style="19" bestFit="1" customWidth="1"/>
    <col min="5" max="6" width="13.09765625" style="19" customWidth="1"/>
    <col min="7" max="7" width="9.19921875" style="19" bestFit="1" customWidth="1"/>
    <col min="8" max="8" width="13.09765625" style="19" customWidth="1"/>
    <col min="9" max="9" width="3.3984375" style="19" bestFit="1" customWidth="1"/>
    <col min="10" max="12" width="4" style="19" customWidth="1"/>
    <col min="13" max="15" width="3.69921875" style="19" customWidth="1"/>
    <col min="16" max="16" width="5.69921875" style="19" customWidth="1"/>
    <col min="17" max="17" width="22.3984375" style="19" customWidth="1"/>
    <col min="18" max="18" width="7.3984375" style="19" bestFit="1" customWidth="1"/>
    <col min="19" max="19" width="19.3984375" style="19" customWidth="1"/>
    <col min="20" max="20" width="11.5" style="19" customWidth="1"/>
    <col min="21" max="25" width="11.59765625" style="19" customWidth="1"/>
    <col min="26" max="26" width="9.69921875" style="19" bestFit="1" customWidth="1"/>
    <col min="27" max="27" width="5.5" style="19" bestFit="1" customWidth="1"/>
    <col min="28" max="28" width="11.59765625" style="19" customWidth="1"/>
    <col min="29" max="29" width="10" style="19" bestFit="1" customWidth="1"/>
    <col min="30" max="30" width="2.5" style="19" customWidth="1"/>
    <col min="31" max="34" width="10.09765625" style="17" bestFit="1" customWidth="1"/>
    <col min="35" max="38" width="10.09765625" style="18" customWidth="1"/>
    <col min="39" max="39" width="17.09765625" style="82" bestFit="1" customWidth="1"/>
    <col min="40" max="40" width="14.8984375" style="19" bestFit="1" customWidth="1"/>
    <col min="41" max="16384" width="9" style="19"/>
  </cols>
  <sheetData>
    <row r="1" spans="1:40" ht="27">
      <c r="A1" s="202">
        <v>2023</v>
      </c>
      <c r="B1" s="202"/>
      <c r="C1" s="14" t="s">
        <v>4</v>
      </c>
      <c r="D1" s="78"/>
      <c r="E1" s="14" t="s">
        <v>5</v>
      </c>
      <c r="F1" s="15"/>
      <c r="G1" s="15"/>
      <c r="H1" s="15"/>
      <c r="I1" s="15"/>
      <c r="J1" s="15"/>
      <c r="K1" s="15"/>
      <c r="L1" s="15"/>
      <c r="M1" s="180" t="s">
        <v>6</v>
      </c>
      <c r="N1" s="180"/>
      <c r="O1" s="180"/>
      <c r="P1" s="180"/>
      <c r="Q1" s="180"/>
      <c r="R1" s="180"/>
      <c r="S1" s="180"/>
      <c r="T1" s="180"/>
      <c r="U1" s="88"/>
      <c r="V1" s="88"/>
      <c r="W1" s="88"/>
      <c r="X1" s="88"/>
      <c r="Y1" s="88"/>
      <c r="Z1" s="88"/>
      <c r="AA1" s="88"/>
      <c r="AB1" s="181" t="s">
        <v>178</v>
      </c>
      <c r="AC1" s="181"/>
      <c r="AD1" s="16"/>
    </row>
    <row r="2" spans="1:40" s="20" customFormat="1" ht="15">
      <c r="B2" s="21"/>
      <c r="C2" s="21"/>
      <c r="D2" s="21"/>
      <c r="E2" s="21"/>
      <c r="F2" s="21"/>
      <c r="G2" s="21"/>
      <c r="H2" s="21"/>
      <c r="I2" s="21"/>
      <c r="J2" s="21"/>
      <c r="K2" s="21"/>
      <c r="L2" s="21"/>
      <c r="M2" s="21"/>
      <c r="N2" s="21"/>
      <c r="O2" s="21"/>
      <c r="P2" s="21"/>
      <c r="Q2" s="21"/>
      <c r="R2" s="21"/>
      <c r="S2" s="21"/>
      <c r="T2" s="21"/>
      <c r="U2" s="21"/>
      <c r="V2" s="80" t="s">
        <v>7</v>
      </c>
      <c r="W2" s="81"/>
      <c r="X2" s="80" t="s">
        <v>8</v>
      </c>
      <c r="Y2" s="81"/>
      <c r="Z2" s="81"/>
      <c r="AA2" s="81"/>
      <c r="AB2" s="80" t="s">
        <v>9</v>
      </c>
      <c r="AC2" s="81"/>
      <c r="AD2" s="21"/>
      <c r="AE2" s="17"/>
      <c r="AF2" s="17"/>
      <c r="AG2" s="17"/>
      <c r="AH2" s="17"/>
      <c r="AI2" s="22"/>
      <c r="AJ2" s="22"/>
      <c r="AK2" s="22"/>
      <c r="AL2" s="22"/>
      <c r="AM2" s="29"/>
    </row>
    <row r="3" spans="1:40" s="20" customFormat="1" ht="15">
      <c r="A3" s="176"/>
      <c r="B3" s="176"/>
      <c r="C3" s="109" t="s">
        <v>10</v>
      </c>
      <c r="D3" s="110"/>
      <c r="E3" s="109" t="s">
        <v>11</v>
      </c>
      <c r="F3" s="179"/>
      <c r="G3" s="179"/>
      <c r="H3" s="179"/>
      <c r="I3" s="110"/>
      <c r="J3" s="177" t="s">
        <v>12</v>
      </c>
      <c r="K3" s="177"/>
      <c r="L3" s="177"/>
      <c r="M3" s="178" t="s">
        <v>13</v>
      </c>
      <c r="N3" s="178"/>
      <c r="Q3" s="23" t="s">
        <v>14</v>
      </c>
      <c r="S3" s="109" t="s">
        <v>181</v>
      </c>
      <c r="T3" s="110"/>
      <c r="U3" s="24" t="s">
        <v>15</v>
      </c>
      <c r="V3" s="102"/>
      <c r="W3" s="103"/>
      <c r="X3" s="100"/>
      <c r="Y3" s="101"/>
      <c r="Z3" s="101"/>
      <c r="AA3" s="101"/>
      <c r="AB3" s="98"/>
      <c r="AC3" s="98"/>
      <c r="AE3" s="17"/>
      <c r="AF3" s="17"/>
      <c r="AG3" s="17"/>
      <c r="AH3" s="17"/>
      <c r="AI3" s="22"/>
      <c r="AJ3" s="22"/>
      <c r="AK3" s="22"/>
      <c r="AL3" s="22"/>
      <c r="AM3" s="29"/>
    </row>
    <row r="4" spans="1:40" s="20" customFormat="1" ht="15">
      <c r="A4" s="170" t="s">
        <v>16</v>
      </c>
      <c r="B4" s="170"/>
      <c r="C4" s="174"/>
      <c r="D4" s="175"/>
      <c r="E4" s="150"/>
      <c r="F4" s="151"/>
      <c r="G4" s="151"/>
      <c r="H4" s="151"/>
      <c r="I4" s="152"/>
      <c r="J4" s="149">
        <v>11</v>
      </c>
      <c r="K4" s="149"/>
      <c r="L4" s="149"/>
      <c r="M4" s="149"/>
      <c r="N4" s="149"/>
      <c r="Q4" s="25"/>
      <c r="S4" s="102"/>
      <c r="T4" s="103"/>
      <c r="U4" s="26"/>
      <c r="V4" s="102"/>
      <c r="W4" s="103"/>
      <c r="X4" s="98"/>
      <c r="Y4" s="98"/>
      <c r="Z4" s="98"/>
      <c r="AA4" s="98"/>
      <c r="AB4" s="98"/>
      <c r="AC4" s="98"/>
      <c r="AE4" s="17"/>
      <c r="AF4" s="17"/>
      <c r="AG4" s="17"/>
      <c r="AH4" s="17"/>
      <c r="AI4" s="22"/>
      <c r="AJ4" s="22"/>
      <c r="AK4" s="22"/>
      <c r="AL4" s="22"/>
      <c r="AM4" s="29"/>
    </row>
    <row r="5" spans="1:40" s="20" customFormat="1" ht="15">
      <c r="A5" s="170" t="s">
        <v>18</v>
      </c>
      <c r="B5" s="170"/>
      <c r="C5" s="174"/>
      <c r="D5" s="175"/>
      <c r="E5" s="150"/>
      <c r="F5" s="151"/>
      <c r="G5" s="151"/>
      <c r="H5" s="151"/>
      <c r="I5" s="152"/>
      <c r="J5" s="149"/>
      <c r="K5" s="149"/>
      <c r="L5" s="149"/>
      <c r="M5" s="149"/>
      <c r="N5" s="149"/>
      <c r="Q5" s="97"/>
      <c r="S5" s="107" t="s">
        <v>180</v>
      </c>
      <c r="T5" s="108"/>
      <c r="U5" s="27"/>
      <c r="V5" s="102"/>
      <c r="W5" s="103"/>
      <c r="X5" s="98"/>
      <c r="Y5" s="98"/>
      <c r="Z5" s="98"/>
      <c r="AA5" s="98"/>
      <c r="AB5" s="98"/>
      <c r="AC5" s="98"/>
      <c r="AE5" s="17"/>
      <c r="AF5" s="17"/>
      <c r="AG5" s="17"/>
      <c r="AH5" s="17"/>
      <c r="AI5" s="22"/>
      <c r="AJ5" s="22"/>
      <c r="AK5" s="22"/>
      <c r="AL5" s="22"/>
      <c r="AM5" s="29"/>
    </row>
    <row r="6" spans="1:40" s="20" customFormat="1" ht="15">
      <c r="A6" s="170" t="s">
        <v>19</v>
      </c>
      <c r="B6" s="170"/>
      <c r="C6" s="174"/>
      <c r="D6" s="175"/>
      <c r="E6" s="150"/>
      <c r="F6" s="151"/>
      <c r="G6" s="151"/>
      <c r="H6" s="151"/>
      <c r="I6" s="152"/>
      <c r="J6" s="149"/>
      <c r="K6" s="149"/>
      <c r="L6" s="149"/>
      <c r="M6" s="149"/>
      <c r="N6" s="149"/>
      <c r="Q6" s="28"/>
      <c r="S6" s="104" t="s">
        <v>179</v>
      </c>
      <c r="T6" s="104"/>
      <c r="U6" s="24" t="s">
        <v>21</v>
      </c>
      <c r="V6" s="102"/>
      <c r="W6" s="103"/>
      <c r="X6" s="100"/>
      <c r="Y6" s="98"/>
      <c r="Z6" s="98"/>
      <c r="AA6" s="98"/>
      <c r="AB6" s="99"/>
      <c r="AC6" s="99"/>
      <c r="AE6" s="17"/>
      <c r="AF6" s="17"/>
      <c r="AG6" s="17"/>
      <c r="AH6" s="17"/>
      <c r="AI6" s="22"/>
      <c r="AJ6" s="22"/>
      <c r="AK6" s="22"/>
      <c r="AL6" s="22"/>
      <c r="AM6" s="29"/>
    </row>
    <row r="7" spans="1:40" s="20" customFormat="1" ht="15">
      <c r="A7" s="170" t="s">
        <v>22</v>
      </c>
      <c r="B7" s="170"/>
      <c r="C7" s="174"/>
      <c r="D7" s="175"/>
      <c r="E7" s="150"/>
      <c r="F7" s="151"/>
      <c r="G7" s="151"/>
      <c r="H7" s="151"/>
      <c r="I7" s="152"/>
      <c r="J7" s="149"/>
      <c r="K7" s="149"/>
      <c r="L7" s="149"/>
      <c r="M7" s="149"/>
      <c r="N7" s="149"/>
      <c r="S7" s="105" t="str">
        <f>HYPERLINK("mailto:kenshu@gmt.jtb.jp?subject=【旅行手配書の送付(○○センター)】コース番号&amp;body=JTBGMTご担当者様%0D%0A%0D%0Aいつもお世話になっております。%0D%0A%0D%0A添付のとおり旅行手配書をお送りしますのでよろしくお願いいたします。","kenshu@gmt.jtb.jp")</f>
        <v>kenshu@gmt.jtb.jp</v>
      </c>
      <c r="T7" s="106"/>
      <c r="U7" s="27"/>
      <c r="V7" s="102"/>
      <c r="W7" s="103"/>
      <c r="X7" s="98"/>
      <c r="Y7" s="98"/>
      <c r="Z7" s="98"/>
      <c r="AA7" s="98"/>
      <c r="AB7" s="99"/>
      <c r="AC7" s="99"/>
      <c r="AE7" s="114" t="s">
        <v>23</v>
      </c>
      <c r="AF7" s="114"/>
      <c r="AG7" s="114"/>
      <c r="AH7" s="114"/>
      <c r="AI7" s="114"/>
      <c r="AJ7" s="114"/>
      <c r="AK7" s="114"/>
      <c r="AL7" s="114"/>
      <c r="AM7" s="114"/>
    </row>
    <row r="8" spans="1:40" s="20" customFormat="1" ht="15">
      <c r="G8" s="29"/>
      <c r="H8" s="29"/>
      <c r="I8" s="29"/>
      <c r="J8" s="29"/>
      <c r="K8" s="29"/>
      <c r="L8" s="29"/>
      <c r="M8" s="29"/>
      <c r="N8" s="29"/>
      <c r="O8" s="29"/>
      <c r="P8" s="29"/>
      <c r="Q8" s="29"/>
      <c r="R8" s="29"/>
      <c r="AE8" s="30">
        <f>IF($P8="",($V8+$Y8),
IF($P8="コース1",($V8+$Y8),
IF($P8="各コース",($V8+$Y8)-SUM($AF8:$AH8),0)))</f>
        <v>0</v>
      </c>
      <c r="AF8" s="31">
        <f>IF(AF$13="",0,
IF($P8="コース2",$V8+$Y8,
IF($P8="各コース",INT(($V8+$Y8)*($J$5/SUM($J$4:$L$7))),0)))</f>
        <v>0</v>
      </c>
      <c r="AG8" s="31">
        <f>IF(AG$13="",0,
IF($P8="コース3",$V8+$Y8,
IF($P8="各コース",INT(($V8+$Y8)*($J$6/SUM($J$4:$L$7))),0)))</f>
        <v>0</v>
      </c>
      <c r="AH8" s="31">
        <f>IF(AH$13="",0,
IF($P8="コース4",$V8+$Y8,
IF($P8="各コース",INT(($V8+$Y8)*($J$7/SUM($J$4:$L$7))),0)))</f>
        <v>0</v>
      </c>
      <c r="AI8" s="30">
        <f>IF($P8="",$X8,
IF($P8="コース1",$X8,
IF($P8="各コース",$X8-SUM($AJ8:$AL8),0)))</f>
        <v>0</v>
      </c>
      <c r="AJ8" s="31">
        <f>IF(AJ$13="",0,
IF($P8="コース2",$X8,
IF($P8="各コース",INT($X8*($J$5/SUM($J$4:$L$7))),0)))</f>
        <v>0</v>
      </c>
      <c r="AK8" s="31">
        <f>IF(AK$13="",0,
IF($P8="コース3",$X8,
IF($P8="各コース",INT($X8*($J$6/SUM($J$4:$L$7))),0)))</f>
        <v>0</v>
      </c>
      <c r="AL8" s="31">
        <f>IF(AL$13="",0,
IF($P8="コース4",$X8,
IF($P8="各コース",INT($X8*($J$7/SUM($J$4:$L$7))),0)))</f>
        <v>0</v>
      </c>
      <c r="AM8" s="84" t="str">
        <f>IF(ISERROR(SUM(AE8:AL8)),"",
IF(SUM(AE8:AL8)&gt;0,IF(T8="","経費区分選択漏れ",""),""))</f>
        <v/>
      </c>
      <c r="AN8" s="32" t="s">
        <v>24</v>
      </c>
    </row>
    <row r="9" spans="1:40" s="35" customFormat="1" ht="16.5" customHeight="1">
      <c r="A9" s="166" t="s">
        <v>25</v>
      </c>
      <c r="B9" s="167" t="s">
        <v>26</v>
      </c>
      <c r="C9" s="196" t="s">
        <v>27</v>
      </c>
      <c r="D9" s="197"/>
      <c r="E9" s="197"/>
      <c r="F9" s="197"/>
      <c r="G9" s="197"/>
      <c r="H9" s="198"/>
      <c r="I9" s="182" t="s">
        <v>28</v>
      </c>
      <c r="J9" s="156" t="s">
        <v>29</v>
      </c>
      <c r="K9" s="157"/>
      <c r="L9" s="158"/>
      <c r="M9" s="148" t="s">
        <v>30</v>
      </c>
      <c r="N9" s="162" t="s">
        <v>31</v>
      </c>
      <c r="O9" s="163"/>
      <c r="P9" s="153" t="s">
        <v>32</v>
      </c>
      <c r="Q9" s="153" t="s">
        <v>33</v>
      </c>
      <c r="R9" s="153" t="s">
        <v>34</v>
      </c>
      <c r="S9" s="144" t="s">
        <v>35</v>
      </c>
      <c r="T9" s="168" t="s">
        <v>36</v>
      </c>
      <c r="U9" s="168" t="s">
        <v>37</v>
      </c>
      <c r="V9" s="169" t="s">
        <v>38</v>
      </c>
      <c r="W9" s="169"/>
      <c r="X9" s="147" t="s">
        <v>39</v>
      </c>
      <c r="Y9" s="147" t="s">
        <v>40</v>
      </c>
      <c r="Z9" s="146" t="s">
        <v>41</v>
      </c>
      <c r="AA9" s="146"/>
      <c r="AB9" s="146"/>
      <c r="AC9" s="146"/>
      <c r="AD9" s="29"/>
      <c r="AE9" s="33"/>
      <c r="AF9" s="33"/>
      <c r="AG9" s="33"/>
      <c r="AH9" s="33"/>
      <c r="AI9" s="34"/>
      <c r="AJ9" s="34"/>
      <c r="AK9" s="34"/>
      <c r="AL9" s="34"/>
      <c r="AM9" s="83"/>
    </row>
    <row r="10" spans="1:40" s="35" customFormat="1" ht="16.5" customHeight="1">
      <c r="A10" s="166"/>
      <c r="B10" s="167"/>
      <c r="C10" s="199"/>
      <c r="D10" s="200"/>
      <c r="E10" s="200"/>
      <c r="F10" s="200"/>
      <c r="G10" s="200"/>
      <c r="H10" s="201"/>
      <c r="I10" s="183"/>
      <c r="J10" s="159"/>
      <c r="K10" s="160"/>
      <c r="L10" s="161"/>
      <c r="M10" s="148"/>
      <c r="N10" s="164"/>
      <c r="O10" s="165"/>
      <c r="P10" s="154"/>
      <c r="Q10" s="154"/>
      <c r="R10" s="154"/>
      <c r="S10" s="195"/>
      <c r="T10" s="169"/>
      <c r="U10" s="169"/>
      <c r="V10" s="168" t="s">
        <v>42</v>
      </c>
      <c r="W10" s="168" t="s">
        <v>182</v>
      </c>
      <c r="X10" s="147"/>
      <c r="Y10" s="147"/>
      <c r="Z10" s="146"/>
      <c r="AA10" s="146"/>
      <c r="AB10" s="146"/>
      <c r="AC10" s="146"/>
      <c r="AD10" s="29"/>
      <c r="AE10" s="112" t="s">
        <v>43</v>
      </c>
      <c r="AF10" s="113"/>
      <c r="AG10" s="113"/>
      <c r="AH10" s="113"/>
      <c r="AI10" s="113"/>
      <c r="AJ10" s="113"/>
      <c r="AK10" s="113"/>
      <c r="AL10" s="113"/>
      <c r="AM10" s="113"/>
    </row>
    <row r="11" spans="1:40" s="35" customFormat="1" ht="16.5" customHeight="1">
      <c r="A11" s="166"/>
      <c r="B11" s="167"/>
      <c r="C11" s="199"/>
      <c r="D11" s="200"/>
      <c r="E11" s="200"/>
      <c r="F11" s="200"/>
      <c r="G11" s="200"/>
      <c r="H11" s="201"/>
      <c r="I11" s="183"/>
      <c r="J11" s="185" t="s">
        <v>44</v>
      </c>
      <c r="K11" s="185" t="s">
        <v>45</v>
      </c>
      <c r="L11" s="185" t="s">
        <v>46</v>
      </c>
      <c r="M11" s="148"/>
      <c r="N11" s="171" t="s">
        <v>47</v>
      </c>
      <c r="O11" s="171" t="s">
        <v>48</v>
      </c>
      <c r="P11" s="154"/>
      <c r="Q11" s="154"/>
      <c r="R11" s="154"/>
      <c r="S11" s="195"/>
      <c r="T11" s="169"/>
      <c r="U11" s="169"/>
      <c r="V11" s="168"/>
      <c r="W11" s="168"/>
      <c r="X11" s="147"/>
      <c r="Y11" s="147"/>
      <c r="Z11" s="146" t="s">
        <v>49</v>
      </c>
      <c r="AA11" s="146"/>
      <c r="AB11" s="146"/>
      <c r="AC11" s="146" t="s">
        <v>50</v>
      </c>
      <c r="AD11" s="29"/>
      <c r="AE11" s="111" t="s">
        <v>51</v>
      </c>
      <c r="AF11" s="111"/>
      <c r="AG11" s="111"/>
      <c r="AH11" s="111"/>
      <c r="AI11" s="111" t="s">
        <v>39</v>
      </c>
      <c r="AJ11" s="111"/>
      <c r="AK11" s="111"/>
      <c r="AL11" s="111"/>
      <c r="AM11" s="86"/>
    </row>
    <row r="12" spans="1:40" s="35" customFormat="1" ht="16.2">
      <c r="A12" s="166"/>
      <c r="B12" s="167"/>
      <c r="C12" s="36" t="s">
        <v>52</v>
      </c>
      <c r="D12" s="144" t="s">
        <v>53</v>
      </c>
      <c r="E12" s="144" t="s">
        <v>54</v>
      </c>
      <c r="F12" s="144" t="s">
        <v>55</v>
      </c>
      <c r="G12" s="144" t="s">
        <v>56</v>
      </c>
      <c r="H12" s="144" t="s">
        <v>57</v>
      </c>
      <c r="I12" s="183"/>
      <c r="J12" s="185"/>
      <c r="K12" s="185"/>
      <c r="L12" s="185"/>
      <c r="M12" s="148"/>
      <c r="N12" s="172"/>
      <c r="O12" s="172"/>
      <c r="P12" s="154"/>
      <c r="Q12" s="154"/>
      <c r="R12" s="154"/>
      <c r="S12" s="195"/>
      <c r="T12" s="169"/>
      <c r="U12" s="169"/>
      <c r="V12" s="168"/>
      <c r="W12" s="168"/>
      <c r="X12" s="147"/>
      <c r="Y12" s="147"/>
      <c r="Z12" s="146"/>
      <c r="AA12" s="146"/>
      <c r="AB12" s="146"/>
      <c r="AC12" s="146"/>
      <c r="AD12" s="29"/>
      <c r="AE12" s="37" t="s">
        <v>58</v>
      </c>
      <c r="AF12" s="37" t="s">
        <v>59</v>
      </c>
      <c r="AG12" s="37" t="s">
        <v>60</v>
      </c>
      <c r="AH12" s="37" t="s">
        <v>61</v>
      </c>
      <c r="AI12" s="37" t="s">
        <v>58</v>
      </c>
      <c r="AJ12" s="37" t="s">
        <v>59</v>
      </c>
      <c r="AK12" s="37" t="s">
        <v>60</v>
      </c>
      <c r="AL12" s="37" t="s">
        <v>61</v>
      </c>
      <c r="AM12" s="86" t="s">
        <v>62</v>
      </c>
    </row>
    <row r="13" spans="1:40" s="35" customFormat="1" ht="16.2">
      <c r="A13" s="166"/>
      <c r="B13" s="167"/>
      <c r="C13" s="38" t="s">
        <v>63</v>
      </c>
      <c r="D13" s="145"/>
      <c r="E13" s="145"/>
      <c r="F13" s="145"/>
      <c r="G13" s="145"/>
      <c r="H13" s="145"/>
      <c r="I13" s="184"/>
      <c r="J13" s="185"/>
      <c r="K13" s="185"/>
      <c r="L13" s="185"/>
      <c r="M13" s="148"/>
      <c r="N13" s="173"/>
      <c r="O13" s="173"/>
      <c r="P13" s="155"/>
      <c r="Q13" s="155"/>
      <c r="R13" s="155"/>
      <c r="S13" s="145"/>
      <c r="T13" s="169"/>
      <c r="U13" s="169"/>
      <c r="V13" s="168"/>
      <c r="W13" s="168"/>
      <c r="X13" s="147"/>
      <c r="Y13" s="147"/>
      <c r="Z13" s="39" t="s">
        <v>64</v>
      </c>
      <c r="AA13" s="39" t="s">
        <v>65</v>
      </c>
      <c r="AB13" s="40" t="s">
        <v>66</v>
      </c>
      <c r="AC13" s="146"/>
      <c r="AD13" s="29"/>
      <c r="AE13" s="41" t="str">
        <f>IF(SUM($J$5:$L$7)=0,"全経費","残り全経費")</f>
        <v>全経費</v>
      </c>
      <c r="AF13" s="41" t="str">
        <f>IF($J$5=0,"",$J$5&amp;"名分")</f>
        <v/>
      </c>
      <c r="AG13" s="41" t="str">
        <f>IF($J$6=0,"",$J$6&amp;"名分")</f>
        <v/>
      </c>
      <c r="AH13" s="41" t="str">
        <f>IF($J$7=0,"",$J$7&amp;"名分")</f>
        <v/>
      </c>
      <c r="AI13" s="41" t="str">
        <f>IF(SUM($J$5:$L$7)=0,"全経費","残り全経費")</f>
        <v>全経費</v>
      </c>
      <c r="AJ13" s="41" t="str">
        <f>IF($J$5=0,"",$J$5&amp;"名分")</f>
        <v/>
      </c>
      <c r="AK13" s="41" t="str">
        <f>IF($J$6=0,"",$J$6&amp;"名分")</f>
        <v/>
      </c>
      <c r="AL13" s="41" t="str">
        <f>IF($J$7=0,"",$J$7&amp;"名分")</f>
        <v/>
      </c>
      <c r="AM13" s="86"/>
    </row>
    <row r="14" spans="1:40" s="42" customFormat="1" ht="15">
      <c r="A14" s="192" t="s">
        <v>67</v>
      </c>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4"/>
      <c r="AD14" s="43"/>
      <c r="AE14" s="30">
        <f>IF($P14="",($V14+$Y14),
IF($P14="コース1",($V14+$Y14),
IF($P14="各コース",($V14+$Y14)-SUM($AF14:$AH14),0)))</f>
        <v>0</v>
      </c>
      <c r="AF14" s="31">
        <f>IF(AF$13="",0,
IF($P14="コース2",$V14+$Y14,
IF($P14="各コース",INT(($V14+$Y14)*($J$5/SUM($J$4:$L$7))),0)))</f>
        <v>0</v>
      </c>
      <c r="AG14" s="31">
        <f>IF(AG$13="",0,
IF($P14="コース3",$V14+$Y14,
IF($P14="各コース",INT(($V14+$Y14)*($J$6/SUM($J$4:$L$7))),0)))</f>
        <v>0</v>
      </c>
      <c r="AH14" s="31">
        <f>IF(AH$13="",0,
IF($P14="コース4",$V14+$Y14,
IF($P14="各コース",INT(($V14+$Y14)*($J$7/SUM($J$4:$L$7))),0)))</f>
        <v>0</v>
      </c>
      <c r="AI14" s="30">
        <f t="shared" ref="AI14" si="0">IF($P14="",$X14,
IF($P14="コース1",$X14,
IF($P14="各コース",$X14-SUM($AJ14:$AL14),0)))</f>
        <v>0</v>
      </c>
      <c r="AJ14" s="31">
        <f t="shared" ref="AJ14" si="1">IF(AJ$13="",0,
IF($P14="コース2",$X14,
IF($P14="各コース",INT($X14*($J$5/SUM($J$4:$L$7))),0)))</f>
        <v>0</v>
      </c>
      <c r="AK14" s="31">
        <f t="shared" ref="AK14" si="2">IF(AK$13="",0,
IF($P14="コース3",$X14,
IF($P14="各コース",INT($X14*($J$6/SUM($J$4:$L$7))),0)))</f>
        <v>0</v>
      </c>
      <c r="AL14" s="31">
        <f t="shared" ref="AL14" si="3">IF(AL$13="",0,
IF($P14="コース4",$X14,
IF($P14="各コース",INT($X14*($J$7/SUM($J$4:$L$7))),0)))</f>
        <v>0</v>
      </c>
      <c r="AM14" s="85" t="str">
        <f t="shared" ref="AM14:AM47" si="4">IF(ISERROR(SUM(AE14:AL14)),"",
IF(SUM(AE14:AL14)&gt;0,IF(T14="","経費区分選択漏れ",""),""))</f>
        <v/>
      </c>
    </row>
    <row r="15" spans="1:40" s="42" customFormat="1" ht="15">
      <c r="A15" s="44" t="s">
        <v>68</v>
      </c>
      <c r="B15" s="92"/>
      <c r="C15" s="91"/>
      <c r="D15" s="47"/>
      <c r="E15" s="46"/>
      <c r="F15" s="46"/>
      <c r="G15" s="48"/>
      <c r="H15" s="46"/>
      <c r="I15" s="46"/>
      <c r="J15" s="93"/>
      <c r="K15" s="93"/>
      <c r="L15" s="93"/>
      <c r="M15" s="93"/>
      <c r="N15" s="94"/>
      <c r="O15" s="94"/>
      <c r="P15" s="46"/>
      <c r="Q15" s="49"/>
      <c r="R15" s="46"/>
      <c r="S15" s="50"/>
      <c r="T15" s="51"/>
      <c r="U15" s="52"/>
      <c r="V15" s="79" t="str">
        <f>IF(N15="","",N15*$U15)</f>
        <v/>
      </c>
      <c r="W15" s="79" t="str">
        <f>IF(O15="","",O15*$U15)</f>
        <v/>
      </c>
      <c r="X15" s="52"/>
      <c r="Y15" s="52"/>
      <c r="Z15" s="52"/>
      <c r="AA15" s="52"/>
      <c r="AB15" s="79" t="str">
        <f>IF(Z15&gt;0,Z15*AA15,"")</f>
        <v/>
      </c>
      <c r="AC15" s="52"/>
      <c r="AD15" s="53"/>
      <c r="AE15" s="30" t="e">
        <f>IF($P15="",($V15+$Y15),
IF($P15="コース1",($V15+$Y15),
IF($P15="各コース",($V15+$Y15)-SUM($AF15:$AH15),0)))</f>
        <v>#VALUE!</v>
      </c>
      <c r="AF15" s="31">
        <f>IF(AF$13="",0,
IF($P15="コース2",$V15+$Y15,
IF($P15="各コース",INT(($V15+$Y15)*($J$5/SUM($J$4:$L$7))),0)))</f>
        <v>0</v>
      </c>
      <c r="AG15" s="31">
        <f>IF(AG$13="",0,
IF($P15="コース3",$V15+$Y15,
IF($P15="各コース",INT(($V15+$Y15)*($J$6/SUM($J$4:$L$7))),0)))</f>
        <v>0</v>
      </c>
      <c r="AH15" s="31">
        <f>IF(AH$13="",0,
IF($P15="コース4",$V15+$Y15,
IF($P15="各コース",INT(($V15+$Y15)*($J$7/SUM($J$4:$L$7))),0)))</f>
        <v>0</v>
      </c>
      <c r="AI15" s="30">
        <f>IF($P15="",$X15,
IF($P15="コース1",$X15,
IF($P15="各コース",$X15-SUM($AJ15:$AL15),0)))</f>
        <v>0</v>
      </c>
      <c r="AJ15" s="31">
        <f>IF(AJ$13="",0,
IF($P15="コース2",$X15,
IF($P15="各コース",INT($X15*($J$5/SUM($J$4:$L$7))),0)))</f>
        <v>0</v>
      </c>
      <c r="AK15" s="31">
        <f>IF(AK$13="",0,
IF($P15="コース3",$X15,
IF($P15="各コース",INT($X15*($J$6/SUM($J$4:$L$7))),0)))</f>
        <v>0</v>
      </c>
      <c r="AL15" s="31">
        <f>IF(AL$13="",0,
IF($P15="コース4",$X15,
IF($P15="各コース",INT($X15*($J$7/SUM($J$4:$L$7))),0)))</f>
        <v>0</v>
      </c>
      <c r="AM15" s="85" t="str">
        <f t="shared" si="4"/>
        <v/>
      </c>
    </row>
    <row r="16" spans="1:40" s="42" customFormat="1" ht="15">
      <c r="A16" s="44"/>
      <c r="B16" s="92"/>
      <c r="C16" s="91"/>
      <c r="D16" s="47"/>
      <c r="E16" s="46"/>
      <c r="F16" s="46"/>
      <c r="G16" s="47"/>
      <c r="H16" s="46"/>
      <c r="I16" s="46"/>
      <c r="J16" s="93"/>
      <c r="K16" s="93"/>
      <c r="L16" s="93"/>
      <c r="M16" s="93"/>
      <c r="N16" s="94"/>
      <c r="O16" s="94"/>
      <c r="P16" s="46"/>
      <c r="Q16" s="49"/>
      <c r="R16" s="46"/>
      <c r="S16" s="50"/>
      <c r="T16" s="51"/>
      <c r="U16" s="52"/>
      <c r="V16" s="79" t="str">
        <f t="shared" ref="V16:V46" si="5">IF(N16="","",N16*$U16)</f>
        <v/>
      </c>
      <c r="W16" s="79" t="str">
        <f t="shared" ref="W16:W46" si="6">IF(O16="","",O16*$U16)</f>
        <v/>
      </c>
      <c r="X16" s="52"/>
      <c r="Y16" s="52"/>
      <c r="Z16" s="52"/>
      <c r="AA16" s="52"/>
      <c r="AB16" s="79" t="str">
        <f t="shared" ref="AB16:AB46" si="7">IF(Z16&gt;0,Z16*AA16,"")</f>
        <v/>
      </c>
      <c r="AC16" s="52"/>
      <c r="AD16" s="53"/>
      <c r="AE16" s="30" t="e">
        <f t="shared" ref="AE16:AE47" si="8">IF($P16="",($V16+$Y16),
IF($P16="コース1",($V16+$Y16),
IF($P16="各コース",($V16+$Y16)-SUM($AF16:$AH16),0)))</f>
        <v>#VALUE!</v>
      </c>
      <c r="AF16" s="31">
        <f t="shared" ref="AF16:AF47" si="9">IF(AF$13="",0,
IF($P16="コース2",$V16+$Y16,
IF($P16="各コース",INT(($V16+$Y16)*($J$5/SUM($J$4:$L$7))),0)))</f>
        <v>0</v>
      </c>
      <c r="AG16" s="31">
        <f t="shared" ref="AG16:AG47" si="10">IF(AG$13="",0,
IF($P16="コース3",$V16+$Y16,
IF($P16="各コース",INT(($V16+$Y16)*($J$6/SUM($J$4:$L$7))),0)))</f>
        <v>0</v>
      </c>
      <c r="AH16" s="31">
        <f t="shared" ref="AH16:AH47" si="11">IF(AH$13="",0,
IF($P16="コース4",$V16+$Y16,
IF($P16="各コース",INT(($V16+$Y16)*($J$7/SUM($J$4:$L$7))),0)))</f>
        <v>0</v>
      </c>
      <c r="AI16" s="30">
        <f t="shared" ref="AI16:AI47" si="12">IF($P16="",$X16,
IF($P16="コース1",$X16,
IF($P16="各コース",$X16-SUM($AJ16:$AL16),0)))</f>
        <v>0</v>
      </c>
      <c r="AJ16" s="31">
        <f t="shared" ref="AJ16:AJ47" si="13">IF(AJ$13="",0,
IF($P16="コース2",$X16,
IF($P16="各コース",INT($X16*($J$5/SUM($J$4:$L$7))),0)))</f>
        <v>0</v>
      </c>
      <c r="AK16" s="31">
        <f t="shared" ref="AK16:AK47" si="14">IF(AK$13="",0,
IF($P16="コース3",$X16,
IF($P16="各コース",INT($X16*($J$6/SUM($J$4:$L$7))),0)))</f>
        <v>0</v>
      </c>
      <c r="AL16" s="31">
        <f t="shared" ref="AL16:AL47" si="15">IF(AL$13="",0,
IF($P16="コース4",$X16,
IF($P16="各コース",INT($X16*($J$7/SUM($J$4:$L$7))),0)))</f>
        <v>0</v>
      </c>
      <c r="AM16" s="85" t="str">
        <f t="shared" si="4"/>
        <v/>
      </c>
    </row>
    <row r="17" spans="1:39" s="42" customFormat="1" ht="15">
      <c r="A17" s="44"/>
      <c r="B17" s="92"/>
      <c r="C17" s="91"/>
      <c r="D17" s="47"/>
      <c r="E17" s="46"/>
      <c r="F17" s="46"/>
      <c r="G17" s="48"/>
      <c r="H17" s="46"/>
      <c r="I17" s="46"/>
      <c r="J17" s="93"/>
      <c r="K17" s="93"/>
      <c r="L17" s="93"/>
      <c r="M17" s="93"/>
      <c r="N17" s="94" t="str">
        <f t="shared" ref="N17:N46" si="16">IF($M17&gt;0,1,IF(SUM($J17:$K17)&gt;0,SUM($J17:$K17),""))</f>
        <v/>
      </c>
      <c r="O17" s="94" t="str">
        <f t="shared" ref="O17:O46" si="17">IF(L17&gt;0,L17,"")</f>
        <v/>
      </c>
      <c r="P17" s="46"/>
      <c r="Q17" s="49"/>
      <c r="R17" s="46"/>
      <c r="S17" s="50"/>
      <c r="T17" s="51"/>
      <c r="U17" s="52"/>
      <c r="V17" s="79" t="str">
        <f t="shared" si="5"/>
        <v/>
      </c>
      <c r="W17" s="79" t="str">
        <f t="shared" si="6"/>
        <v/>
      </c>
      <c r="X17" s="52"/>
      <c r="Y17" s="52"/>
      <c r="Z17" s="52"/>
      <c r="AA17" s="52"/>
      <c r="AB17" s="79" t="str">
        <f t="shared" si="7"/>
        <v/>
      </c>
      <c r="AC17" s="52"/>
      <c r="AD17" s="53"/>
      <c r="AE17" s="30" t="e">
        <f t="shared" si="8"/>
        <v>#VALUE!</v>
      </c>
      <c r="AF17" s="31">
        <f t="shared" si="9"/>
        <v>0</v>
      </c>
      <c r="AG17" s="31">
        <f t="shared" si="10"/>
        <v>0</v>
      </c>
      <c r="AH17" s="31">
        <f t="shared" si="11"/>
        <v>0</v>
      </c>
      <c r="AI17" s="30">
        <f t="shared" si="12"/>
        <v>0</v>
      </c>
      <c r="AJ17" s="31">
        <f t="shared" si="13"/>
        <v>0</v>
      </c>
      <c r="AK17" s="31">
        <f t="shared" si="14"/>
        <v>0</v>
      </c>
      <c r="AL17" s="31">
        <f t="shared" si="15"/>
        <v>0</v>
      </c>
      <c r="AM17" s="85" t="str">
        <f>IF(ISERROR(SUM(AE17:AL17)),"",
IF(SUM(AE17:AL17)&gt;0,IF(T17="","経費区分選択漏れ",""),""))</f>
        <v/>
      </c>
    </row>
    <row r="18" spans="1:39" s="42" customFormat="1" ht="15">
      <c r="A18" s="44"/>
      <c r="B18" s="92"/>
      <c r="C18" s="91"/>
      <c r="D18" s="47"/>
      <c r="E18" s="46"/>
      <c r="F18" s="46"/>
      <c r="G18" s="48"/>
      <c r="H18" s="46"/>
      <c r="I18" s="46"/>
      <c r="J18" s="93"/>
      <c r="K18" s="93"/>
      <c r="L18" s="93"/>
      <c r="M18" s="93"/>
      <c r="N18" s="94" t="str">
        <f t="shared" si="16"/>
        <v/>
      </c>
      <c r="O18" s="94" t="str">
        <f t="shared" si="17"/>
        <v/>
      </c>
      <c r="P18" s="46"/>
      <c r="Q18" s="49"/>
      <c r="R18" s="46"/>
      <c r="S18" s="50"/>
      <c r="T18" s="51"/>
      <c r="U18" s="52"/>
      <c r="V18" s="79" t="str">
        <f t="shared" si="5"/>
        <v/>
      </c>
      <c r="W18" s="79" t="str">
        <f t="shared" si="6"/>
        <v/>
      </c>
      <c r="X18" s="52"/>
      <c r="Y18" s="52"/>
      <c r="Z18" s="52"/>
      <c r="AA18" s="52"/>
      <c r="AB18" s="79" t="str">
        <f t="shared" si="7"/>
        <v/>
      </c>
      <c r="AC18" s="52"/>
      <c r="AD18" s="53"/>
      <c r="AE18" s="30" t="e">
        <f t="shared" si="8"/>
        <v>#VALUE!</v>
      </c>
      <c r="AF18" s="31">
        <f t="shared" si="9"/>
        <v>0</v>
      </c>
      <c r="AG18" s="31">
        <f t="shared" si="10"/>
        <v>0</v>
      </c>
      <c r="AH18" s="31">
        <f t="shared" si="11"/>
        <v>0</v>
      </c>
      <c r="AI18" s="30">
        <f t="shared" si="12"/>
        <v>0</v>
      </c>
      <c r="AJ18" s="31">
        <f t="shared" si="13"/>
        <v>0</v>
      </c>
      <c r="AK18" s="31">
        <f t="shared" si="14"/>
        <v>0</v>
      </c>
      <c r="AL18" s="31">
        <f t="shared" si="15"/>
        <v>0</v>
      </c>
      <c r="AM18" s="85" t="str">
        <f t="shared" si="4"/>
        <v/>
      </c>
    </row>
    <row r="19" spans="1:39" s="42" customFormat="1" ht="15">
      <c r="A19" s="44"/>
      <c r="B19" s="92"/>
      <c r="C19" s="91"/>
      <c r="D19" s="47"/>
      <c r="E19" s="46"/>
      <c r="F19" s="46"/>
      <c r="G19" s="48"/>
      <c r="H19" s="46"/>
      <c r="I19" s="46"/>
      <c r="J19" s="93"/>
      <c r="K19" s="93"/>
      <c r="L19" s="93"/>
      <c r="M19" s="93"/>
      <c r="N19" s="94" t="str">
        <f t="shared" si="16"/>
        <v/>
      </c>
      <c r="O19" s="94" t="str">
        <f t="shared" si="17"/>
        <v/>
      </c>
      <c r="P19" s="46"/>
      <c r="Q19" s="49"/>
      <c r="R19" s="46"/>
      <c r="S19" s="50"/>
      <c r="T19" s="51"/>
      <c r="U19" s="52"/>
      <c r="V19" s="79" t="str">
        <f t="shared" si="5"/>
        <v/>
      </c>
      <c r="W19" s="79" t="str">
        <f t="shared" si="6"/>
        <v/>
      </c>
      <c r="X19" s="52"/>
      <c r="Y19" s="52"/>
      <c r="Z19" s="52"/>
      <c r="AA19" s="52"/>
      <c r="AB19" s="79" t="str">
        <f t="shared" si="7"/>
        <v/>
      </c>
      <c r="AC19" s="52"/>
      <c r="AD19" s="53"/>
      <c r="AE19" s="30" t="e">
        <f t="shared" si="8"/>
        <v>#VALUE!</v>
      </c>
      <c r="AF19" s="31">
        <f t="shared" si="9"/>
        <v>0</v>
      </c>
      <c r="AG19" s="31">
        <f t="shared" si="10"/>
        <v>0</v>
      </c>
      <c r="AH19" s="31">
        <f t="shared" si="11"/>
        <v>0</v>
      </c>
      <c r="AI19" s="30">
        <f t="shared" si="12"/>
        <v>0</v>
      </c>
      <c r="AJ19" s="31">
        <f t="shared" si="13"/>
        <v>0</v>
      </c>
      <c r="AK19" s="31">
        <f t="shared" si="14"/>
        <v>0</v>
      </c>
      <c r="AL19" s="31">
        <f t="shared" si="15"/>
        <v>0</v>
      </c>
      <c r="AM19" s="85" t="str">
        <f t="shared" si="4"/>
        <v/>
      </c>
    </row>
    <row r="20" spans="1:39" s="42" customFormat="1" ht="15">
      <c r="A20" s="44"/>
      <c r="B20" s="92"/>
      <c r="C20" s="91"/>
      <c r="D20" s="47"/>
      <c r="E20" s="46"/>
      <c r="F20" s="46"/>
      <c r="G20" s="47"/>
      <c r="H20" s="46"/>
      <c r="I20" s="46"/>
      <c r="J20" s="93"/>
      <c r="K20" s="93"/>
      <c r="L20" s="93"/>
      <c r="M20" s="93"/>
      <c r="N20" s="94" t="str">
        <f t="shared" si="16"/>
        <v/>
      </c>
      <c r="O20" s="94" t="str">
        <f t="shared" si="17"/>
        <v/>
      </c>
      <c r="P20" s="46"/>
      <c r="Q20" s="49"/>
      <c r="R20" s="46"/>
      <c r="S20" s="50"/>
      <c r="T20" s="51"/>
      <c r="U20" s="52"/>
      <c r="V20" s="79" t="str">
        <f t="shared" si="5"/>
        <v/>
      </c>
      <c r="W20" s="79" t="str">
        <f t="shared" si="6"/>
        <v/>
      </c>
      <c r="X20" s="52"/>
      <c r="Y20" s="52"/>
      <c r="Z20" s="52"/>
      <c r="AA20" s="52"/>
      <c r="AB20" s="79" t="str">
        <f t="shared" si="7"/>
        <v/>
      </c>
      <c r="AC20" s="52"/>
      <c r="AD20" s="53"/>
      <c r="AE20" s="30" t="e">
        <f t="shared" si="8"/>
        <v>#VALUE!</v>
      </c>
      <c r="AF20" s="31">
        <f t="shared" si="9"/>
        <v>0</v>
      </c>
      <c r="AG20" s="31">
        <f t="shared" si="10"/>
        <v>0</v>
      </c>
      <c r="AH20" s="31">
        <f t="shared" si="11"/>
        <v>0</v>
      </c>
      <c r="AI20" s="30">
        <f t="shared" si="12"/>
        <v>0</v>
      </c>
      <c r="AJ20" s="31">
        <f t="shared" si="13"/>
        <v>0</v>
      </c>
      <c r="AK20" s="31">
        <f t="shared" si="14"/>
        <v>0</v>
      </c>
      <c r="AL20" s="31">
        <f t="shared" si="15"/>
        <v>0</v>
      </c>
      <c r="AM20" s="85" t="str">
        <f t="shared" si="4"/>
        <v/>
      </c>
    </row>
    <row r="21" spans="1:39" s="42" customFormat="1" ht="15">
      <c r="A21" s="44"/>
      <c r="B21" s="92"/>
      <c r="C21" s="91"/>
      <c r="D21" s="47"/>
      <c r="E21" s="46"/>
      <c r="F21" s="46"/>
      <c r="G21" s="47"/>
      <c r="H21" s="46"/>
      <c r="I21" s="46"/>
      <c r="J21" s="93"/>
      <c r="K21" s="93"/>
      <c r="L21" s="93"/>
      <c r="M21" s="93"/>
      <c r="N21" s="94" t="str">
        <f t="shared" si="16"/>
        <v/>
      </c>
      <c r="O21" s="94" t="str">
        <f t="shared" si="17"/>
        <v/>
      </c>
      <c r="P21" s="46"/>
      <c r="Q21" s="49"/>
      <c r="R21" s="46"/>
      <c r="S21" s="50"/>
      <c r="T21" s="51"/>
      <c r="U21" s="52"/>
      <c r="V21" s="79" t="str">
        <f t="shared" si="5"/>
        <v/>
      </c>
      <c r="W21" s="79" t="str">
        <f t="shared" si="6"/>
        <v/>
      </c>
      <c r="X21" s="52"/>
      <c r="Y21" s="52"/>
      <c r="Z21" s="52"/>
      <c r="AA21" s="52"/>
      <c r="AB21" s="79" t="str">
        <f t="shared" si="7"/>
        <v/>
      </c>
      <c r="AC21" s="52"/>
      <c r="AD21" s="53"/>
      <c r="AE21" s="30" t="e">
        <f t="shared" si="8"/>
        <v>#VALUE!</v>
      </c>
      <c r="AF21" s="31">
        <f t="shared" si="9"/>
        <v>0</v>
      </c>
      <c r="AG21" s="31">
        <f t="shared" si="10"/>
        <v>0</v>
      </c>
      <c r="AH21" s="31">
        <f t="shared" si="11"/>
        <v>0</v>
      </c>
      <c r="AI21" s="30">
        <f t="shared" si="12"/>
        <v>0</v>
      </c>
      <c r="AJ21" s="31">
        <f t="shared" si="13"/>
        <v>0</v>
      </c>
      <c r="AK21" s="31">
        <f t="shared" si="14"/>
        <v>0</v>
      </c>
      <c r="AL21" s="31">
        <f t="shared" si="15"/>
        <v>0</v>
      </c>
      <c r="AM21" s="85" t="str">
        <f t="shared" si="4"/>
        <v/>
      </c>
    </row>
    <row r="22" spans="1:39" s="42" customFormat="1" ht="15">
      <c r="A22" s="44"/>
      <c r="B22" s="92"/>
      <c r="C22" s="91"/>
      <c r="D22" s="47"/>
      <c r="E22" s="46"/>
      <c r="F22" s="46"/>
      <c r="G22" s="47"/>
      <c r="H22" s="46"/>
      <c r="I22" s="46"/>
      <c r="J22" s="93"/>
      <c r="K22" s="93"/>
      <c r="L22" s="93"/>
      <c r="M22" s="93"/>
      <c r="N22" s="94" t="str">
        <f t="shared" si="16"/>
        <v/>
      </c>
      <c r="O22" s="94" t="str">
        <f t="shared" si="17"/>
        <v/>
      </c>
      <c r="P22" s="46"/>
      <c r="Q22" s="49"/>
      <c r="R22" s="46"/>
      <c r="S22" s="50"/>
      <c r="T22" s="51"/>
      <c r="U22" s="52"/>
      <c r="V22" s="79" t="str">
        <f t="shared" si="5"/>
        <v/>
      </c>
      <c r="W22" s="79" t="str">
        <f t="shared" si="6"/>
        <v/>
      </c>
      <c r="X22" s="52"/>
      <c r="Y22" s="52"/>
      <c r="Z22" s="52"/>
      <c r="AA22" s="52"/>
      <c r="AB22" s="79" t="str">
        <f t="shared" si="7"/>
        <v/>
      </c>
      <c r="AC22" s="52"/>
      <c r="AD22" s="53"/>
      <c r="AE22" s="30" t="e">
        <f t="shared" si="8"/>
        <v>#VALUE!</v>
      </c>
      <c r="AF22" s="31">
        <f t="shared" si="9"/>
        <v>0</v>
      </c>
      <c r="AG22" s="31">
        <f t="shared" si="10"/>
        <v>0</v>
      </c>
      <c r="AH22" s="31">
        <f t="shared" si="11"/>
        <v>0</v>
      </c>
      <c r="AI22" s="30">
        <f>IF($P22="",$X22,
IF($P22="コース1",$X22,
IF($P22="各コース",$X22-SUM($AJ22:$AL22),0)))</f>
        <v>0</v>
      </c>
      <c r="AJ22" s="31">
        <f>IF(AJ$13="",0,
IF($P22="コース2",$X22,
IF($P22="各コース",INT($X22*($J$5/SUM($J$4:$L$7))),0)))</f>
        <v>0</v>
      </c>
      <c r="AK22" s="31">
        <f>IF(AK$13="",0,
IF($P22="コース3",$X22,
IF($P22="各コース",INT($X22*($J$6/SUM($J$4:$L$7))),0)))</f>
        <v>0</v>
      </c>
      <c r="AL22" s="31">
        <f>IF(AL$13="",0,
IF($P22="コース4",$X22,
IF($P22="各コース",INT($X22*($J$7/SUM($J$4:$L$7))),0)))</f>
        <v>0</v>
      </c>
      <c r="AM22" s="85" t="str">
        <f t="shared" si="4"/>
        <v/>
      </c>
    </row>
    <row r="23" spans="1:39" s="42" customFormat="1" ht="15">
      <c r="A23" s="44"/>
      <c r="B23" s="92"/>
      <c r="C23" s="91"/>
      <c r="D23" s="47"/>
      <c r="E23" s="46"/>
      <c r="F23" s="46"/>
      <c r="G23" s="47"/>
      <c r="H23" s="46"/>
      <c r="I23" s="46"/>
      <c r="J23" s="93"/>
      <c r="K23" s="93"/>
      <c r="L23" s="93"/>
      <c r="M23" s="93"/>
      <c r="N23" s="94" t="str">
        <f t="shared" si="16"/>
        <v/>
      </c>
      <c r="O23" s="94" t="str">
        <f t="shared" si="17"/>
        <v/>
      </c>
      <c r="P23" s="46"/>
      <c r="Q23" s="49"/>
      <c r="R23" s="46"/>
      <c r="S23" s="50"/>
      <c r="T23" s="51"/>
      <c r="U23" s="52"/>
      <c r="V23" s="79" t="str">
        <f t="shared" si="5"/>
        <v/>
      </c>
      <c r="W23" s="79" t="str">
        <f t="shared" si="6"/>
        <v/>
      </c>
      <c r="X23" s="52"/>
      <c r="Y23" s="52"/>
      <c r="Z23" s="52"/>
      <c r="AA23" s="52"/>
      <c r="AB23" s="79" t="str">
        <f t="shared" si="7"/>
        <v/>
      </c>
      <c r="AC23" s="52"/>
      <c r="AD23" s="53"/>
      <c r="AE23" s="30" t="e">
        <f t="shared" si="8"/>
        <v>#VALUE!</v>
      </c>
      <c r="AF23" s="31">
        <f t="shared" si="9"/>
        <v>0</v>
      </c>
      <c r="AG23" s="31">
        <f t="shared" si="10"/>
        <v>0</v>
      </c>
      <c r="AH23" s="31">
        <f t="shared" si="11"/>
        <v>0</v>
      </c>
      <c r="AI23" s="30">
        <f t="shared" si="12"/>
        <v>0</v>
      </c>
      <c r="AJ23" s="31">
        <f t="shared" si="13"/>
        <v>0</v>
      </c>
      <c r="AK23" s="31">
        <f t="shared" si="14"/>
        <v>0</v>
      </c>
      <c r="AL23" s="31">
        <f t="shared" si="15"/>
        <v>0</v>
      </c>
      <c r="AM23" s="85" t="str">
        <f t="shared" si="4"/>
        <v/>
      </c>
    </row>
    <row r="24" spans="1:39" s="42" customFormat="1" ht="15">
      <c r="A24" s="44"/>
      <c r="B24" s="92"/>
      <c r="C24" s="91"/>
      <c r="D24" s="47"/>
      <c r="E24" s="46"/>
      <c r="F24" s="46"/>
      <c r="G24" s="47"/>
      <c r="H24" s="46"/>
      <c r="I24" s="46"/>
      <c r="J24" s="93"/>
      <c r="K24" s="93"/>
      <c r="L24" s="93"/>
      <c r="M24" s="93"/>
      <c r="N24" s="94" t="str">
        <f t="shared" si="16"/>
        <v/>
      </c>
      <c r="O24" s="94" t="str">
        <f t="shared" si="17"/>
        <v/>
      </c>
      <c r="P24" s="46"/>
      <c r="Q24" s="49"/>
      <c r="R24" s="46"/>
      <c r="S24" s="50"/>
      <c r="T24" s="51"/>
      <c r="U24" s="52"/>
      <c r="V24" s="79" t="str">
        <f t="shared" si="5"/>
        <v/>
      </c>
      <c r="W24" s="79" t="str">
        <f t="shared" si="6"/>
        <v/>
      </c>
      <c r="X24" s="52"/>
      <c r="Y24" s="52"/>
      <c r="Z24" s="52"/>
      <c r="AA24" s="52"/>
      <c r="AB24" s="79" t="str">
        <f t="shared" si="7"/>
        <v/>
      </c>
      <c r="AC24" s="52"/>
      <c r="AD24" s="53"/>
      <c r="AE24" s="30" t="e">
        <f t="shared" si="8"/>
        <v>#VALUE!</v>
      </c>
      <c r="AF24" s="31">
        <f t="shared" si="9"/>
        <v>0</v>
      </c>
      <c r="AG24" s="31">
        <f t="shared" si="10"/>
        <v>0</v>
      </c>
      <c r="AH24" s="31">
        <f t="shared" si="11"/>
        <v>0</v>
      </c>
      <c r="AI24" s="30">
        <f t="shared" si="12"/>
        <v>0</v>
      </c>
      <c r="AJ24" s="31">
        <f t="shared" si="13"/>
        <v>0</v>
      </c>
      <c r="AK24" s="31">
        <f t="shared" si="14"/>
        <v>0</v>
      </c>
      <c r="AL24" s="31">
        <f t="shared" si="15"/>
        <v>0</v>
      </c>
      <c r="AM24" s="85" t="str">
        <f t="shared" si="4"/>
        <v/>
      </c>
    </row>
    <row r="25" spans="1:39" s="42" customFormat="1" ht="15">
      <c r="A25" s="44"/>
      <c r="B25" s="92"/>
      <c r="C25" s="91"/>
      <c r="D25" s="47"/>
      <c r="E25" s="46"/>
      <c r="F25" s="46"/>
      <c r="G25" s="47"/>
      <c r="H25" s="46"/>
      <c r="I25" s="46"/>
      <c r="J25" s="93"/>
      <c r="K25" s="93"/>
      <c r="L25" s="93"/>
      <c r="M25" s="93"/>
      <c r="N25" s="94" t="str">
        <f t="shared" si="16"/>
        <v/>
      </c>
      <c r="O25" s="94" t="str">
        <f t="shared" si="17"/>
        <v/>
      </c>
      <c r="P25" s="46"/>
      <c r="Q25" s="49"/>
      <c r="R25" s="46"/>
      <c r="S25" s="50"/>
      <c r="T25" s="51"/>
      <c r="U25" s="52"/>
      <c r="V25" s="79" t="str">
        <f t="shared" si="5"/>
        <v/>
      </c>
      <c r="W25" s="79" t="str">
        <f t="shared" si="6"/>
        <v/>
      </c>
      <c r="X25" s="52"/>
      <c r="Y25" s="52"/>
      <c r="Z25" s="52"/>
      <c r="AA25" s="52"/>
      <c r="AB25" s="79" t="str">
        <f t="shared" si="7"/>
        <v/>
      </c>
      <c r="AC25" s="52"/>
      <c r="AD25" s="53"/>
      <c r="AE25" s="30" t="e">
        <f t="shared" si="8"/>
        <v>#VALUE!</v>
      </c>
      <c r="AF25" s="31">
        <f t="shared" si="9"/>
        <v>0</v>
      </c>
      <c r="AG25" s="31">
        <f t="shared" si="10"/>
        <v>0</v>
      </c>
      <c r="AH25" s="31">
        <f t="shared" si="11"/>
        <v>0</v>
      </c>
      <c r="AI25" s="30">
        <f t="shared" si="12"/>
        <v>0</v>
      </c>
      <c r="AJ25" s="31">
        <f t="shared" si="13"/>
        <v>0</v>
      </c>
      <c r="AK25" s="31">
        <f t="shared" si="14"/>
        <v>0</v>
      </c>
      <c r="AL25" s="31">
        <f t="shared" si="15"/>
        <v>0</v>
      </c>
      <c r="AM25" s="85" t="str">
        <f t="shared" si="4"/>
        <v/>
      </c>
    </row>
    <row r="26" spans="1:39" s="42" customFormat="1" ht="15">
      <c r="A26" s="44"/>
      <c r="B26" s="92"/>
      <c r="C26" s="91"/>
      <c r="D26" s="47"/>
      <c r="E26" s="46"/>
      <c r="F26" s="46"/>
      <c r="G26" s="47"/>
      <c r="H26" s="46"/>
      <c r="I26" s="46"/>
      <c r="J26" s="93"/>
      <c r="K26" s="93"/>
      <c r="L26" s="93"/>
      <c r="M26" s="93"/>
      <c r="N26" s="94" t="str">
        <f t="shared" si="16"/>
        <v/>
      </c>
      <c r="O26" s="94" t="str">
        <f t="shared" si="17"/>
        <v/>
      </c>
      <c r="P26" s="46"/>
      <c r="Q26" s="49"/>
      <c r="R26" s="46"/>
      <c r="S26" s="50"/>
      <c r="T26" s="51"/>
      <c r="U26" s="52"/>
      <c r="V26" s="79" t="str">
        <f t="shared" si="5"/>
        <v/>
      </c>
      <c r="W26" s="79" t="str">
        <f t="shared" si="6"/>
        <v/>
      </c>
      <c r="X26" s="52"/>
      <c r="Y26" s="52"/>
      <c r="Z26" s="52"/>
      <c r="AA26" s="52"/>
      <c r="AB26" s="79" t="str">
        <f t="shared" si="7"/>
        <v/>
      </c>
      <c r="AC26" s="52"/>
      <c r="AD26" s="53"/>
      <c r="AE26" s="30" t="e">
        <f t="shared" si="8"/>
        <v>#VALUE!</v>
      </c>
      <c r="AF26" s="31">
        <f t="shared" si="9"/>
        <v>0</v>
      </c>
      <c r="AG26" s="31">
        <f t="shared" si="10"/>
        <v>0</v>
      </c>
      <c r="AH26" s="31">
        <f t="shared" si="11"/>
        <v>0</v>
      </c>
      <c r="AI26" s="30">
        <f t="shared" si="12"/>
        <v>0</v>
      </c>
      <c r="AJ26" s="31">
        <f t="shared" si="13"/>
        <v>0</v>
      </c>
      <c r="AK26" s="31">
        <f t="shared" si="14"/>
        <v>0</v>
      </c>
      <c r="AL26" s="31">
        <f t="shared" si="15"/>
        <v>0</v>
      </c>
      <c r="AM26" s="85" t="str">
        <f t="shared" si="4"/>
        <v/>
      </c>
    </row>
    <row r="27" spans="1:39" s="42" customFormat="1" ht="15">
      <c r="A27" s="44"/>
      <c r="B27" s="92"/>
      <c r="C27" s="91"/>
      <c r="D27" s="47"/>
      <c r="E27" s="46"/>
      <c r="F27" s="46"/>
      <c r="G27" s="47"/>
      <c r="H27" s="46"/>
      <c r="I27" s="46"/>
      <c r="J27" s="93"/>
      <c r="K27" s="93"/>
      <c r="L27" s="93"/>
      <c r="M27" s="93"/>
      <c r="N27" s="94" t="str">
        <f t="shared" si="16"/>
        <v/>
      </c>
      <c r="O27" s="94" t="str">
        <f t="shared" si="17"/>
        <v/>
      </c>
      <c r="P27" s="46"/>
      <c r="Q27" s="49"/>
      <c r="R27" s="46"/>
      <c r="S27" s="50"/>
      <c r="T27" s="51"/>
      <c r="U27" s="52"/>
      <c r="V27" s="79" t="str">
        <f t="shared" si="5"/>
        <v/>
      </c>
      <c r="W27" s="79" t="str">
        <f t="shared" si="6"/>
        <v/>
      </c>
      <c r="X27" s="52"/>
      <c r="Y27" s="52"/>
      <c r="Z27" s="52"/>
      <c r="AA27" s="52"/>
      <c r="AB27" s="79" t="str">
        <f t="shared" si="7"/>
        <v/>
      </c>
      <c r="AC27" s="52"/>
      <c r="AD27" s="53"/>
      <c r="AE27" s="30" t="e">
        <f t="shared" si="8"/>
        <v>#VALUE!</v>
      </c>
      <c r="AF27" s="31">
        <f t="shared" si="9"/>
        <v>0</v>
      </c>
      <c r="AG27" s="31">
        <f t="shared" si="10"/>
        <v>0</v>
      </c>
      <c r="AH27" s="31">
        <f t="shared" si="11"/>
        <v>0</v>
      </c>
      <c r="AI27" s="30">
        <f t="shared" si="12"/>
        <v>0</v>
      </c>
      <c r="AJ27" s="31">
        <f t="shared" si="13"/>
        <v>0</v>
      </c>
      <c r="AK27" s="31">
        <f t="shared" si="14"/>
        <v>0</v>
      </c>
      <c r="AL27" s="31">
        <f t="shared" si="15"/>
        <v>0</v>
      </c>
      <c r="AM27" s="85" t="str">
        <f t="shared" si="4"/>
        <v/>
      </c>
    </row>
    <row r="28" spans="1:39" s="42" customFormat="1" ht="15">
      <c r="A28" s="44"/>
      <c r="B28" s="92"/>
      <c r="C28" s="91"/>
      <c r="D28" s="47"/>
      <c r="E28" s="46"/>
      <c r="F28" s="46"/>
      <c r="G28" s="47"/>
      <c r="H28" s="46"/>
      <c r="I28" s="46"/>
      <c r="J28" s="93"/>
      <c r="K28" s="93"/>
      <c r="L28" s="93"/>
      <c r="M28" s="93"/>
      <c r="N28" s="94" t="str">
        <f t="shared" si="16"/>
        <v/>
      </c>
      <c r="O28" s="94" t="str">
        <f t="shared" si="17"/>
        <v/>
      </c>
      <c r="P28" s="46"/>
      <c r="Q28" s="49"/>
      <c r="R28" s="46"/>
      <c r="S28" s="50"/>
      <c r="T28" s="51"/>
      <c r="U28" s="52"/>
      <c r="V28" s="79" t="str">
        <f t="shared" si="5"/>
        <v/>
      </c>
      <c r="W28" s="79" t="str">
        <f t="shared" si="6"/>
        <v/>
      </c>
      <c r="X28" s="52"/>
      <c r="Y28" s="52"/>
      <c r="Z28" s="52"/>
      <c r="AA28" s="52"/>
      <c r="AB28" s="79" t="str">
        <f t="shared" si="7"/>
        <v/>
      </c>
      <c r="AC28" s="52"/>
      <c r="AD28" s="53"/>
      <c r="AE28" s="30" t="e">
        <f t="shared" si="8"/>
        <v>#VALUE!</v>
      </c>
      <c r="AF28" s="31">
        <f t="shared" si="9"/>
        <v>0</v>
      </c>
      <c r="AG28" s="31">
        <f t="shared" si="10"/>
        <v>0</v>
      </c>
      <c r="AH28" s="31">
        <f t="shared" si="11"/>
        <v>0</v>
      </c>
      <c r="AI28" s="30">
        <f t="shared" si="12"/>
        <v>0</v>
      </c>
      <c r="AJ28" s="31">
        <f t="shared" si="13"/>
        <v>0</v>
      </c>
      <c r="AK28" s="31">
        <f t="shared" si="14"/>
        <v>0</v>
      </c>
      <c r="AL28" s="31">
        <f t="shared" si="15"/>
        <v>0</v>
      </c>
      <c r="AM28" s="85" t="str">
        <f t="shared" si="4"/>
        <v/>
      </c>
    </row>
    <row r="29" spans="1:39" s="42" customFormat="1" ht="15">
      <c r="A29" s="44"/>
      <c r="B29" s="92"/>
      <c r="C29" s="91"/>
      <c r="D29" s="47"/>
      <c r="E29" s="46"/>
      <c r="F29" s="46"/>
      <c r="G29" s="47"/>
      <c r="H29" s="46"/>
      <c r="I29" s="46"/>
      <c r="J29" s="93"/>
      <c r="K29" s="93"/>
      <c r="L29" s="93"/>
      <c r="M29" s="93"/>
      <c r="N29" s="94" t="str">
        <f t="shared" si="16"/>
        <v/>
      </c>
      <c r="O29" s="94" t="str">
        <f t="shared" si="17"/>
        <v/>
      </c>
      <c r="P29" s="46"/>
      <c r="Q29" s="49"/>
      <c r="R29" s="46"/>
      <c r="S29" s="50"/>
      <c r="T29" s="51"/>
      <c r="U29" s="52"/>
      <c r="V29" s="79" t="str">
        <f t="shared" si="5"/>
        <v/>
      </c>
      <c r="W29" s="79" t="str">
        <f t="shared" si="6"/>
        <v/>
      </c>
      <c r="X29" s="52"/>
      <c r="Y29" s="52"/>
      <c r="Z29" s="52"/>
      <c r="AA29" s="52"/>
      <c r="AB29" s="79" t="str">
        <f t="shared" si="7"/>
        <v/>
      </c>
      <c r="AC29" s="52"/>
      <c r="AD29" s="53"/>
      <c r="AE29" s="30" t="e">
        <f t="shared" si="8"/>
        <v>#VALUE!</v>
      </c>
      <c r="AF29" s="31">
        <f t="shared" si="9"/>
        <v>0</v>
      </c>
      <c r="AG29" s="31">
        <f t="shared" si="10"/>
        <v>0</v>
      </c>
      <c r="AH29" s="31">
        <f t="shared" si="11"/>
        <v>0</v>
      </c>
      <c r="AI29" s="30">
        <f t="shared" si="12"/>
        <v>0</v>
      </c>
      <c r="AJ29" s="31">
        <f t="shared" si="13"/>
        <v>0</v>
      </c>
      <c r="AK29" s="31">
        <f t="shared" si="14"/>
        <v>0</v>
      </c>
      <c r="AL29" s="31">
        <f t="shared" si="15"/>
        <v>0</v>
      </c>
      <c r="AM29" s="85" t="str">
        <f t="shared" si="4"/>
        <v/>
      </c>
    </row>
    <row r="30" spans="1:39" s="42" customFormat="1" ht="15">
      <c r="A30" s="44"/>
      <c r="B30" s="92"/>
      <c r="C30" s="91"/>
      <c r="D30" s="47"/>
      <c r="E30" s="46"/>
      <c r="F30" s="46"/>
      <c r="G30" s="47"/>
      <c r="H30" s="46"/>
      <c r="I30" s="46"/>
      <c r="J30" s="93"/>
      <c r="K30" s="93"/>
      <c r="L30" s="93"/>
      <c r="M30" s="93"/>
      <c r="N30" s="94" t="str">
        <f t="shared" si="16"/>
        <v/>
      </c>
      <c r="O30" s="94" t="str">
        <f t="shared" si="17"/>
        <v/>
      </c>
      <c r="P30" s="46"/>
      <c r="Q30" s="49"/>
      <c r="R30" s="46"/>
      <c r="S30" s="50"/>
      <c r="T30" s="51"/>
      <c r="U30" s="52"/>
      <c r="V30" s="79" t="str">
        <f t="shared" si="5"/>
        <v/>
      </c>
      <c r="W30" s="79" t="str">
        <f t="shared" si="6"/>
        <v/>
      </c>
      <c r="X30" s="52"/>
      <c r="Y30" s="52"/>
      <c r="Z30" s="52"/>
      <c r="AA30" s="52"/>
      <c r="AB30" s="79" t="str">
        <f t="shared" si="7"/>
        <v/>
      </c>
      <c r="AC30" s="52"/>
      <c r="AD30" s="53"/>
      <c r="AE30" s="30" t="e">
        <f t="shared" si="8"/>
        <v>#VALUE!</v>
      </c>
      <c r="AF30" s="31">
        <f t="shared" si="9"/>
        <v>0</v>
      </c>
      <c r="AG30" s="31">
        <f t="shared" si="10"/>
        <v>0</v>
      </c>
      <c r="AH30" s="31">
        <f t="shared" si="11"/>
        <v>0</v>
      </c>
      <c r="AI30" s="30">
        <f t="shared" si="12"/>
        <v>0</v>
      </c>
      <c r="AJ30" s="31">
        <f t="shared" si="13"/>
        <v>0</v>
      </c>
      <c r="AK30" s="31">
        <f t="shared" si="14"/>
        <v>0</v>
      </c>
      <c r="AL30" s="31">
        <f t="shared" si="15"/>
        <v>0</v>
      </c>
      <c r="AM30" s="85" t="str">
        <f t="shared" si="4"/>
        <v/>
      </c>
    </row>
    <row r="31" spans="1:39" s="42" customFormat="1" ht="15">
      <c r="A31" s="44"/>
      <c r="B31" s="92"/>
      <c r="C31" s="91"/>
      <c r="D31" s="47"/>
      <c r="E31" s="46"/>
      <c r="F31" s="46"/>
      <c r="G31" s="47"/>
      <c r="H31" s="46"/>
      <c r="I31" s="46"/>
      <c r="J31" s="93"/>
      <c r="K31" s="93"/>
      <c r="L31" s="93"/>
      <c r="M31" s="93"/>
      <c r="N31" s="94" t="str">
        <f t="shared" si="16"/>
        <v/>
      </c>
      <c r="O31" s="94" t="str">
        <f t="shared" si="17"/>
        <v/>
      </c>
      <c r="P31" s="46"/>
      <c r="Q31" s="49"/>
      <c r="R31" s="46"/>
      <c r="S31" s="50"/>
      <c r="T31" s="51"/>
      <c r="U31" s="52"/>
      <c r="V31" s="79" t="str">
        <f t="shared" si="5"/>
        <v/>
      </c>
      <c r="W31" s="79" t="str">
        <f t="shared" si="6"/>
        <v/>
      </c>
      <c r="X31" s="52"/>
      <c r="Y31" s="52"/>
      <c r="Z31" s="52"/>
      <c r="AA31" s="52"/>
      <c r="AB31" s="79" t="str">
        <f t="shared" si="7"/>
        <v/>
      </c>
      <c r="AC31" s="52"/>
      <c r="AD31" s="53"/>
      <c r="AE31" s="30" t="e">
        <f t="shared" si="8"/>
        <v>#VALUE!</v>
      </c>
      <c r="AF31" s="31">
        <f t="shared" si="9"/>
        <v>0</v>
      </c>
      <c r="AG31" s="31">
        <f t="shared" si="10"/>
        <v>0</v>
      </c>
      <c r="AH31" s="31">
        <f t="shared" si="11"/>
        <v>0</v>
      </c>
      <c r="AI31" s="30">
        <f t="shared" si="12"/>
        <v>0</v>
      </c>
      <c r="AJ31" s="31">
        <f t="shared" si="13"/>
        <v>0</v>
      </c>
      <c r="AK31" s="31">
        <f t="shared" si="14"/>
        <v>0</v>
      </c>
      <c r="AL31" s="31">
        <f t="shared" si="15"/>
        <v>0</v>
      </c>
      <c r="AM31" s="85" t="str">
        <f t="shared" si="4"/>
        <v/>
      </c>
    </row>
    <row r="32" spans="1:39" s="42" customFormat="1" ht="15">
      <c r="A32" s="44"/>
      <c r="B32" s="92"/>
      <c r="C32" s="91"/>
      <c r="D32" s="47"/>
      <c r="E32" s="46"/>
      <c r="F32" s="46"/>
      <c r="G32" s="47"/>
      <c r="H32" s="46"/>
      <c r="I32" s="46"/>
      <c r="J32" s="93"/>
      <c r="K32" s="93"/>
      <c r="L32" s="93"/>
      <c r="M32" s="93"/>
      <c r="N32" s="94" t="str">
        <f t="shared" si="16"/>
        <v/>
      </c>
      <c r="O32" s="94" t="str">
        <f t="shared" si="17"/>
        <v/>
      </c>
      <c r="P32" s="46"/>
      <c r="Q32" s="49"/>
      <c r="R32" s="46"/>
      <c r="S32" s="50"/>
      <c r="T32" s="51"/>
      <c r="U32" s="52"/>
      <c r="V32" s="79" t="str">
        <f t="shared" si="5"/>
        <v/>
      </c>
      <c r="W32" s="79" t="str">
        <f t="shared" si="6"/>
        <v/>
      </c>
      <c r="X32" s="52"/>
      <c r="Y32" s="52"/>
      <c r="Z32" s="52"/>
      <c r="AA32" s="52"/>
      <c r="AB32" s="79" t="str">
        <f t="shared" si="7"/>
        <v/>
      </c>
      <c r="AC32" s="52"/>
      <c r="AD32" s="53"/>
      <c r="AE32" s="30" t="e">
        <f t="shared" si="8"/>
        <v>#VALUE!</v>
      </c>
      <c r="AF32" s="31">
        <f t="shared" si="9"/>
        <v>0</v>
      </c>
      <c r="AG32" s="31">
        <f t="shared" si="10"/>
        <v>0</v>
      </c>
      <c r="AH32" s="31">
        <f t="shared" si="11"/>
        <v>0</v>
      </c>
      <c r="AI32" s="30">
        <f t="shared" si="12"/>
        <v>0</v>
      </c>
      <c r="AJ32" s="31">
        <f t="shared" si="13"/>
        <v>0</v>
      </c>
      <c r="AK32" s="31">
        <f t="shared" si="14"/>
        <v>0</v>
      </c>
      <c r="AL32" s="31">
        <f t="shared" si="15"/>
        <v>0</v>
      </c>
      <c r="AM32" s="85" t="str">
        <f t="shared" si="4"/>
        <v/>
      </c>
    </row>
    <row r="33" spans="1:39" s="42" customFormat="1" ht="15">
      <c r="A33" s="44"/>
      <c r="B33" s="92"/>
      <c r="C33" s="91"/>
      <c r="D33" s="47"/>
      <c r="E33" s="46"/>
      <c r="F33" s="46"/>
      <c r="G33" s="47"/>
      <c r="H33" s="46"/>
      <c r="I33" s="46"/>
      <c r="J33" s="93"/>
      <c r="K33" s="93"/>
      <c r="L33" s="93"/>
      <c r="M33" s="93"/>
      <c r="N33" s="94" t="str">
        <f t="shared" si="16"/>
        <v/>
      </c>
      <c r="O33" s="94" t="str">
        <f t="shared" si="17"/>
        <v/>
      </c>
      <c r="P33" s="46"/>
      <c r="Q33" s="49"/>
      <c r="R33" s="46"/>
      <c r="S33" s="50"/>
      <c r="T33" s="51"/>
      <c r="U33" s="52"/>
      <c r="V33" s="79" t="str">
        <f t="shared" si="5"/>
        <v/>
      </c>
      <c r="W33" s="79" t="str">
        <f t="shared" si="6"/>
        <v/>
      </c>
      <c r="X33" s="52"/>
      <c r="Y33" s="52"/>
      <c r="Z33" s="52"/>
      <c r="AA33" s="52"/>
      <c r="AB33" s="79" t="str">
        <f t="shared" si="7"/>
        <v/>
      </c>
      <c r="AC33" s="52"/>
      <c r="AD33" s="53"/>
      <c r="AE33" s="30" t="e">
        <f t="shared" si="8"/>
        <v>#VALUE!</v>
      </c>
      <c r="AF33" s="31">
        <f t="shared" si="9"/>
        <v>0</v>
      </c>
      <c r="AG33" s="31">
        <f t="shared" si="10"/>
        <v>0</v>
      </c>
      <c r="AH33" s="31">
        <f t="shared" si="11"/>
        <v>0</v>
      </c>
      <c r="AI33" s="30">
        <f t="shared" si="12"/>
        <v>0</v>
      </c>
      <c r="AJ33" s="31">
        <f t="shared" si="13"/>
        <v>0</v>
      </c>
      <c r="AK33" s="31">
        <f t="shared" si="14"/>
        <v>0</v>
      </c>
      <c r="AL33" s="31">
        <f t="shared" si="15"/>
        <v>0</v>
      </c>
      <c r="AM33" s="85" t="str">
        <f t="shared" si="4"/>
        <v/>
      </c>
    </row>
    <row r="34" spans="1:39" s="42" customFormat="1" ht="15">
      <c r="A34" s="44"/>
      <c r="B34" s="92"/>
      <c r="C34" s="91"/>
      <c r="D34" s="47"/>
      <c r="E34" s="46"/>
      <c r="F34" s="46"/>
      <c r="G34" s="47"/>
      <c r="H34" s="46"/>
      <c r="I34" s="46"/>
      <c r="J34" s="93"/>
      <c r="K34" s="93"/>
      <c r="L34" s="93"/>
      <c r="M34" s="93"/>
      <c r="N34" s="94" t="str">
        <f t="shared" si="16"/>
        <v/>
      </c>
      <c r="O34" s="94" t="str">
        <f t="shared" si="17"/>
        <v/>
      </c>
      <c r="P34" s="46"/>
      <c r="Q34" s="49"/>
      <c r="R34" s="46"/>
      <c r="S34" s="50"/>
      <c r="T34" s="51"/>
      <c r="U34" s="52"/>
      <c r="V34" s="79" t="str">
        <f t="shared" si="5"/>
        <v/>
      </c>
      <c r="W34" s="79" t="str">
        <f t="shared" si="6"/>
        <v/>
      </c>
      <c r="X34" s="52"/>
      <c r="Y34" s="52"/>
      <c r="Z34" s="52"/>
      <c r="AA34" s="52"/>
      <c r="AB34" s="79" t="str">
        <f t="shared" si="7"/>
        <v/>
      </c>
      <c r="AC34" s="52"/>
      <c r="AD34" s="53"/>
      <c r="AE34" s="30" t="e">
        <f t="shared" si="8"/>
        <v>#VALUE!</v>
      </c>
      <c r="AF34" s="31">
        <f t="shared" si="9"/>
        <v>0</v>
      </c>
      <c r="AG34" s="31">
        <f t="shared" si="10"/>
        <v>0</v>
      </c>
      <c r="AH34" s="31">
        <f t="shared" si="11"/>
        <v>0</v>
      </c>
      <c r="AI34" s="30">
        <f t="shared" si="12"/>
        <v>0</v>
      </c>
      <c r="AJ34" s="31">
        <f t="shared" si="13"/>
        <v>0</v>
      </c>
      <c r="AK34" s="31">
        <f t="shared" si="14"/>
        <v>0</v>
      </c>
      <c r="AL34" s="31">
        <f t="shared" si="15"/>
        <v>0</v>
      </c>
      <c r="AM34" s="85" t="str">
        <f t="shared" si="4"/>
        <v/>
      </c>
    </row>
    <row r="35" spans="1:39" s="42" customFormat="1" ht="15">
      <c r="A35" s="44"/>
      <c r="B35" s="92"/>
      <c r="C35" s="91"/>
      <c r="D35" s="47"/>
      <c r="E35" s="46"/>
      <c r="F35" s="46"/>
      <c r="G35" s="47"/>
      <c r="H35" s="46"/>
      <c r="I35" s="46"/>
      <c r="J35" s="93"/>
      <c r="K35" s="93"/>
      <c r="L35" s="93"/>
      <c r="M35" s="93"/>
      <c r="N35" s="94" t="str">
        <f t="shared" si="16"/>
        <v/>
      </c>
      <c r="O35" s="94" t="str">
        <f t="shared" si="17"/>
        <v/>
      </c>
      <c r="P35" s="46"/>
      <c r="Q35" s="49"/>
      <c r="R35" s="46"/>
      <c r="S35" s="50"/>
      <c r="T35" s="51"/>
      <c r="U35" s="52"/>
      <c r="V35" s="79" t="str">
        <f t="shared" si="5"/>
        <v/>
      </c>
      <c r="W35" s="79" t="str">
        <f t="shared" si="6"/>
        <v/>
      </c>
      <c r="X35" s="52"/>
      <c r="Y35" s="52"/>
      <c r="Z35" s="52"/>
      <c r="AA35" s="52"/>
      <c r="AB35" s="79" t="str">
        <f t="shared" si="7"/>
        <v/>
      </c>
      <c r="AC35" s="52"/>
      <c r="AD35" s="53"/>
      <c r="AE35" s="30" t="e">
        <f t="shared" si="8"/>
        <v>#VALUE!</v>
      </c>
      <c r="AF35" s="31">
        <f t="shared" si="9"/>
        <v>0</v>
      </c>
      <c r="AG35" s="31">
        <f t="shared" si="10"/>
        <v>0</v>
      </c>
      <c r="AH35" s="31">
        <f t="shared" si="11"/>
        <v>0</v>
      </c>
      <c r="AI35" s="30">
        <f t="shared" si="12"/>
        <v>0</v>
      </c>
      <c r="AJ35" s="31">
        <f t="shared" si="13"/>
        <v>0</v>
      </c>
      <c r="AK35" s="31">
        <f t="shared" si="14"/>
        <v>0</v>
      </c>
      <c r="AL35" s="31">
        <f t="shared" si="15"/>
        <v>0</v>
      </c>
      <c r="AM35" s="85" t="str">
        <f t="shared" si="4"/>
        <v/>
      </c>
    </row>
    <row r="36" spans="1:39" s="42" customFormat="1" ht="15">
      <c r="A36" s="44"/>
      <c r="B36" s="92"/>
      <c r="C36" s="91"/>
      <c r="D36" s="47"/>
      <c r="E36" s="46"/>
      <c r="F36" s="46"/>
      <c r="G36" s="47"/>
      <c r="H36" s="46"/>
      <c r="I36" s="46"/>
      <c r="J36" s="93"/>
      <c r="K36" s="93"/>
      <c r="L36" s="93"/>
      <c r="M36" s="93"/>
      <c r="N36" s="94" t="str">
        <f t="shared" si="16"/>
        <v/>
      </c>
      <c r="O36" s="94" t="str">
        <f t="shared" si="17"/>
        <v/>
      </c>
      <c r="P36" s="46"/>
      <c r="Q36" s="49"/>
      <c r="R36" s="46"/>
      <c r="S36" s="50"/>
      <c r="T36" s="51"/>
      <c r="U36" s="52"/>
      <c r="V36" s="79" t="str">
        <f t="shared" si="5"/>
        <v/>
      </c>
      <c r="W36" s="79" t="str">
        <f t="shared" si="6"/>
        <v/>
      </c>
      <c r="X36" s="52"/>
      <c r="Y36" s="52"/>
      <c r="Z36" s="52"/>
      <c r="AA36" s="52"/>
      <c r="AB36" s="79" t="str">
        <f t="shared" si="7"/>
        <v/>
      </c>
      <c r="AC36" s="52"/>
      <c r="AD36" s="53"/>
      <c r="AE36" s="30" t="e">
        <f t="shared" si="8"/>
        <v>#VALUE!</v>
      </c>
      <c r="AF36" s="31">
        <f t="shared" si="9"/>
        <v>0</v>
      </c>
      <c r="AG36" s="31">
        <f t="shared" si="10"/>
        <v>0</v>
      </c>
      <c r="AH36" s="31">
        <f t="shared" si="11"/>
        <v>0</v>
      </c>
      <c r="AI36" s="30">
        <f t="shared" si="12"/>
        <v>0</v>
      </c>
      <c r="AJ36" s="31">
        <f t="shared" si="13"/>
        <v>0</v>
      </c>
      <c r="AK36" s="31">
        <f t="shared" si="14"/>
        <v>0</v>
      </c>
      <c r="AL36" s="31">
        <f t="shared" si="15"/>
        <v>0</v>
      </c>
      <c r="AM36" s="85" t="str">
        <f t="shared" si="4"/>
        <v/>
      </c>
    </row>
    <row r="37" spans="1:39" s="42" customFormat="1" ht="15">
      <c r="A37" s="44"/>
      <c r="B37" s="92"/>
      <c r="C37" s="91"/>
      <c r="D37" s="47"/>
      <c r="E37" s="46"/>
      <c r="F37" s="46"/>
      <c r="G37" s="47"/>
      <c r="H37" s="46"/>
      <c r="I37" s="46"/>
      <c r="J37" s="93"/>
      <c r="K37" s="93"/>
      <c r="L37" s="93"/>
      <c r="M37" s="93"/>
      <c r="N37" s="94" t="str">
        <f t="shared" si="16"/>
        <v/>
      </c>
      <c r="O37" s="94" t="str">
        <f t="shared" si="17"/>
        <v/>
      </c>
      <c r="P37" s="46"/>
      <c r="Q37" s="49"/>
      <c r="R37" s="46"/>
      <c r="S37" s="50"/>
      <c r="T37" s="51"/>
      <c r="U37" s="52"/>
      <c r="V37" s="79" t="str">
        <f t="shared" si="5"/>
        <v/>
      </c>
      <c r="W37" s="79" t="str">
        <f t="shared" si="6"/>
        <v/>
      </c>
      <c r="X37" s="52"/>
      <c r="Y37" s="52"/>
      <c r="Z37" s="52"/>
      <c r="AA37" s="52"/>
      <c r="AB37" s="79" t="str">
        <f t="shared" si="7"/>
        <v/>
      </c>
      <c r="AC37" s="52"/>
      <c r="AD37" s="53"/>
      <c r="AE37" s="30" t="e">
        <f t="shared" si="8"/>
        <v>#VALUE!</v>
      </c>
      <c r="AF37" s="31">
        <f t="shared" si="9"/>
        <v>0</v>
      </c>
      <c r="AG37" s="31">
        <f t="shared" si="10"/>
        <v>0</v>
      </c>
      <c r="AH37" s="31">
        <f t="shared" si="11"/>
        <v>0</v>
      </c>
      <c r="AI37" s="30">
        <f t="shared" si="12"/>
        <v>0</v>
      </c>
      <c r="AJ37" s="31">
        <f t="shared" si="13"/>
        <v>0</v>
      </c>
      <c r="AK37" s="31">
        <f t="shared" si="14"/>
        <v>0</v>
      </c>
      <c r="AL37" s="31">
        <f t="shared" si="15"/>
        <v>0</v>
      </c>
      <c r="AM37" s="85" t="str">
        <f t="shared" si="4"/>
        <v/>
      </c>
    </row>
    <row r="38" spans="1:39" s="42" customFormat="1" ht="15">
      <c r="A38" s="44"/>
      <c r="B38" s="92"/>
      <c r="C38" s="91"/>
      <c r="D38" s="47"/>
      <c r="E38" s="46"/>
      <c r="F38" s="46"/>
      <c r="G38" s="47"/>
      <c r="H38" s="46"/>
      <c r="I38" s="46"/>
      <c r="J38" s="93"/>
      <c r="K38" s="93"/>
      <c r="L38" s="93"/>
      <c r="M38" s="93"/>
      <c r="N38" s="94" t="str">
        <f t="shared" si="16"/>
        <v/>
      </c>
      <c r="O38" s="94" t="str">
        <f t="shared" si="17"/>
        <v/>
      </c>
      <c r="P38" s="46"/>
      <c r="Q38" s="49"/>
      <c r="R38" s="46"/>
      <c r="S38" s="50"/>
      <c r="T38" s="51"/>
      <c r="U38" s="52"/>
      <c r="V38" s="79" t="str">
        <f t="shared" si="5"/>
        <v/>
      </c>
      <c r="W38" s="79" t="str">
        <f t="shared" si="6"/>
        <v/>
      </c>
      <c r="X38" s="52"/>
      <c r="Y38" s="52"/>
      <c r="Z38" s="52"/>
      <c r="AA38" s="52"/>
      <c r="AB38" s="79" t="str">
        <f t="shared" si="7"/>
        <v/>
      </c>
      <c r="AC38" s="52"/>
      <c r="AD38" s="53"/>
      <c r="AE38" s="30" t="e">
        <f t="shared" si="8"/>
        <v>#VALUE!</v>
      </c>
      <c r="AF38" s="31">
        <f t="shared" si="9"/>
        <v>0</v>
      </c>
      <c r="AG38" s="31">
        <f t="shared" si="10"/>
        <v>0</v>
      </c>
      <c r="AH38" s="31">
        <f t="shared" si="11"/>
        <v>0</v>
      </c>
      <c r="AI38" s="30">
        <f t="shared" si="12"/>
        <v>0</v>
      </c>
      <c r="AJ38" s="31">
        <f t="shared" si="13"/>
        <v>0</v>
      </c>
      <c r="AK38" s="31">
        <f t="shared" si="14"/>
        <v>0</v>
      </c>
      <c r="AL38" s="31">
        <f t="shared" si="15"/>
        <v>0</v>
      </c>
      <c r="AM38" s="85" t="str">
        <f t="shared" si="4"/>
        <v/>
      </c>
    </row>
    <row r="39" spans="1:39" s="42" customFormat="1" ht="15">
      <c r="A39" s="44"/>
      <c r="B39" s="92"/>
      <c r="C39" s="91"/>
      <c r="D39" s="47"/>
      <c r="E39" s="46"/>
      <c r="F39" s="46"/>
      <c r="G39" s="47"/>
      <c r="H39" s="46"/>
      <c r="I39" s="46"/>
      <c r="J39" s="93"/>
      <c r="K39" s="93"/>
      <c r="L39" s="93"/>
      <c r="M39" s="93"/>
      <c r="N39" s="94" t="str">
        <f t="shared" si="16"/>
        <v/>
      </c>
      <c r="O39" s="94" t="str">
        <f t="shared" si="17"/>
        <v/>
      </c>
      <c r="P39" s="46"/>
      <c r="Q39" s="49"/>
      <c r="R39" s="46"/>
      <c r="S39" s="50"/>
      <c r="T39" s="51"/>
      <c r="U39" s="52"/>
      <c r="V39" s="79" t="str">
        <f t="shared" si="5"/>
        <v/>
      </c>
      <c r="W39" s="79" t="str">
        <f t="shared" si="6"/>
        <v/>
      </c>
      <c r="X39" s="52"/>
      <c r="Y39" s="52"/>
      <c r="Z39" s="52"/>
      <c r="AA39" s="52"/>
      <c r="AB39" s="79" t="str">
        <f t="shared" si="7"/>
        <v/>
      </c>
      <c r="AC39" s="52"/>
      <c r="AD39" s="53"/>
      <c r="AE39" s="30" t="e">
        <f t="shared" si="8"/>
        <v>#VALUE!</v>
      </c>
      <c r="AF39" s="31">
        <f t="shared" si="9"/>
        <v>0</v>
      </c>
      <c r="AG39" s="31">
        <f t="shared" si="10"/>
        <v>0</v>
      </c>
      <c r="AH39" s="31">
        <f t="shared" si="11"/>
        <v>0</v>
      </c>
      <c r="AI39" s="30">
        <f t="shared" si="12"/>
        <v>0</v>
      </c>
      <c r="AJ39" s="31">
        <f t="shared" si="13"/>
        <v>0</v>
      </c>
      <c r="AK39" s="31">
        <f t="shared" si="14"/>
        <v>0</v>
      </c>
      <c r="AL39" s="31">
        <f t="shared" si="15"/>
        <v>0</v>
      </c>
      <c r="AM39" s="85" t="str">
        <f t="shared" si="4"/>
        <v/>
      </c>
    </row>
    <row r="40" spans="1:39" s="42" customFormat="1" ht="15">
      <c r="A40" s="44"/>
      <c r="B40" s="92"/>
      <c r="C40" s="91"/>
      <c r="D40" s="47"/>
      <c r="E40" s="46"/>
      <c r="F40" s="46"/>
      <c r="G40" s="47"/>
      <c r="H40" s="46"/>
      <c r="I40" s="46"/>
      <c r="J40" s="93"/>
      <c r="K40" s="93"/>
      <c r="L40" s="93"/>
      <c r="M40" s="93"/>
      <c r="N40" s="94" t="str">
        <f t="shared" si="16"/>
        <v/>
      </c>
      <c r="O40" s="94" t="str">
        <f t="shared" si="17"/>
        <v/>
      </c>
      <c r="P40" s="46"/>
      <c r="Q40" s="49"/>
      <c r="R40" s="46"/>
      <c r="S40" s="50"/>
      <c r="T40" s="51"/>
      <c r="U40" s="52"/>
      <c r="V40" s="79" t="str">
        <f t="shared" si="5"/>
        <v/>
      </c>
      <c r="W40" s="79" t="str">
        <f t="shared" si="6"/>
        <v/>
      </c>
      <c r="X40" s="52"/>
      <c r="Y40" s="52"/>
      <c r="Z40" s="52"/>
      <c r="AA40" s="52"/>
      <c r="AB40" s="79" t="str">
        <f t="shared" si="7"/>
        <v/>
      </c>
      <c r="AC40" s="52"/>
      <c r="AD40" s="53"/>
      <c r="AE40" s="30" t="e">
        <f t="shared" si="8"/>
        <v>#VALUE!</v>
      </c>
      <c r="AF40" s="31">
        <f t="shared" si="9"/>
        <v>0</v>
      </c>
      <c r="AG40" s="31">
        <f t="shared" si="10"/>
        <v>0</v>
      </c>
      <c r="AH40" s="31">
        <f t="shared" si="11"/>
        <v>0</v>
      </c>
      <c r="AI40" s="30">
        <f t="shared" si="12"/>
        <v>0</v>
      </c>
      <c r="AJ40" s="31">
        <f t="shared" si="13"/>
        <v>0</v>
      </c>
      <c r="AK40" s="31">
        <f t="shared" si="14"/>
        <v>0</v>
      </c>
      <c r="AL40" s="31">
        <f t="shared" si="15"/>
        <v>0</v>
      </c>
      <c r="AM40" s="85" t="str">
        <f t="shared" si="4"/>
        <v/>
      </c>
    </row>
    <row r="41" spans="1:39" s="42" customFormat="1" ht="15">
      <c r="A41" s="44"/>
      <c r="B41" s="92"/>
      <c r="C41" s="91"/>
      <c r="D41" s="47"/>
      <c r="E41" s="46"/>
      <c r="F41" s="46"/>
      <c r="G41" s="47"/>
      <c r="H41" s="46"/>
      <c r="I41" s="46"/>
      <c r="J41" s="93"/>
      <c r="K41" s="93"/>
      <c r="L41" s="93"/>
      <c r="M41" s="93"/>
      <c r="N41" s="94" t="str">
        <f t="shared" si="16"/>
        <v/>
      </c>
      <c r="O41" s="94" t="str">
        <f t="shared" si="17"/>
        <v/>
      </c>
      <c r="P41" s="46"/>
      <c r="Q41" s="49"/>
      <c r="R41" s="46"/>
      <c r="S41" s="50"/>
      <c r="T41" s="51"/>
      <c r="U41" s="52"/>
      <c r="V41" s="79" t="str">
        <f t="shared" si="5"/>
        <v/>
      </c>
      <c r="W41" s="79" t="str">
        <f t="shared" si="6"/>
        <v/>
      </c>
      <c r="X41" s="52"/>
      <c r="Y41" s="52"/>
      <c r="Z41" s="52"/>
      <c r="AA41" s="52"/>
      <c r="AB41" s="79" t="str">
        <f t="shared" si="7"/>
        <v/>
      </c>
      <c r="AC41" s="52"/>
      <c r="AD41" s="53"/>
      <c r="AE41" s="30" t="e">
        <f t="shared" si="8"/>
        <v>#VALUE!</v>
      </c>
      <c r="AF41" s="31">
        <f t="shared" si="9"/>
        <v>0</v>
      </c>
      <c r="AG41" s="31">
        <f t="shared" si="10"/>
        <v>0</v>
      </c>
      <c r="AH41" s="31">
        <f t="shared" si="11"/>
        <v>0</v>
      </c>
      <c r="AI41" s="30">
        <f t="shared" si="12"/>
        <v>0</v>
      </c>
      <c r="AJ41" s="31">
        <f t="shared" si="13"/>
        <v>0</v>
      </c>
      <c r="AK41" s="31">
        <f t="shared" si="14"/>
        <v>0</v>
      </c>
      <c r="AL41" s="31">
        <f t="shared" si="15"/>
        <v>0</v>
      </c>
      <c r="AM41" s="85" t="str">
        <f t="shared" si="4"/>
        <v/>
      </c>
    </row>
    <row r="42" spans="1:39" s="42" customFormat="1" ht="15">
      <c r="A42" s="44"/>
      <c r="B42" s="92"/>
      <c r="C42" s="91"/>
      <c r="D42" s="47"/>
      <c r="E42" s="46"/>
      <c r="F42" s="46"/>
      <c r="G42" s="47"/>
      <c r="H42" s="46"/>
      <c r="I42" s="46"/>
      <c r="J42" s="93"/>
      <c r="K42" s="93"/>
      <c r="L42" s="93"/>
      <c r="M42" s="93"/>
      <c r="N42" s="94" t="str">
        <f t="shared" si="16"/>
        <v/>
      </c>
      <c r="O42" s="94" t="str">
        <f t="shared" si="17"/>
        <v/>
      </c>
      <c r="P42" s="46"/>
      <c r="Q42" s="49"/>
      <c r="R42" s="46"/>
      <c r="S42" s="50"/>
      <c r="T42" s="51"/>
      <c r="U42" s="52"/>
      <c r="V42" s="79" t="str">
        <f t="shared" si="5"/>
        <v/>
      </c>
      <c r="W42" s="79" t="str">
        <f t="shared" si="6"/>
        <v/>
      </c>
      <c r="X42" s="52"/>
      <c r="Y42" s="52"/>
      <c r="Z42" s="52"/>
      <c r="AA42" s="52"/>
      <c r="AB42" s="79" t="str">
        <f t="shared" si="7"/>
        <v/>
      </c>
      <c r="AC42" s="52"/>
      <c r="AD42" s="53"/>
      <c r="AE42" s="30" t="e">
        <f t="shared" si="8"/>
        <v>#VALUE!</v>
      </c>
      <c r="AF42" s="31">
        <f t="shared" si="9"/>
        <v>0</v>
      </c>
      <c r="AG42" s="31">
        <f t="shared" si="10"/>
        <v>0</v>
      </c>
      <c r="AH42" s="31">
        <f t="shared" si="11"/>
        <v>0</v>
      </c>
      <c r="AI42" s="30">
        <f t="shared" si="12"/>
        <v>0</v>
      </c>
      <c r="AJ42" s="31">
        <f t="shared" si="13"/>
        <v>0</v>
      </c>
      <c r="AK42" s="31">
        <f t="shared" si="14"/>
        <v>0</v>
      </c>
      <c r="AL42" s="31">
        <f t="shared" si="15"/>
        <v>0</v>
      </c>
      <c r="AM42" s="85" t="str">
        <f t="shared" si="4"/>
        <v/>
      </c>
    </row>
    <row r="43" spans="1:39" s="42" customFormat="1" ht="15">
      <c r="A43" s="44"/>
      <c r="B43" s="92"/>
      <c r="C43" s="91"/>
      <c r="D43" s="47"/>
      <c r="E43" s="46"/>
      <c r="F43" s="46"/>
      <c r="G43" s="47"/>
      <c r="H43" s="46"/>
      <c r="I43" s="46"/>
      <c r="J43" s="93"/>
      <c r="K43" s="93"/>
      <c r="L43" s="93"/>
      <c r="M43" s="93"/>
      <c r="N43" s="94" t="str">
        <f t="shared" si="16"/>
        <v/>
      </c>
      <c r="O43" s="94" t="str">
        <f t="shared" si="17"/>
        <v/>
      </c>
      <c r="P43" s="46"/>
      <c r="Q43" s="49"/>
      <c r="R43" s="46"/>
      <c r="S43" s="50"/>
      <c r="T43" s="51"/>
      <c r="U43" s="52"/>
      <c r="V43" s="79" t="str">
        <f t="shared" si="5"/>
        <v/>
      </c>
      <c r="W43" s="79" t="str">
        <f t="shared" si="6"/>
        <v/>
      </c>
      <c r="X43" s="52"/>
      <c r="Y43" s="52"/>
      <c r="Z43" s="52"/>
      <c r="AA43" s="52"/>
      <c r="AB43" s="79" t="str">
        <f t="shared" si="7"/>
        <v/>
      </c>
      <c r="AC43" s="52"/>
      <c r="AD43" s="53"/>
      <c r="AE43" s="30" t="e">
        <f t="shared" si="8"/>
        <v>#VALUE!</v>
      </c>
      <c r="AF43" s="31">
        <f t="shared" si="9"/>
        <v>0</v>
      </c>
      <c r="AG43" s="31">
        <f t="shared" si="10"/>
        <v>0</v>
      </c>
      <c r="AH43" s="31">
        <f t="shared" si="11"/>
        <v>0</v>
      </c>
      <c r="AI43" s="30">
        <f t="shared" si="12"/>
        <v>0</v>
      </c>
      <c r="AJ43" s="31">
        <f t="shared" si="13"/>
        <v>0</v>
      </c>
      <c r="AK43" s="31">
        <f t="shared" si="14"/>
        <v>0</v>
      </c>
      <c r="AL43" s="31">
        <f t="shared" si="15"/>
        <v>0</v>
      </c>
      <c r="AM43" s="85" t="str">
        <f t="shared" si="4"/>
        <v/>
      </c>
    </row>
    <row r="44" spans="1:39" s="42" customFormat="1" ht="15">
      <c r="A44" s="44"/>
      <c r="B44" s="92"/>
      <c r="C44" s="91"/>
      <c r="D44" s="47"/>
      <c r="E44" s="46"/>
      <c r="F44" s="46"/>
      <c r="G44" s="47"/>
      <c r="H44" s="46"/>
      <c r="I44" s="46"/>
      <c r="J44" s="93"/>
      <c r="K44" s="93"/>
      <c r="L44" s="93"/>
      <c r="M44" s="93"/>
      <c r="N44" s="94"/>
      <c r="O44" s="94" t="str">
        <f t="shared" si="17"/>
        <v/>
      </c>
      <c r="P44" s="46"/>
      <c r="Q44" s="49"/>
      <c r="R44" s="46"/>
      <c r="S44" s="50"/>
      <c r="T44" s="51"/>
      <c r="U44" s="52"/>
      <c r="V44" s="79" t="str">
        <f t="shared" si="5"/>
        <v/>
      </c>
      <c r="W44" s="79" t="str">
        <f t="shared" si="6"/>
        <v/>
      </c>
      <c r="X44" s="52"/>
      <c r="Y44" s="52"/>
      <c r="Z44" s="52"/>
      <c r="AA44" s="52"/>
      <c r="AB44" s="79" t="str">
        <f t="shared" si="7"/>
        <v/>
      </c>
      <c r="AC44" s="52"/>
      <c r="AD44" s="53"/>
      <c r="AE44" s="30" t="e">
        <f t="shared" si="8"/>
        <v>#VALUE!</v>
      </c>
      <c r="AF44" s="31">
        <f t="shared" si="9"/>
        <v>0</v>
      </c>
      <c r="AG44" s="31">
        <f t="shared" si="10"/>
        <v>0</v>
      </c>
      <c r="AH44" s="31">
        <f t="shared" si="11"/>
        <v>0</v>
      </c>
      <c r="AI44" s="30">
        <f t="shared" si="12"/>
        <v>0</v>
      </c>
      <c r="AJ44" s="31">
        <f t="shared" si="13"/>
        <v>0</v>
      </c>
      <c r="AK44" s="31">
        <f t="shared" si="14"/>
        <v>0</v>
      </c>
      <c r="AL44" s="31">
        <f t="shared" si="15"/>
        <v>0</v>
      </c>
      <c r="AM44" s="85" t="str">
        <f t="shared" si="4"/>
        <v/>
      </c>
    </row>
    <row r="45" spans="1:39" s="42" customFormat="1" ht="15">
      <c r="A45" s="44"/>
      <c r="B45" s="92"/>
      <c r="C45" s="91"/>
      <c r="D45" s="47"/>
      <c r="E45" s="46"/>
      <c r="F45" s="46"/>
      <c r="G45" s="47"/>
      <c r="H45" s="46"/>
      <c r="I45" s="46"/>
      <c r="J45" s="93"/>
      <c r="K45" s="93"/>
      <c r="L45" s="93"/>
      <c r="M45" s="93"/>
      <c r="N45" s="94" t="str">
        <f t="shared" si="16"/>
        <v/>
      </c>
      <c r="O45" s="94" t="str">
        <f t="shared" si="17"/>
        <v/>
      </c>
      <c r="P45" s="46"/>
      <c r="Q45" s="49"/>
      <c r="R45" s="46"/>
      <c r="S45" s="50"/>
      <c r="T45" s="51"/>
      <c r="U45" s="52"/>
      <c r="V45" s="79" t="str">
        <f t="shared" si="5"/>
        <v/>
      </c>
      <c r="W45" s="79" t="str">
        <f t="shared" si="6"/>
        <v/>
      </c>
      <c r="X45" s="52"/>
      <c r="Y45" s="52"/>
      <c r="Z45" s="52"/>
      <c r="AA45" s="52"/>
      <c r="AB45" s="79" t="str">
        <f t="shared" si="7"/>
        <v/>
      </c>
      <c r="AC45" s="52"/>
      <c r="AD45" s="53"/>
      <c r="AE45" s="30" t="e">
        <f t="shared" si="8"/>
        <v>#VALUE!</v>
      </c>
      <c r="AF45" s="31">
        <f t="shared" si="9"/>
        <v>0</v>
      </c>
      <c r="AG45" s="31">
        <f t="shared" si="10"/>
        <v>0</v>
      </c>
      <c r="AH45" s="31">
        <f t="shared" si="11"/>
        <v>0</v>
      </c>
      <c r="AI45" s="30">
        <f t="shared" si="12"/>
        <v>0</v>
      </c>
      <c r="AJ45" s="31">
        <f t="shared" si="13"/>
        <v>0</v>
      </c>
      <c r="AK45" s="31">
        <f t="shared" si="14"/>
        <v>0</v>
      </c>
      <c r="AL45" s="31">
        <f t="shared" si="15"/>
        <v>0</v>
      </c>
      <c r="AM45" s="85" t="str">
        <f t="shared" si="4"/>
        <v/>
      </c>
    </row>
    <row r="46" spans="1:39" s="42" customFormat="1" ht="15">
      <c r="A46" s="44"/>
      <c r="B46" s="92"/>
      <c r="C46" s="91"/>
      <c r="D46" s="47"/>
      <c r="E46" s="46"/>
      <c r="F46" s="46"/>
      <c r="G46" s="47"/>
      <c r="H46" s="46"/>
      <c r="I46" s="46"/>
      <c r="J46" s="93"/>
      <c r="K46" s="93"/>
      <c r="L46" s="93"/>
      <c r="M46" s="93"/>
      <c r="N46" s="94" t="str">
        <f t="shared" si="16"/>
        <v/>
      </c>
      <c r="O46" s="94" t="str">
        <f t="shared" si="17"/>
        <v/>
      </c>
      <c r="P46" s="46"/>
      <c r="Q46" s="49"/>
      <c r="R46" s="46"/>
      <c r="S46" s="50"/>
      <c r="T46" s="51"/>
      <c r="U46" s="52"/>
      <c r="V46" s="79" t="str">
        <f t="shared" si="5"/>
        <v/>
      </c>
      <c r="W46" s="79" t="str">
        <f t="shared" si="6"/>
        <v/>
      </c>
      <c r="X46" s="52"/>
      <c r="Y46" s="52"/>
      <c r="Z46" s="52"/>
      <c r="AA46" s="52"/>
      <c r="AB46" s="79" t="str">
        <f t="shared" si="7"/>
        <v/>
      </c>
      <c r="AC46" s="52"/>
      <c r="AD46" s="53"/>
      <c r="AE46" s="30" t="e">
        <f t="shared" si="8"/>
        <v>#VALUE!</v>
      </c>
      <c r="AF46" s="31">
        <f t="shared" si="9"/>
        <v>0</v>
      </c>
      <c r="AG46" s="31">
        <f t="shared" si="10"/>
        <v>0</v>
      </c>
      <c r="AH46" s="31">
        <f t="shared" si="11"/>
        <v>0</v>
      </c>
      <c r="AI46" s="30">
        <f t="shared" si="12"/>
        <v>0</v>
      </c>
      <c r="AJ46" s="31">
        <f t="shared" si="13"/>
        <v>0</v>
      </c>
      <c r="AK46" s="31">
        <f t="shared" si="14"/>
        <v>0</v>
      </c>
      <c r="AL46" s="31">
        <f t="shared" si="15"/>
        <v>0</v>
      </c>
      <c r="AM46" s="85" t="str">
        <f t="shared" si="4"/>
        <v/>
      </c>
    </row>
    <row r="47" spans="1:39" s="42" customFormat="1" ht="15">
      <c r="A47" s="192" t="s">
        <v>69</v>
      </c>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4"/>
      <c r="AD47" s="43"/>
      <c r="AE47" s="30">
        <f t="shared" si="8"/>
        <v>0</v>
      </c>
      <c r="AF47" s="31">
        <f t="shared" si="9"/>
        <v>0</v>
      </c>
      <c r="AG47" s="31">
        <f t="shared" si="10"/>
        <v>0</v>
      </c>
      <c r="AH47" s="31">
        <f t="shared" si="11"/>
        <v>0</v>
      </c>
      <c r="AI47" s="30">
        <f t="shared" si="12"/>
        <v>0</v>
      </c>
      <c r="AJ47" s="31">
        <f t="shared" si="13"/>
        <v>0</v>
      </c>
      <c r="AK47" s="31">
        <f t="shared" si="14"/>
        <v>0</v>
      </c>
      <c r="AL47" s="31">
        <f t="shared" si="15"/>
        <v>0</v>
      </c>
      <c r="AM47" s="85" t="str">
        <f t="shared" si="4"/>
        <v/>
      </c>
    </row>
    <row r="48" spans="1:39" s="35" customFormat="1" ht="16.2">
      <c r="A48" s="118" t="s">
        <v>70</v>
      </c>
      <c r="B48" s="118"/>
      <c r="C48" s="118"/>
      <c r="D48" s="118"/>
      <c r="E48" s="118"/>
      <c r="F48" s="118"/>
      <c r="G48" s="118"/>
      <c r="H48" s="118"/>
      <c r="I48" s="118"/>
      <c r="J48" s="118"/>
      <c r="K48" s="118"/>
      <c r="L48" s="118"/>
      <c r="M48" s="118"/>
      <c r="N48" s="118" t="s">
        <v>71</v>
      </c>
      <c r="O48" s="118"/>
      <c r="P48" s="118"/>
      <c r="Q48" s="118"/>
      <c r="R48" s="118"/>
      <c r="S48" s="118"/>
      <c r="T48" s="118"/>
      <c r="U48" s="118"/>
      <c r="V48" s="118"/>
      <c r="W48" s="118"/>
      <c r="X48" s="118"/>
      <c r="Y48" s="118"/>
      <c r="Z48" s="118"/>
      <c r="AA48" s="118"/>
      <c r="AB48" s="118"/>
      <c r="AC48" s="118"/>
      <c r="AD48" s="54"/>
      <c r="AE48" s="17"/>
      <c r="AF48" s="17"/>
      <c r="AG48" s="17"/>
      <c r="AH48" s="17"/>
      <c r="AI48" s="34"/>
      <c r="AJ48" s="34"/>
      <c r="AK48" s="34"/>
      <c r="AL48" s="34"/>
      <c r="AM48" s="83"/>
    </row>
    <row r="49" spans="1:39" s="35" customFormat="1" ht="16.2">
      <c r="B49" s="55"/>
      <c r="C49" s="56"/>
      <c r="D49" s="57"/>
      <c r="E49" s="58"/>
      <c r="F49" s="58"/>
      <c r="G49" s="57"/>
      <c r="H49" s="58"/>
      <c r="I49" s="58"/>
      <c r="J49" s="58"/>
      <c r="K49" s="58"/>
      <c r="L49" s="58"/>
      <c r="M49" s="58"/>
      <c r="N49" s="58"/>
      <c r="O49" s="58"/>
      <c r="P49" s="59"/>
      <c r="Q49" s="59"/>
      <c r="R49" s="59"/>
      <c r="S49" s="56"/>
      <c r="T49" s="19"/>
      <c r="U49" s="19"/>
      <c r="W49" s="19"/>
      <c r="X49" s="19"/>
      <c r="Y49" s="19"/>
      <c r="Z49" s="19"/>
      <c r="AA49" s="19"/>
      <c r="AB49" s="19"/>
      <c r="AC49" s="19"/>
      <c r="AD49" s="19"/>
      <c r="AE49" s="17"/>
      <c r="AF49" s="17"/>
      <c r="AG49" s="17"/>
      <c r="AH49" s="17"/>
      <c r="AI49" s="34"/>
      <c r="AJ49" s="34"/>
      <c r="AK49" s="34"/>
      <c r="AL49" s="34"/>
      <c r="AM49" s="83"/>
    </row>
    <row r="50" spans="1:39" s="35" customFormat="1" ht="28.8">
      <c r="A50" s="121" t="s">
        <v>72</v>
      </c>
      <c r="B50" s="121"/>
      <c r="C50" s="121"/>
      <c r="D50" s="121"/>
      <c r="E50" s="121"/>
      <c r="F50" s="117" t="s">
        <v>73</v>
      </c>
      <c r="G50" s="117"/>
      <c r="H50" s="117"/>
      <c r="I50" s="186" t="s">
        <v>74</v>
      </c>
      <c r="J50" s="187"/>
      <c r="K50" s="187"/>
      <c r="L50" s="187"/>
      <c r="M50" s="187"/>
      <c r="N50" s="187"/>
      <c r="O50" s="187"/>
      <c r="P50" s="187"/>
      <c r="Q50" s="187"/>
      <c r="R50" s="188"/>
      <c r="S50" s="60" t="s">
        <v>10</v>
      </c>
      <c r="T50" s="60" t="s">
        <v>65</v>
      </c>
      <c r="U50" s="61" t="s">
        <v>75</v>
      </c>
      <c r="V50" s="61" t="s">
        <v>76</v>
      </c>
      <c r="W50" s="61" t="s">
        <v>77</v>
      </c>
      <c r="X50" s="61" t="s">
        <v>78</v>
      </c>
      <c r="Y50" s="61" t="s">
        <v>79</v>
      </c>
      <c r="Z50" s="189" t="s">
        <v>80</v>
      </c>
      <c r="AA50" s="190"/>
      <c r="AB50" s="190"/>
      <c r="AC50" s="191"/>
      <c r="AD50" s="62"/>
      <c r="AE50" s="63"/>
      <c r="AF50" s="63"/>
      <c r="AG50" s="63"/>
      <c r="AH50" s="63"/>
      <c r="AI50" s="34"/>
      <c r="AJ50" s="34"/>
      <c r="AK50" s="34"/>
      <c r="AL50" s="34"/>
      <c r="AM50" s="83"/>
    </row>
    <row r="51" spans="1:39" s="35" customFormat="1" ht="16.2">
      <c r="A51" s="60" t="s">
        <v>81</v>
      </c>
      <c r="B51" s="120"/>
      <c r="C51" s="120"/>
      <c r="D51" s="120"/>
      <c r="E51" s="120"/>
      <c r="F51" s="64" t="s">
        <v>47</v>
      </c>
      <c r="G51" s="116" t="s">
        <v>82</v>
      </c>
      <c r="H51" s="116"/>
      <c r="I51" s="123"/>
      <c r="J51" s="124"/>
      <c r="K51" s="124"/>
      <c r="L51" s="124"/>
      <c r="M51" s="124"/>
      <c r="N51" s="124"/>
      <c r="O51" s="124"/>
      <c r="P51" s="124"/>
      <c r="Q51" s="124"/>
      <c r="R51" s="125"/>
      <c r="S51" s="65" t="str">
        <f>IF(C4="","",C4)</f>
        <v/>
      </c>
      <c r="T51" s="65">
        <f>IF(J4="","",J4)</f>
        <v>11</v>
      </c>
      <c r="U51" s="66">
        <f ca="1">SUMIF($T$14:$AH$47,"航空券",$AE$14:$AE$47)</f>
        <v>0</v>
      </c>
      <c r="V51" s="70">
        <f ca="1">INT(U51*-6%)</f>
        <v>0</v>
      </c>
      <c r="W51" s="70">
        <f ca="1">SUMIF($T$14:$AH$47,"航空券以外",$AE$14:$AE$47)</f>
        <v>0</v>
      </c>
      <c r="X51" s="70">
        <f ca="1">INT(W51*-6%)</f>
        <v>0</v>
      </c>
      <c r="Y51" s="66">
        <f ca="1">SUMIF($T$14:$AL$47,"航空券以外",$AI$14:$AI$47)</f>
        <v>0</v>
      </c>
      <c r="Z51" s="141">
        <f ca="1">(U51-V51)+(W51-X51)+Y51</f>
        <v>0</v>
      </c>
      <c r="AA51" s="142"/>
      <c r="AB51" s="142"/>
      <c r="AC51" s="143"/>
      <c r="AD51" s="67"/>
      <c r="AE51" s="17"/>
      <c r="AF51" s="17"/>
      <c r="AG51" s="17"/>
      <c r="AH51" s="17"/>
      <c r="AI51" s="34"/>
      <c r="AJ51" s="34"/>
      <c r="AK51" s="34"/>
      <c r="AL51" s="34"/>
      <c r="AM51" s="83"/>
    </row>
    <row r="52" spans="1:39" s="35" customFormat="1" ht="16.2">
      <c r="A52" s="60" t="s">
        <v>83</v>
      </c>
      <c r="B52" s="45"/>
      <c r="C52" s="122" t="s">
        <v>84</v>
      </c>
      <c r="D52" s="122"/>
      <c r="E52" s="122"/>
      <c r="F52" s="68" t="s">
        <v>48</v>
      </c>
      <c r="G52" s="115"/>
      <c r="H52" s="115"/>
      <c r="I52" s="126"/>
      <c r="J52" s="127"/>
      <c r="K52" s="127"/>
      <c r="L52" s="127"/>
      <c r="M52" s="127"/>
      <c r="N52" s="127"/>
      <c r="O52" s="127"/>
      <c r="P52" s="127"/>
      <c r="Q52" s="127"/>
      <c r="R52" s="128"/>
      <c r="S52" s="65" t="str">
        <f>IF(C5="","",C5)</f>
        <v/>
      </c>
      <c r="T52" s="65" t="str">
        <f>IF(J5="","",J5)</f>
        <v/>
      </c>
      <c r="U52" s="69">
        <f ca="1">SUMIF($T$14:$AH$47,"航空券",$AF$14:$AF$47)</f>
        <v>0</v>
      </c>
      <c r="V52" s="70">
        <f ca="1">INT(U52*-6%)</f>
        <v>0</v>
      </c>
      <c r="W52" s="69">
        <f ca="1">SUMIF($T$14:$AH$47,"航空券以外",$AF$14:$AF$47)</f>
        <v>0</v>
      </c>
      <c r="X52" s="70">
        <f ca="1">INT(W52*-6%)</f>
        <v>0</v>
      </c>
      <c r="Y52" s="69">
        <f ca="1">SUMIF($T$14:$AL$47,"航空券以外",$AJ$14:$AJ$47)</f>
        <v>0</v>
      </c>
      <c r="Z52" s="138">
        <f ca="1">(U52-V52)+(W52-X52)+Y52</f>
        <v>0</v>
      </c>
      <c r="AA52" s="139"/>
      <c r="AB52" s="139"/>
      <c r="AC52" s="140"/>
      <c r="AD52" s="71"/>
      <c r="AE52" s="17"/>
      <c r="AF52" s="17"/>
      <c r="AG52" s="17"/>
      <c r="AH52" s="17"/>
      <c r="AI52" s="34"/>
      <c r="AJ52" s="34"/>
      <c r="AK52" s="34"/>
      <c r="AL52" s="34"/>
      <c r="AM52" s="83"/>
    </row>
    <row r="53" spans="1:39" s="35" customFormat="1" ht="16.5" customHeight="1">
      <c r="A53" s="121" t="s">
        <v>85</v>
      </c>
      <c r="B53" s="119"/>
      <c r="C53" s="119"/>
      <c r="D53" s="119"/>
      <c r="E53" s="119"/>
      <c r="F53" s="72"/>
      <c r="G53" s="115"/>
      <c r="H53" s="115"/>
      <c r="I53" s="126"/>
      <c r="J53" s="127"/>
      <c r="K53" s="127"/>
      <c r="L53" s="127"/>
      <c r="M53" s="127"/>
      <c r="N53" s="127"/>
      <c r="O53" s="127"/>
      <c r="P53" s="127"/>
      <c r="Q53" s="127"/>
      <c r="R53" s="128"/>
      <c r="S53" s="65" t="str">
        <f>IF(C6="","",C6)</f>
        <v/>
      </c>
      <c r="T53" s="65" t="str">
        <f>IF(J6="","",J6)</f>
        <v/>
      </c>
      <c r="U53" s="69">
        <f ca="1">SUMIF($T$14:$AH$47,"航空券",$AG$14:$AG$47)</f>
        <v>0</v>
      </c>
      <c r="V53" s="70">
        <f ca="1">INT(U53*-6%)</f>
        <v>0</v>
      </c>
      <c r="W53" s="69">
        <f ca="1">SUMIF($T$14:$AH$47,"航空券以外",$AG$14:$AG$47)</f>
        <v>0</v>
      </c>
      <c r="X53" s="70">
        <f ca="1">INT(W53*-6%)</f>
        <v>0</v>
      </c>
      <c r="Y53" s="69">
        <f ca="1">SUMIF($T$14:$AL$47,"航空券以外",$AK$14:$AK$47)</f>
        <v>0</v>
      </c>
      <c r="Z53" s="138">
        <f ca="1">(U53-V53)+(W53-X53)+Y53</f>
        <v>0</v>
      </c>
      <c r="AA53" s="139"/>
      <c r="AB53" s="139"/>
      <c r="AC53" s="140"/>
      <c r="AD53" s="71"/>
      <c r="AE53" s="17"/>
      <c r="AF53" s="17"/>
      <c r="AG53" s="17"/>
      <c r="AH53" s="17"/>
      <c r="AI53" s="34"/>
      <c r="AJ53" s="34"/>
      <c r="AK53" s="34"/>
      <c r="AL53" s="34"/>
      <c r="AM53" s="83"/>
    </row>
    <row r="54" spans="1:39" s="35" customFormat="1" ht="16.8" thickBot="1">
      <c r="A54" s="121"/>
      <c r="B54" s="119"/>
      <c r="C54" s="119"/>
      <c r="D54" s="119"/>
      <c r="E54" s="119"/>
      <c r="F54" s="72"/>
      <c r="G54" s="115"/>
      <c r="H54" s="115"/>
      <c r="I54" s="126"/>
      <c r="J54" s="127"/>
      <c r="K54" s="127"/>
      <c r="L54" s="127"/>
      <c r="M54" s="127"/>
      <c r="N54" s="127"/>
      <c r="O54" s="127"/>
      <c r="P54" s="127"/>
      <c r="Q54" s="127"/>
      <c r="R54" s="128"/>
      <c r="S54" s="73" t="str">
        <f>IF(C7="","",C7)</f>
        <v/>
      </c>
      <c r="T54" s="73" t="str">
        <f>IF(J7="","",J7)</f>
        <v/>
      </c>
      <c r="U54" s="74">
        <f ca="1">SUMIF($T$14:$AH$47,"航空券",$AH$14:$AH$47)</f>
        <v>0</v>
      </c>
      <c r="V54" s="74">
        <f ca="1">INT(U54*-6%)</f>
        <v>0</v>
      </c>
      <c r="W54" s="74">
        <f ca="1">SUMIF($T$14:$AH$47,"航空券以外",$AH$14:$AH$47)</f>
        <v>0</v>
      </c>
      <c r="X54" s="74">
        <f ca="1">INT(W54*-6%)</f>
        <v>0</v>
      </c>
      <c r="Y54" s="74">
        <f ca="1">SUMIF($T$14:$AL$47,"航空券以外",$AL$14:$AL$47)</f>
        <v>0</v>
      </c>
      <c r="Z54" s="135">
        <f ca="1">(U54-V54)+(W54-X54)+Y54</f>
        <v>0</v>
      </c>
      <c r="AA54" s="136"/>
      <c r="AB54" s="136"/>
      <c r="AC54" s="137"/>
      <c r="AD54" s="71"/>
      <c r="AE54" s="17"/>
      <c r="AF54" s="17"/>
      <c r="AG54" s="17"/>
      <c r="AH54" s="17"/>
      <c r="AI54" s="34"/>
      <c r="AJ54" s="34"/>
      <c r="AK54" s="34"/>
      <c r="AL54" s="34"/>
      <c r="AM54" s="83"/>
    </row>
    <row r="55" spans="1:39" s="35" customFormat="1" ht="16.8" thickTop="1">
      <c r="A55" s="121"/>
      <c r="B55" s="119"/>
      <c r="C55" s="119"/>
      <c r="D55" s="119"/>
      <c r="E55" s="119"/>
      <c r="F55" s="75"/>
      <c r="G55" s="115"/>
      <c r="H55" s="115"/>
      <c r="I55" s="129"/>
      <c r="J55" s="130"/>
      <c r="K55" s="130"/>
      <c r="L55" s="130"/>
      <c r="M55" s="130"/>
      <c r="N55" s="130"/>
      <c r="O55" s="130"/>
      <c r="P55" s="130"/>
      <c r="Q55" s="130"/>
      <c r="R55" s="131"/>
      <c r="S55" s="76" t="s">
        <v>86</v>
      </c>
      <c r="T55" s="76">
        <f>SUM(T51:T54)</f>
        <v>11</v>
      </c>
      <c r="U55" s="77">
        <f ca="1">SUM(U51:U54)</f>
        <v>0</v>
      </c>
      <c r="V55" s="77">
        <f ca="1">SUM(V51:V54)</f>
        <v>0</v>
      </c>
      <c r="W55" s="77">
        <f ca="1">SUM(W51:W54)</f>
        <v>0</v>
      </c>
      <c r="X55" s="77">
        <f t="shared" ref="X55" ca="1" si="18">SUM(X51:X54)</f>
        <v>0</v>
      </c>
      <c r="Y55" s="77">
        <f t="shared" ref="Y55" ca="1" si="19">SUM(Y51:Y54)</f>
        <v>0</v>
      </c>
      <c r="Z55" s="132">
        <f ca="1">SUM(Z51:AC54)</f>
        <v>0</v>
      </c>
      <c r="AA55" s="133"/>
      <c r="AB55" s="133"/>
      <c r="AC55" s="134"/>
      <c r="AD55" s="71"/>
      <c r="AE55" s="87" t="str">
        <f ca="1">IF(SUM($V$14:$V$47)+SUM($X$14:$Y$47)=U55+W55+Y55,"集計結果：正常","集計エラー有")</f>
        <v>集計結果：正常</v>
      </c>
      <c r="AF55" s="17"/>
      <c r="AG55" s="17"/>
      <c r="AH55" s="17"/>
      <c r="AI55" s="34"/>
      <c r="AJ55" s="34"/>
      <c r="AK55" s="34"/>
      <c r="AL55" s="34"/>
      <c r="AM55" s="82"/>
    </row>
  </sheetData>
  <sheetProtection selectLockedCells="1"/>
  <mergeCells count="103">
    <mergeCell ref="M1:T1"/>
    <mergeCell ref="AB1:AC1"/>
    <mergeCell ref="I9:I13"/>
    <mergeCell ref="L11:L13"/>
    <mergeCell ref="I50:R50"/>
    <mergeCell ref="Z50:AC50"/>
    <mergeCell ref="A47:AC47"/>
    <mergeCell ref="S9:S13"/>
    <mergeCell ref="A14:AC14"/>
    <mergeCell ref="C9:H11"/>
    <mergeCell ref="D12:D13"/>
    <mergeCell ref="E12:E13"/>
    <mergeCell ref="U9:U13"/>
    <mergeCell ref="V9:W9"/>
    <mergeCell ref="X9:X13"/>
    <mergeCell ref="V10:V13"/>
    <mergeCell ref="W10:W13"/>
    <mergeCell ref="Z9:AC10"/>
    <mergeCell ref="J11:J13"/>
    <mergeCell ref="K11:K13"/>
    <mergeCell ref="A1:B1"/>
    <mergeCell ref="E7:I7"/>
    <mergeCell ref="E4:I4"/>
    <mergeCell ref="C6:D6"/>
    <mergeCell ref="C5:D5"/>
    <mergeCell ref="A3:B3"/>
    <mergeCell ref="A5:B5"/>
    <mergeCell ref="A4:B4"/>
    <mergeCell ref="C4:D4"/>
    <mergeCell ref="C3:D3"/>
    <mergeCell ref="E5:I5"/>
    <mergeCell ref="J4:L4"/>
    <mergeCell ref="M7:N7"/>
    <mergeCell ref="A6:B6"/>
    <mergeCell ref="J3:L3"/>
    <mergeCell ref="M3:N3"/>
    <mergeCell ref="M4:N4"/>
    <mergeCell ref="E3:I3"/>
    <mergeCell ref="J6:L6"/>
    <mergeCell ref="J5:L5"/>
    <mergeCell ref="M5:N5"/>
    <mergeCell ref="M9:M13"/>
    <mergeCell ref="M6:N6"/>
    <mergeCell ref="E6:I6"/>
    <mergeCell ref="P9:P13"/>
    <mergeCell ref="J9:L10"/>
    <mergeCell ref="N9:O10"/>
    <mergeCell ref="A9:A13"/>
    <mergeCell ref="B9:B13"/>
    <mergeCell ref="T9:T13"/>
    <mergeCell ref="Q9:Q13"/>
    <mergeCell ref="R9:R13"/>
    <mergeCell ref="A7:B7"/>
    <mergeCell ref="N11:N13"/>
    <mergeCell ref="O11:O13"/>
    <mergeCell ref="C7:D7"/>
    <mergeCell ref="J7:L7"/>
    <mergeCell ref="F12:F13"/>
    <mergeCell ref="G12:G13"/>
    <mergeCell ref="AE11:AH11"/>
    <mergeCell ref="AI11:AL11"/>
    <mergeCell ref="AE10:AM10"/>
    <mergeCell ref="AE7:AM7"/>
    <mergeCell ref="G52:H55"/>
    <mergeCell ref="G51:H51"/>
    <mergeCell ref="F50:H50"/>
    <mergeCell ref="N48:AC48"/>
    <mergeCell ref="A48:M48"/>
    <mergeCell ref="B53:E55"/>
    <mergeCell ref="B51:E51"/>
    <mergeCell ref="A50:E50"/>
    <mergeCell ref="C52:E52"/>
    <mergeCell ref="A53:A55"/>
    <mergeCell ref="I51:R55"/>
    <mergeCell ref="Z55:AC55"/>
    <mergeCell ref="Z54:AC54"/>
    <mergeCell ref="Z53:AC53"/>
    <mergeCell ref="Z52:AC52"/>
    <mergeCell ref="Z51:AC51"/>
    <mergeCell ref="H12:H13"/>
    <mergeCell ref="Z11:AB12"/>
    <mergeCell ref="AC11:AC13"/>
    <mergeCell ref="Y9:Y13"/>
    <mergeCell ref="V3:W3"/>
    <mergeCell ref="S6:T6"/>
    <mergeCell ref="S7:T7"/>
    <mergeCell ref="S5:T5"/>
    <mergeCell ref="S4:T4"/>
    <mergeCell ref="V7:W7"/>
    <mergeCell ref="V6:W6"/>
    <mergeCell ref="V5:W5"/>
    <mergeCell ref="V4:W4"/>
    <mergeCell ref="S3:T3"/>
    <mergeCell ref="AB3:AC3"/>
    <mergeCell ref="AB4:AC4"/>
    <mergeCell ref="AB5:AC5"/>
    <mergeCell ref="AB6:AC6"/>
    <mergeCell ref="AB7:AC7"/>
    <mergeCell ref="X3:AA3"/>
    <mergeCell ref="X4:AA4"/>
    <mergeCell ref="X5:AA5"/>
    <mergeCell ref="X6:AA6"/>
    <mergeCell ref="X7:AA7"/>
  </mergeCells>
  <phoneticPr fontId="3"/>
  <conditionalFormatting sqref="B52">
    <cfRule type="cellIs" dxfId="3" priority="8" operator="equal">
      <formula>"（日付）"</formula>
    </cfRule>
  </conditionalFormatting>
  <conditionalFormatting sqref="A15:A46">
    <cfRule type="cellIs" dxfId="2" priority="2" operator="equal">
      <formula>"相談"</formula>
    </cfRule>
    <cfRule type="cellIs" dxfId="1" priority="3" operator="equal">
      <formula>"手配"</formula>
    </cfRule>
  </conditionalFormatting>
  <conditionalFormatting sqref="D15:D46 G15:G46">
    <cfRule type="expression" dxfId="0" priority="1">
      <formula>LENB(D15)&gt;6</formula>
    </cfRule>
  </conditionalFormatting>
  <dataValidations count="16">
    <dataValidation imeMode="hiragana" allowBlank="1" showInputMessage="1" showErrorMessage="1" sqref="Q15:Q46 V3:W7 G51:R55 H15:H46 E3:I7 E15:F46 S15:S46 S4:T4" xr:uid="{00000000-0002-0000-0100-000000000000}"/>
    <dataValidation imeMode="off" allowBlank="1" showInputMessage="1" showErrorMessage="1" sqref="S51:S54 Q4:Q6 AE14:AM47 J4:N7 J15:O46 AD51 U15:AD46 AE8:AM8 C4:D7 T51:AC55 AB3:AB7 S6 X3:X7 S7:T7" xr:uid="{00000000-0002-0000-0100-000001000000}"/>
    <dataValidation type="list" imeMode="off" allowBlank="1" showInputMessage="1" showErrorMessage="1" sqref="A15:A46" xr:uid="{00000000-0002-0000-0100-000002000000}">
      <formula1>"手配,相談"</formula1>
    </dataValidation>
    <dataValidation type="list" imeMode="hiragana" allowBlank="1" showInputMessage="1" sqref="S5:T5" xr:uid="{00000000-0002-0000-0100-000003000000}">
      <formula1>センター名</formula1>
    </dataValidation>
    <dataValidation imeMode="off" operator="greaterThanOrEqual" allowBlank="1" showInputMessage="1" errorTitle="日付" error="日付を入力してください。" sqref="B52" xr:uid="{00000000-0002-0000-0100-000005000000}"/>
    <dataValidation type="list" imeMode="hiragana" allowBlank="1" showInputMessage="1" showErrorMessage="1" errorTitle="経費負担" error="ドロップダウンリストから選択してください。" sqref="P15:P46" xr:uid="{00000000-0002-0000-0100-000006000000}">
      <formula1>"各コース,コース1,コース2,コース3,コース4"</formula1>
    </dataValidation>
    <dataValidation type="list" imeMode="hiragana" allowBlank="1" showInputMessage="1" showErrorMessage="1" errorTitle="経費区分" error="ドロップダウンリストから選択してください。" sqref="T15:T46" xr:uid="{00000000-0002-0000-0100-000007000000}">
      <formula1>"航空券,航空券以外"</formula1>
    </dataValidation>
    <dataValidation type="list" imeMode="hiragana" allowBlank="1" showInputMessage="1" sqref="B51:E51" xr:uid="{00000000-0002-0000-0100-000008000000}">
      <formula1>"JICA担当宛送付,研修監理員宛送付,来日時待機宿泊先 日本旅行スタッフから受渡し"</formula1>
    </dataValidation>
    <dataValidation type="list" imeMode="hiragana" allowBlank="1" showInputMessage="1" sqref="B53:E55" xr:uid="{00000000-0002-0000-0100-000009000000}">
      <formula1>JICA事務所宛切符送付先</formula1>
    </dataValidation>
    <dataValidation type="list" imeMode="hiragana" allowBlank="1" showInputMessage="1" sqref="C52:E52" xr:uid="{00000000-0002-0000-0100-00000A000000}">
      <formula1>"（受領日指定）,までに受領"</formula1>
    </dataValidation>
    <dataValidation imeMode="off" allowBlank="1" showInputMessage="1" errorTitle="時刻" error="6バイト以内で入力してください。" sqref="D15:D46 G15:G46" xr:uid="{00000000-0002-0000-0100-00000B000000}"/>
    <dataValidation type="date" imeMode="off" operator="greaterThanOrEqual" allowBlank="1" showInputMessage="1" showErrorMessage="1" errorTitle="日付" error="日付以外のデータは入力できません。" sqref="B15:B46" xr:uid="{00000000-0002-0000-0100-00000C000000}">
      <formula1>DATE(2020,4,1)</formula1>
    </dataValidation>
    <dataValidation type="whole" imeMode="off" operator="greaterThanOrEqual" allowBlank="1" showInputMessage="1" showErrorMessage="1" errorTitle="年" error="2019以上の数字を入力してください。" sqref="A1:B1" xr:uid="{00000000-0002-0000-0100-00000D000000}">
      <formula1>2019</formula1>
    </dataValidation>
    <dataValidation type="whole" imeMode="off" allowBlank="1" showInputMessage="1" showErrorMessage="1" errorTitle="月" error="1～12の数字を入力してください。" sqref="D1" xr:uid="{00000000-0002-0000-0100-00000E000000}">
      <formula1>1</formula1>
      <formula2>12</formula2>
    </dataValidation>
    <dataValidation type="list" imeMode="hiragana" allowBlank="1" showInputMessage="1" sqref="R15:R46" xr:uid="{00000000-0002-0000-0100-00000F000000}">
      <formula1>"有,無"</formula1>
    </dataValidation>
    <dataValidation type="list" allowBlank="1" showInputMessage="1" sqref="C15:C46" xr:uid="{00000000-0002-0000-0100-000010000000}">
      <formula1>"JR,新幹線,特急,地下鉄,空路,傭上バス,JICAバス,タクシー,徒歩"</formula1>
    </dataValidation>
  </dataValidations>
  <printOptions horizontalCentered="1"/>
  <pageMargins left="0.23622047244094491" right="0.23622047244094491" top="0.74803149606299213" bottom="0.74803149606299213" header="0.31496062992125984" footer="0.31496062992125984"/>
  <pageSetup paperSize="9" scale="48" fitToHeight="0" orientation="landscape" cellComments="asDisplayed" r:id="rId1"/>
  <headerFooter alignWithMargins="0">
    <oddHeader>&amp;L&amp;"Meiryo UI,標準"&amp;10Ver.2020.02.19&amp;R&amp;"Meiryo UI,標準"&amp;10&amp;A</oddHeader>
    <oddFooter>&amp;C&amp;"Meiryo UI,標準"&amp;10&amp;P / &amp;N ページ</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S4"/>
  <sheetViews>
    <sheetView showGridLines="0" workbookViewId="0">
      <pane ySplit="4" topLeftCell="A5" activePane="bottomLeft" state="frozen"/>
      <selection pane="bottomLeft" activeCell="A5" sqref="A5"/>
    </sheetView>
  </sheetViews>
  <sheetFormatPr defaultColWidth="9" defaultRowHeight="15"/>
  <cols>
    <col min="1" max="1" width="12.59765625" style="4" bestFit="1" customWidth="1"/>
    <col min="2" max="2" width="16.69921875" style="4" bestFit="1" customWidth="1"/>
    <col min="3" max="3" width="25" style="4" customWidth="1"/>
    <col min="4" max="4" width="11.19921875" style="4" bestFit="1" customWidth="1"/>
    <col min="5" max="5" width="17.5" style="7" bestFit="1" customWidth="1"/>
    <col min="6" max="6" width="25" style="4" customWidth="1"/>
    <col min="7" max="7" width="14.19921875" style="4" bestFit="1" customWidth="1"/>
    <col min="8" max="9" width="5.5" style="11" bestFit="1" customWidth="1"/>
    <col min="10" max="10" width="10.59765625" style="4" bestFit="1" customWidth="1"/>
    <col min="11" max="12" width="11.5" style="5" bestFit="1" customWidth="1"/>
    <col min="13" max="13" width="11.19921875" style="4" bestFit="1" customWidth="1"/>
    <col min="14" max="14" width="7.3984375" style="4" bestFit="1" customWidth="1"/>
    <col min="15" max="15" width="9.19921875" style="4" bestFit="1" customWidth="1"/>
    <col min="16" max="16" width="7.3984375" style="4" bestFit="1" customWidth="1"/>
    <col min="17" max="17" width="13.19921875" style="4" bestFit="1" customWidth="1"/>
    <col min="18" max="19" width="11.19921875" style="4" bestFit="1" customWidth="1"/>
    <col min="20" max="16384" width="9" style="1"/>
  </cols>
  <sheetData>
    <row r="1" spans="1:19">
      <c r="A1" s="204" t="s">
        <v>87</v>
      </c>
      <c r="B1" s="204"/>
      <c r="C1" s="204"/>
      <c r="D1" s="204"/>
      <c r="E1" s="204"/>
      <c r="F1" s="204"/>
      <c r="G1" s="204"/>
      <c r="H1" s="204"/>
      <c r="I1" s="204"/>
      <c r="J1" s="204"/>
      <c r="K1" s="204"/>
      <c r="L1" s="204"/>
      <c r="M1" s="204"/>
      <c r="N1" s="204"/>
      <c r="O1" s="204"/>
      <c r="P1" s="204"/>
      <c r="Q1" s="204"/>
      <c r="R1" s="204"/>
      <c r="S1" s="204"/>
    </row>
    <row r="2" spans="1:19">
      <c r="A2" s="203" t="s">
        <v>88</v>
      </c>
      <c r="B2" s="203"/>
      <c r="C2" s="203"/>
      <c r="D2" s="203"/>
      <c r="E2" s="203"/>
      <c r="F2" s="203"/>
      <c r="G2" s="203"/>
      <c r="H2" s="203"/>
      <c r="I2" s="203"/>
      <c r="J2" s="203"/>
      <c r="K2" s="203"/>
      <c r="L2" s="203"/>
      <c r="M2" s="203"/>
      <c r="N2" s="203"/>
      <c r="O2" s="203"/>
      <c r="P2" s="203"/>
      <c r="Q2" s="203"/>
      <c r="R2" s="203"/>
      <c r="S2" s="203"/>
    </row>
    <row r="3" spans="1:19">
      <c r="A3" s="10"/>
      <c r="B3" s="10"/>
      <c r="C3" s="10"/>
      <c r="D3" s="10"/>
      <c r="E3" s="13"/>
      <c r="F3" s="10"/>
      <c r="G3" s="10"/>
      <c r="H3" s="12"/>
      <c r="I3" s="1"/>
      <c r="J3" s="1"/>
      <c r="K3" s="6"/>
      <c r="L3" s="6"/>
      <c r="M3" s="1"/>
      <c r="N3" s="1"/>
      <c r="O3" s="1"/>
      <c r="P3" s="1"/>
      <c r="Q3" s="1"/>
      <c r="R3" s="1"/>
      <c r="S3" s="1"/>
    </row>
    <row r="4" spans="1:19" s="3" customFormat="1" ht="45">
      <c r="A4" s="8" t="s">
        <v>89</v>
      </c>
      <c r="B4" s="8" t="s">
        <v>90</v>
      </c>
      <c r="C4" s="8" t="s">
        <v>91</v>
      </c>
      <c r="D4" s="8" t="s">
        <v>92</v>
      </c>
      <c r="E4" s="8" t="s">
        <v>93</v>
      </c>
      <c r="F4" s="8" t="s">
        <v>94</v>
      </c>
      <c r="G4" s="8" t="s">
        <v>95</v>
      </c>
      <c r="H4" s="8" t="s">
        <v>96</v>
      </c>
      <c r="I4" s="8" t="s">
        <v>97</v>
      </c>
      <c r="J4" s="8" t="s">
        <v>98</v>
      </c>
      <c r="K4" s="9" t="s">
        <v>99</v>
      </c>
      <c r="L4" s="9" t="s">
        <v>100</v>
      </c>
      <c r="M4" s="8" t="s">
        <v>101</v>
      </c>
      <c r="N4" s="8" t="s">
        <v>102</v>
      </c>
      <c r="O4" s="8" t="s">
        <v>103</v>
      </c>
      <c r="P4" s="8" t="s">
        <v>104</v>
      </c>
      <c r="Q4" s="8" t="s">
        <v>105</v>
      </c>
      <c r="R4" s="8" t="s">
        <v>106</v>
      </c>
      <c r="S4" s="8" t="s">
        <v>107</v>
      </c>
    </row>
  </sheetData>
  <mergeCells count="2">
    <mergeCell ref="A2:S2"/>
    <mergeCell ref="A1:S1"/>
  </mergeCells>
  <phoneticPr fontId="3"/>
  <dataValidations count="6">
    <dataValidation type="list" allowBlank="1" showInputMessage="1" showErrorMessage="1" sqref="H5:H1048576" xr:uid="{00000000-0002-0000-0200-000000000000}">
      <formula1>"男,女"</formula1>
    </dataValidation>
    <dataValidation imeMode="fullKatakana" allowBlank="1" showInputMessage="1" showErrorMessage="1" sqref="J5:J1048576 G5:G1048576" xr:uid="{00000000-0002-0000-0200-000001000000}"/>
    <dataValidation imeMode="off" allowBlank="1" showInputMessage="1" showErrorMessage="1" sqref="B5:B1048576 I5:I1048576 K5:L1048576 O5:O1048576 E5:E1048576" xr:uid="{00000000-0002-0000-0200-000002000000}"/>
    <dataValidation imeMode="hiragana" allowBlank="1" showInputMessage="1" showErrorMessage="1" sqref="C5:C1048576 P5:S1048576 N5:N1048576 A5:A1048576" xr:uid="{00000000-0002-0000-0200-000003000000}"/>
    <dataValidation type="list" imeMode="hiragana" allowBlank="1" showInputMessage="1" sqref="D5:D1048576" xr:uid="{00000000-0002-0000-0200-000004000000}">
      <formula1>"研修員,研修監理員,同行者"</formula1>
    </dataValidation>
    <dataValidation type="list" imeMode="hiragana" allowBlank="1" showInputMessage="1" sqref="M5:M1048576" xr:uid="{00000000-0002-0000-0200-000005000000}">
      <formula1>"一般研修員,準高級研修員"</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oddHeader>&amp;R&amp;"Meiryo UI,標準"&amp;11&amp;D</oddHeader>
    <oddFooter>&amp;C&amp;"Meiryo UI,標準"&amp;11&amp;P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T16"/>
  <sheetViews>
    <sheetView workbookViewId="0">
      <selection activeCell="E1" sqref="E1"/>
    </sheetView>
  </sheetViews>
  <sheetFormatPr defaultColWidth="9" defaultRowHeight="15"/>
  <cols>
    <col min="1" max="1" width="100.09765625" style="1" bestFit="1" customWidth="1"/>
    <col min="2" max="2" width="3.09765625" style="1" customWidth="1"/>
    <col min="3" max="3" width="21.59765625" style="1" bestFit="1" customWidth="1"/>
    <col min="4" max="4" width="27.09765625" style="1" bestFit="1" customWidth="1"/>
    <col min="5" max="5" width="3.19921875" style="1" customWidth="1"/>
    <col min="6" max="20" width="14.8984375" style="1" customWidth="1"/>
    <col min="21" max="16384" width="9" style="1"/>
  </cols>
  <sheetData>
    <row r="1" spans="1:20">
      <c r="A1" s="2" t="s">
        <v>108</v>
      </c>
      <c r="B1" s="89"/>
      <c r="C1" s="2" t="s">
        <v>109</v>
      </c>
      <c r="D1" s="90" t="s">
        <v>20</v>
      </c>
      <c r="F1" s="96" t="s">
        <v>110</v>
      </c>
      <c r="G1" s="96" t="s">
        <v>111</v>
      </c>
      <c r="H1" s="96" t="s">
        <v>112</v>
      </c>
      <c r="I1" s="96" t="s">
        <v>113</v>
      </c>
      <c r="J1" s="96" t="s">
        <v>114</v>
      </c>
      <c r="K1" s="96" t="s">
        <v>115</v>
      </c>
      <c r="L1" s="96" t="s">
        <v>116</v>
      </c>
      <c r="M1" s="96" t="s">
        <v>17</v>
      </c>
      <c r="N1" s="96" t="s">
        <v>117</v>
      </c>
      <c r="O1" s="96" t="s">
        <v>118</v>
      </c>
      <c r="P1" s="96" t="s">
        <v>119</v>
      </c>
      <c r="Q1" s="96" t="s">
        <v>120</v>
      </c>
      <c r="R1" s="96" t="s">
        <v>121</v>
      </c>
      <c r="S1" s="96" t="s">
        <v>122</v>
      </c>
      <c r="T1" s="96" t="s">
        <v>123</v>
      </c>
    </row>
    <row r="2" spans="1:20">
      <c r="A2" s="1" t="s">
        <v>124</v>
      </c>
      <c r="C2" s="1" t="s">
        <v>110</v>
      </c>
      <c r="D2" s="1" t="s">
        <v>125</v>
      </c>
      <c r="F2" s="1" t="s">
        <v>126</v>
      </c>
      <c r="G2" s="1" t="s">
        <v>127</v>
      </c>
      <c r="H2" s="1" t="s">
        <v>128</v>
      </c>
      <c r="I2" s="1" t="s">
        <v>126</v>
      </c>
      <c r="J2" s="1" t="s">
        <v>129</v>
      </c>
      <c r="K2" s="1" t="s">
        <v>126</v>
      </c>
      <c r="L2" s="1" t="s">
        <v>130</v>
      </c>
      <c r="M2" s="1" t="s">
        <v>126</v>
      </c>
      <c r="N2" s="1" t="s">
        <v>126</v>
      </c>
      <c r="O2" s="1" t="s">
        <v>126</v>
      </c>
      <c r="P2" s="1" t="s">
        <v>130</v>
      </c>
      <c r="Q2" s="1" t="s">
        <v>126</v>
      </c>
      <c r="R2" s="1" t="s">
        <v>126</v>
      </c>
      <c r="S2" s="1" t="s">
        <v>130</v>
      </c>
      <c r="T2" s="1" t="s">
        <v>130</v>
      </c>
    </row>
    <row r="3" spans="1:20">
      <c r="A3" s="1" t="s">
        <v>131</v>
      </c>
      <c r="C3" s="1" t="s">
        <v>111</v>
      </c>
      <c r="D3" s="1" t="s">
        <v>132</v>
      </c>
      <c r="F3" s="1" t="s">
        <v>133</v>
      </c>
      <c r="H3" s="1" t="s">
        <v>133</v>
      </c>
      <c r="I3" s="1" t="s">
        <v>134</v>
      </c>
      <c r="J3" s="1" t="s">
        <v>135</v>
      </c>
      <c r="K3" s="1" t="s">
        <v>133</v>
      </c>
      <c r="M3" s="1" t="s">
        <v>133</v>
      </c>
      <c r="N3" s="1" t="s">
        <v>136</v>
      </c>
      <c r="O3" s="1" t="s">
        <v>133</v>
      </c>
      <c r="Q3" s="1" t="s">
        <v>133</v>
      </c>
      <c r="R3" s="1" t="s">
        <v>133</v>
      </c>
    </row>
    <row r="4" spans="1:20">
      <c r="A4" s="1" t="s">
        <v>137</v>
      </c>
      <c r="C4" s="1" t="s">
        <v>138</v>
      </c>
      <c r="D4" s="1" t="s">
        <v>139</v>
      </c>
      <c r="J4" s="1" t="s">
        <v>140</v>
      </c>
      <c r="N4" s="1" t="s">
        <v>133</v>
      </c>
    </row>
    <row r="5" spans="1:20">
      <c r="A5" s="1" t="s">
        <v>141</v>
      </c>
      <c r="C5" s="1" t="s">
        <v>142</v>
      </c>
      <c r="D5" s="1" t="s">
        <v>143</v>
      </c>
      <c r="J5" s="1" t="s">
        <v>144</v>
      </c>
    </row>
    <row r="6" spans="1:20">
      <c r="A6" s="1" t="s">
        <v>145</v>
      </c>
      <c r="C6" s="1" t="s">
        <v>146</v>
      </c>
      <c r="D6" s="1" t="s">
        <v>147</v>
      </c>
      <c r="J6" s="1" t="s">
        <v>148</v>
      </c>
    </row>
    <row r="7" spans="1:20">
      <c r="A7" s="1" t="s">
        <v>149</v>
      </c>
      <c r="C7" s="1" t="s">
        <v>150</v>
      </c>
      <c r="D7" s="1" t="s">
        <v>151</v>
      </c>
      <c r="J7" s="1" t="s">
        <v>152</v>
      </c>
    </row>
    <row r="8" spans="1:20">
      <c r="A8" s="1" t="s">
        <v>153</v>
      </c>
      <c r="C8" s="1" t="s">
        <v>154</v>
      </c>
      <c r="D8" s="1" t="s">
        <v>155</v>
      </c>
    </row>
    <row r="9" spans="1:20">
      <c r="A9" s="1" t="s">
        <v>156</v>
      </c>
      <c r="C9" s="1" t="s">
        <v>157</v>
      </c>
      <c r="D9" s="1" t="s">
        <v>158</v>
      </c>
    </row>
    <row r="10" spans="1:20">
      <c r="A10" s="1" t="s">
        <v>159</v>
      </c>
      <c r="C10" s="1" t="s">
        <v>160</v>
      </c>
      <c r="D10" s="1" t="s">
        <v>161</v>
      </c>
    </row>
    <row r="11" spans="1:20">
      <c r="A11" s="1" t="s">
        <v>162</v>
      </c>
      <c r="C11" s="1" t="s">
        <v>163</v>
      </c>
      <c r="D11" s="1" t="s">
        <v>164</v>
      </c>
    </row>
    <row r="12" spans="1:20">
      <c r="A12" s="1" t="s">
        <v>165</v>
      </c>
      <c r="C12" s="1" t="s">
        <v>166</v>
      </c>
      <c r="D12" s="1" t="s">
        <v>167</v>
      </c>
    </row>
    <row r="13" spans="1:20">
      <c r="A13" s="1" t="s">
        <v>168</v>
      </c>
      <c r="C13" s="1" t="s">
        <v>169</v>
      </c>
      <c r="D13" s="1" t="s">
        <v>170</v>
      </c>
    </row>
    <row r="14" spans="1:20">
      <c r="A14" s="1" t="s">
        <v>171</v>
      </c>
      <c r="C14" s="1" t="s">
        <v>172</v>
      </c>
      <c r="D14" s="1" t="s">
        <v>173</v>
      </c>
    </row>
    <row r="15" spans="1:20">
      <c r="A15" s="1" t="s">
        <v>174</v>
      </c>
      <c r="C15" s="1" t="s">
        <v>175</v>
      </c>
      <c r="D15" s="1" t="s">
        <v>139</v>
      </c>
    </row>
    <row r="16" spans="1:20">
      <c r="A16" s="1" t="s">
        <v>176</v>
      </c>
      <c r="C16" s="1" t="s">
        <v>177</v>
      </c>
      <c r="D16" s="1" t="s">
        <v>158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18" ma:contentTypeDescription="Create a new document." ma:contentTypeScope="" ma:versionID="01879a749c28a50bf6837d35982d78a4">
  <xsd:schema xmlns:xsd="http://www.w3.org/2001/XMLSchema" xmlns:xs="http://www.w3.org/2001/XMLSchema" xmlns:p="http://schemas.microsoft.com/office/2006/metadata/properties" xmlns:ns1="http://schemas.microsoft.com/sharepoint/v3" xmlns:ns2="3218f1d2-41fa-49fd-9b1d-5e37eef849e3" xmlns:ns3="eaf0e0e1-d8cb-499b-a144-081af81390aa" targetNamespace="http://schemas.microsoft.com/office/2006/metadata/properties" ma:root="true" ma:fieldsID="271d9df0712eabb414def3b13d8a48a9" ns1:_="" ns2:_="" ns3:_="">
    <xsd:import namespace="http://schemas.microsoft.com/sharepoint/v3"/>
    <xsd:import namespace="3218f1d2-41fa-49fd-9b1d-5e37eef849e3"/>
    <xsd:import namespace="eaf0e0e1-d8cb-499b-a144-081af81390aa"/>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6da92d0-8b94-4082-8c36-b28d7392107e}"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FD248A0-6BDD-43B6-8524-1AB100DFCF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B3F117-DD07-47FE-811B-0AB0C1CF5FD2}">
  <ds:schemaRefs>
    <ds:schemaRef ds:uri="http://schemas.microsoft.com/sharepoint/v3/contenttype/forms"/>
  </ds:schemaRefs>
</ds:datastoreItem>
</file>

<file path=customXml/itemProps3.xml><?xml version="1.0" encoding="utf-8"?>
<ds:datastoreItem xmlns:ds="http://schemas.openxmlformats.org/officeDocument/2006/customXml" ds:itemID="{7393EFD7-AB58-4C61-8B77-73D445717332}">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eaf0e0e1-d8cb-499b-a144-081af81390aa"/>
    <ds:schemaRef ds:uri="http://schemas.microsoft.com/office/2006/documentManagement/types"/>
    <ds:schemaRef ds:uri="http://schemas.microsoft.com/office/infopath/2007/PartnerControls"/>
    <ds:schemaRef ds:uri="3218f1d2-41fa-49fd-9b1d-5e37eef849e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初期画面</vt:lpstr>
      <vt:lpstr>YYYYMM_mmdd依頼</vt:lpstr>
      <vt:lpstr>研修員等リスト</vt:lpstr>
      <vt:lpstr>ドロップダウンリスト等</vt:lpstr>
      <vt:lpstr>JICA事務所宛切符送付先</vt:lpstr>
      <vt:lpstr>YYYYMM_mmdd依頼!Print_Area</vt:lpstr>
      <vt:lpstr>YYYYMM_mmdd依頼!Print_Titles</vt:lpstr>
      <vt:lpstr>センター名</vt:lpstr>
      <vt:lpstr>横浜センター</vt:lpstr>
      <vt:lpstr>沖縄センター</vt:lpstr>
      <vt:lpstr>関西センター</vt:lpstr>
      <vt:lpstr>九州センター</vt:lpstr>
      <vt:lpstr>駒ヶ根訓練所</vt:lpstr>
      <vt:lpstr>四国センター</vt:lpstr>
      <vt:lpstr>筑波センター</vt:lpstr>
      <vt:lpstr>中国センター</vt:lpstr>
      <vt:lpstr>中部センター</vt:lpstr>
      <vt:lpstr>東京センター</vt:lpstr>
      <vt:lpstr>東北センター</vt:lpstr>
      <vt:lpstr>二本松訓練所</vt:lpstr>
      <vt:lpstr>北海道センター札幌</vt:lpstr>
      <vt:lpstr>北海道センター帯広</vt:lpstr>
      <vt:lpstr>北陸センター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pcadmin</dc:creator>
  <cp:keywords/>
  <dc:description/>
  <cp:lastModifiedBy>Saito, Hisanobu[齊藤 久展]</cp:lastModifiedBy>
  <cp:revision/>
  <dcterms:created xsi:type="dcterms:W3CDTF">2012-05-30T02:58:11Z</dcterms:created>
  <dcterms:modified xsi:type="dcterms:W3CDTF">2023-04-10T03:27:41Z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