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https://jica365-my.sharepoint.com/personal/onedrive-opesupportdept_jica_go_jp/Documents/330_調達・派遣業務部/1_公開/300_契約第一課/06.各種照会/2302_国別研修と旅行手配/05_ECFAへの回答版/"/>
    </mc:Choice>
  </mc:AlternateContent>
  <xr:revisionPtr revIDLastSave="2" documentId="13_ncr:1_{B17BC63E-466C-4E66-9B50-3FC676CF9866}" xr6:coauthVersionLast="47" xr6:coauthVersionMax="47" xr10:uidLastSave="{68E60BE5-6171-484A-AD0A-4C8CEA538A52}"/>
  <bookViews>
    <workbookView xWindow="384" yWindow="384" windowWidth="21972" windowHeight="11292" firstSheet="1" activeTab="1" xr2:uid="{00000000-000D-0000-FFFF-FFFF00000000}"/>
  </bookViews>
  <sheets>
    <sheet name="初期画面" sheetId="39" r:id="rId1"/>
    <sheet name="YYYYMM_mmdd依頼" sheetId="36" r:id="rId2"/>
    <sheet name="研修員等リスト" sheetId="38" r:id="rId3"/>
    <sheet name="ドロップダウンリスト等" sheetId="37" state="hidden" r:id="rId4"/>
  </sheets>
  <definedNames>
    <definedName name="JICA事務所宛切符送付先">ドロップダウンリスト等!$A$2:$A$16</definedName>
    <definedName name="_xlnm.Print_Area" localSheetId="1">YYYYMM_mmdd依頼!$A:$AC</definedName>
    <definedName name="_xlnm.Print_Titles" localSheetId="1">YYYYMM_mmdd依頼!$9:$13</definedName>
    <definedName name="センター名">ドロップダウンリスト等!$F$1:$T$1</definedName>
    <definedName name="横浜センター">ドロップダウンリスト等!$K$2:$K$3</definedName>
    <definedName name="沖縄センター">ドロップダウンリスト等!$R$2:$R$3</definedName>
    <definedName name="関西センター">ドロップダウンリスト等!$N$2:$N$4</definedName>
    <definedName name="九州センター">ドロップダウンリスト等!$Q$2:$Q$3</definedName>
    <definedName name="駒ヶ根訓練所">ドロップダウンリスト等!$T$2</definedName>
    <definedName name="四国センター">ドロップダウンリスト等!$P$2</definedName>
    <definedName name="筑波センター">ドロップダウンリスト等!$I$2:$I$3</definedName>
    <definedName name="中国センター">ドロップダウンリスト等!$O$2:$O$3</definedName>
    <definedName name="中部センター">ドロップダウンリスト等!$M$2:$M$3</definedName>
    <definedName name="東京センター">ドロップダウンリスト等!$J$2:$J$7</definedName>
    <definedName name="東北センター">ドロップダウンリスト等!$H$2:$H$3</definedName>
    <definedName name="二本松訓練所">ドロップダウンリスト等!$S$2</definedName>
    <definedName name="北海道センター札幌">ドロップダウンリスト等!$F$2:$F$3</definedName>
    <definedName name="北海道センター帯広">ドロップダウンリスト等!$G$2</definedName>
    <definedName name="北陸センター">ドロップダウンリスト等!$L$2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7" i="36" l="1"/>
  <c r="W17" i="36"/>
  <c r="W18" i="36"/>
  <c r="W19" i="36"/>
  <c r="W20" i="36"/>
  <c r="W21" i="36"/>
  <c r="AI19" i="36" l="1"/>
  <c r="AI43" i="36"/>
  <c r="AI42" i="36"/>
  <c r="AI41" i="36"/>
  <c r="AI39" i="36"/>
  <c r="AI38" i="36"/>
  <c r="AI37" i="36"/>
  <c r="AI36" i="36"/>
  <c r="AI35" i="36"/>
  <c r="AI34" i="36"/>
  <c r="AI33" i="36"/>
  <c r="AI32" i="36"/>
  <c r="AI31" i="36"/>
  <c r="AI30" i="36"/>
  <c r="AI29" i="36"/>
  <c r="AI28" i="36"/>
  <c r="AI27" i="36"/>
  <c r="AI26" i="36"/>
  <c r="AI25" i="36"/>
  <c r="AI24" i="36"/>
  <c r="AI23" i="36"/>
  <c r="AI22" i="36"/>
  <c r="AI21" i="36"/>
  <c r="AI20" i="36"/>
  <c r="AI18" i="36"/>
  <c r="AI14" i="36"/>
  <c r="AI8" i="36"/>
  <c r="AE8" i="36"/>
  <c r="AE43" i="36"/>
  <c r="AE14" i="36"/>
  <c r="AB16" i="36"/>
  <c r="AB17" i="36"/>
  <c r="AB18" i="36"/>
  <c r="AB19" i="36"/>
  <c r="AB20" i="36"/>
  <c r="AB21" i="36"/>
  <c r="AB22" i="36"/>
  <c r="AB23" i="36"/>
  <c r="AB24" i="36"/>
  <c r="AB25" i="36"/>
  <c r="AB26" i="36"/>
  <c r="AB27" i="36"/>
  <c r="AB28" i="36"/>
  <c r="AB29" i="36"/>
  <c r="AB30" i="36"/>
  <c r="AB31" i="36"/>
  <c r="AB32" i="36"/>
  <c r="AB33" i="36"/>
  <c r="AB34" i="36"/>
  <c r="AB35" i="36"/>
  <c r="AB36" i="36"/>
  <c r="AB37" i="36"/>
  <c r="AB38" i="36"/>
  <c r="AB39" i="36"/>
  <c r="AB40" i="36"/>
  <c r="AB41" i="36"/>
  <c r="AB42" i="36"/>
  <c r="AB15" i="36"/>
  <c r="V16" i="36"/>
  <c r="W16" i="36"/>
  <c r="V17" i="36"/>
  <c r="V18" i="36"/>
  <c r="AE18" i="36" s="1"/>
  <c r="V19" i="36"/>
  <c r="AE19" i="36" s="1"/>
  <c r="N20" i="36"/>
  <c r="V20" i="36" s="1"/>
  <c r="AE20" i="36" s="1"/>
  <c r="AM20" i="36" s="1"/>
  <c r="O20" i="36"/>
  <c r="N21" i="36"/>
  <c r="V21" i="36" s="1"/>
  <c r="AE21" i="36" s="1"/>
  <c r="AM21" i="36" s="1"/>
  <c r="O21" i="36"/>
  <c r="N22" i="36"/>
  <c r="V22" i="36" s="1"/>
  <c r="AE22" i="36" s="1"/>
  <c r="AM22" i="36" s="1"/>
  <c r="O22" i="36"/>
  <c r="W22" i="36" s="1"/>
  <c r="N23" i="36"/>
  <c r="V23" i="36" s="1"/>
  <c r="AE23" i="36" s="1"/>
  <c r="AM23" i="36" s="1"/>
  <c r="O23" i="36"/>
  <c r="W23" i="36" s="1"/>
  <c r="N24" i="36"/>
  <c r="V24" i="36" s="1"/>
  <c r="AE24" i="36" s="1"/>
  <c r="AM24" i="36" s="1"/>
  <c r="O24" i="36"/>
  <c r="W24" i="36" s="1"/>
  <c r="N25" i="36"/>
  <c r="V25" i="36" s="1"/>
  <c r="AE25" i="36" s="1"/>
  <c r="AM25" i="36" s="1"/>
  <c r="O25" i="36"/>
  <c r="W25" i="36" s="1"/>
  <c r="N26" i="36"/>
  <c r="V26" i="36" s="1"/>
  <c r="AE26" i="36" s="1"/>
  <c r="AM26" i="36" s="1"/>
  <c r="O26" i="36"/>
  <c r="W26" i="36" s="1"/>
  <c r="N27" i="36"/>
  <c r="V27" i="36" s="1"/>
  <c r="AE27" i="36" s="1"/>
  <c r="AM27" i="36" s="1"/>
  <c r="O27" i="36"/>
  <c r="W27" i="36" s="1"/>
  <c r="N28" i="36"/>
  <c r="V28" i="36" s="1"/>
  <c r="AE28" i="36" s="1"/>
  <c r="AM28" i="36" s="1"/>
  <c r="O28" i="36"/>
  <c r="W28" i="36" s="1"/>
  <c r="N29" i="36"/>
  <c r="V29" i="36" s="1"/>
  <c r="AE29" i="36" s="1"/>
  <c r="AM29" i="36" s="1"/>
  <c r="O29" i="36"/>
  <c r="W29" i="36" s="1"/>
  <c r="N30" i="36"/>
  <c r="V30" i="36" s="1"/>
  <c r="AE30" i="36" s="1"/>
  <c r="AM30" i="36" s="1"/>
  <c r="O30" i="36"/>
  <c r="W30" i="36" s="1"/>
  <c r="N31" i="36"/>
  <c r="V31" i="36" s="1"/>
  <c r="AE31" i="36" s="1"/>
  <c r="AM31" i="36" s="1"/>
  <c r="O31" i="36"/>
  <c r="W31" i="36" s="1"/>
  <c r="N32" i="36"/>
  <c r="V32" i="36" s="1"/>
  <c r="AE32" i="36" s="1"/>
  <c r="AM32" i="36" s="1"/>
  <c r="O32" i="36"/>
  <c r="W32" i="36" s="1"/>
  <c r="N33" i="36"/>
  <c r="V33" i="36" s="1"/>
  <c r="AE33" i="36" s="1"/>
  <c r="AM33" i="36" s="1"/>
  <c r="O33" i="36"/>
  <c r="W33" i="36" s="1"/>
  <c r="N34" i="36"/>
  <c r="V34" i="36" s="1"/>
  <c r="AE34" i="36" s="1"/>
  <c r="AM34" i="36" s="1"/>
  <c r="O34" i="36"/>
  <c r="W34" i="36" s="1"/>
  <c r="N35" i="36"/>
  <c r="V35" i="36" s="1"/>
  <c r="AE35" i="36" s="1"/>
  <c r="AM35" i="36" s="1"/>
  <c r="O35" i="36"/>
  <c r="W35" i="36" s="1"/>
  <c r="N36" i="36"/>
  <c r="V36" i="36" s="1"/>
  <c r="AE36" i="36" s="1"/>
  <c r="AM36" i="36" s="1"/>
  <c r="O36" i="36"/>
  <c r="W36" i="36" s="1"/>
  <c r="N37" i="36"/>
  <c r="V37" i="36" s="1"/>
  <c r="AE37" i="36" s="1"/>
  <c r="AM37" i="36" s="1"/>
  <c r="O37" i="36"/>
  <c r="W37" i="36" s="1"/>
  <c r="N38" i="36"/>
  <c r="V38" i="36" s="1"/>
  <c r="AE38" i="36" s="1"/>
  <c r="AM38" i="36" s="1"/>
  <c r="O38" i="36"/>
  <c r="W38" i="36" s="1"/>
  <c r="N39" i="36"/>
  <c r="V39" i="36" s="1"/>
  <c r="AE39" i="36" s="1"/>
  <c r="AM39" i="36" s="1"/>
  <c r="O39" i="36"/>
  <c r="W39" i="36" s="1"/>
  <c r="V40" i="36"/>
  <c r="O40" i="36"/>
  <c r="W40" i="36" s="1"/>
  <c r="N41" i="36"/>
  <c r="V41" i="36" s="1"/>
  <c r="AE41" i="36" s="1"/>
  <c r="AM41" i="36" s="1"/>
  <c r="O41" i="36"/>
  <c r="W41" i="36" s="1"/>
  <c r="N42" i="36"/>
  <c r="V42" i="36" s="1"/>
  <c r="AE42" i="36" s="1"/>
  <c r="AM42" i="36" s="1"/>
  <c r="O42" i="36"/>
  <c r="W42" i="36" s="1"/>
  <c r="W15" i="36"/>
  <c r="V15" i="36"/>
  <c r="AE17" i="36" l="1"/>
  <c r="T50" i="36" l="1"/>
  <c r="T49" i="36"/>
  <c r="T48" i="36"/>
  <c r="T47" i="36"/>
  <c r="S50" i="36"/>
  <c r="S49" i="36"/>
  <c r="S47" i="36"/>
  <c r="T51" i="36" l="1"/>
  <c r="AL13" i="36" l="1"/>
  <c r="AK13" i="36"/>
  <c r="AJ13" i="36"/>
  <c r="AH13" i="36"/>
  <c r="AG13" i="36"/>
  <c r="AF13" i="36"/>
  <c r="AE13" i="36"/>
  <c r="AI13" i="36"/>
  <c r="AJ19" i="36" l="1"/>
  <c r="AJ43" i="36"/>
  <c r="AJ42" i="36"/>
  <c r="AJ41" i="36"/>
  <c r="AJ40" i="36"/>
  <c r="AJ39" i="36"/>
  <c r="AJ38" i="36"/>
  <c r="AJ37" i="36"/>
  <c r="AJ36" i="36"/>
  <c r="AJ35" i="36"/>
  <c r="AJ34" i="36"/>
  <c r="AJ33" i="36"/>
  <c r="AJ32" i="36"/>
  <c r="AJ31" i="36"/>
  <c r="AJ30" i="36"/>
  <c r="AJ29" i="36"/>
  <c r="AJ28" i="36"/>
  <c r="AJ27" i="36"/>
  <c r="AJ26" i="36"/>
  <c r="AJ25" i="36"/>
  <c r="AJ24" i="36"/>
  <c r="AJ23" i="36"/>
  <c r="AJ22" i="36"/>
  <c r="AJ21" i="36"/>
  <c r="AJ20" i="36"/>
  <c r="AJ18" i="36"/>
  <c r="AJ17" i="36"/>
  <c r="AI17" i="36" s="1"/>
  <c r="AJ16" i="36"/>
  <c r="AJ14" i="36"/>
  <c r="AJ8" i="36"/>
  <c r="AJ15" i="36"/>
  <c r="AH8" i="36"/>
  <c r="AH17" i="36"/>
  <c r="AH18" i="36"/>
  <c r="AH19" i="36"/>
  <c r="AH20" i="36"/>
  <c r="AH26" i="36"/>
  <c r="AH30" i="36"/>
  <c r="AH34" i="36"/>
  <c r="AH38" i="36"/>
  <c r="AH42" i="36"/>
  <c r="AH43" i="36"/>
  <c r="AH14" i="36"/>
  <c r="AH25" i="36"/>
  <c r="AH29" i="36"/>
  <c r="AH33" i="36"/>
  <c r="AH37" i="36"/>
  <c r="AH41" i="36"/>
  <c r="AH15" i="36"/>
  <c r="AH16" i="36"/>
  <c r="AH23" i="36"/>
  <c r="AH24" i="36"/>
  <c r="AH28" i="36"/>
  <c r="AH32" i="36"/>
  <c r="AH36" i="36"/>
  <c r="AH40" i="36"/>
  <c r="AH21" i="36"/>
  <c r="AH22" i="36"/>
  <c r="AH27" i="36"/>
  <c r="AH31" i="36"/>
  <c r="AH35" i="36"/>
  <c r="AH39" i="36"/>
  <c r="AF16" i="36"/>
  <c r="AF23" i="36"/>
  <c r="AF24" i="36"/>
  <c r="AF28" i="36"/>
  <c r="AF32" i="36"/>
  <c r="AF36" i="36"/>
  <c r="AF40" i="36"/>
  <c r="AF21" i="36"/>
  <c r="AF22" i="36"/>
  <c r="AF27" i="36"/>
  <c r="AF31" i="36"/>
  <c r="AF35" i="36"/>
  <c r="AF39" i="36"/>
  <c r="AF8" i="36"/>
  <c r="AF18" i="36"/>
  <c r="AF19" i="36"/>
  <c r="AF20" i="36"/>
  <c r="AF26" i="36"/>
  <c r="AF30" i="36"/>
  <c r="AF34" i="36"/>
  <c r="AF38" i="36"/>
  <c r="AF42" i="36"/>
  <c r="AF43" i="36"/>
  <c r="AF14" i="36"/>
  <c r="AF25" i="36"/>
  <c r="AF29" i="36"/>
  <c r="AF33" i="36"/>
  <c r="AF37" i="36"/>
  <c r="AF41" i="36"/>
  <c r="AF15" i="36"/>
  <c r="AF17" i="36"/>
  <c r="AK16" i="36"/>
  <c r="AK14" i="36"/>
  <c r="AK8" i="36"/>
  <c r="AK15" i="36"/>
  <c r="AK19" i="36"/>
  <c r="AK43" i="36"/>
  <c r="AK42" i="36"/>
  <c r="AK41" i="36"/>
  <c r="AK40" i="36"/>
  <c r="AK39" i="36"/>
  <c r="AK38" i="36"/>
  <c r="AK37" i="36"/>
  <c r="AK36" i="36"/>
  <c r="AK35" i="36"/>
  <c r="AK34" i="36"/>
  <c r="AK33" i="36"/>
  <c r="AK32" i="36"/>
  <c r="AK31" i="36"/>
  <c r="AK30" i="36"/>
  <c r="AK29" i="36"/>
  <c r="AK28" i="36"/>
  <c r="AK27" i="36"/>
  <c r="AK26" i="36"/>
  <c r="AK25" i="36"/>
  <c r="AK24" i="36"/>
  <c r="AK23" i="36"/>
  <c r="AK22" i="36"/>
  <c r="AK21" i="36"/>
  <c r="AK20" i="36"/>
  <c r="AK18" i="36"/>
  <c r="AK17" i="36"/>
  <c r="AG25" i="36"/>
  <c r="AG29" i="36"/>
  <c r="AG33" i="36"/>
  <c r="AG37" i="36"/>
  <c r="AG41" i="36"/>
  <c r="AG8" i="36"/>
  <c r="AG16" i="36"/>
  <c r="AG23" i="36"/>
  <c r="AG24" i="36"/>
  <c r="AG28" i="36"/>
  <c r="AG32" i="36"/>
  <c r="AG36" i="36"/>
  <c r="AG40" i="36"/>
  <c r="AG14" i="36"/>
  <c r="AG21" i="36"/>
  <c r="AG22" i="36"/>
  <c r="AG27" i="36"/>
  <c r="AG31" i="36"/>
  <c r="AG35" i="36"/>
  <c r="AG39" i="36"/>
  <c r="AG15" i="36"/>
  <c r="AG17" i="36"/>
  <c r="AG18" i="36"/>
  <c r="AG19" i="36"/>
  <c r="AG20" i="36"/>
  <c r="AG26" i="36"/>
  <c r="AG30" i="36"/>
  <c r="AG34" i="36"/>
  <c r="AG38" i="36"/>
  <c r="AG42" i="36"/>
  <c r="AG43" i="36"/>
  <c r="AL16" i="36"/>
  <c r="AL14" i="36"/>
  <c r="AL8" i="36"/>
  <c r="AL15" i="36"/>
  <c r="AL19" i="36"/>
  <c r="AL43" i="36"/>
  <c r="AL42" i="36"/>
  <c r="AL41" i="36"/>
  <c r="AL40" i="36"/>
  <c r="Y50" i="36" s="1"/>
  <c r="AL39" i="36"/>
  <c r="AL38" i="36"/>
  <c r="AL37" i="36"/>
  <c r="AL36" i="36"/>
  <c r="AL35" i="36"/>
  <c r="AL34" i="36"/>
  <c r="AL33" i="36"/>
  <c r="AL32" i="36"/>
  <c r="AL31" i="36"/>
  <c r="AL30" i="36"/>
  <c r="AL29" i="36"/>
  <c r="AL28" i="36"/>
  <c r="AL27" i="36"/>
  <c r="AL26" i="36"/>
  <c r="AL25" i="36"/>
  <c r="AL24" i="36"/>
  <c r="AL23" i="36"/>
  <c r="AL22" i="36"/>
  <c r="AL21" i="36"/>
  <c r="AL20" i="36"/>
  <c r="AL18" i="36"/>
  <c r="AL17" i="36"/>
  <c r="AM18" i="36" l="1"/>
  <c r="AM19" i="36"/>
  <c r="AE16" i="36"/>
  <c r="AI16" i="36"/>
  <c r="AE15" i="36"/>
  <c r="AE40" i="36"/>
  <c r="AI40" i="36"/>
  <c r="AI15" i="36"/>
  <c r="AM14" i="36"/>
  <c r="AM8" i="36"/>
  <c r="AM17" i="36"/>
  <c r="AM43" i="36"/>
  <c r="AM15" i="36" l="1"/>
  <c r="AM16" i="36"/>
  <c r="AM40" i="36"/>
  <c r="S48" i="36"/>
  <c r="Y49" i="36" l="1"/>
  <c r="Y48" i="36"/>
  <c r="U49" i="36" l="1"/>
  <c r="V49" i="36" s="1"/>
  <c r="U47" i="36"/>
  <c r="U50" i="36"/>
  <c r="V50" i="36" s="1"/>
  <c r="U48" i="36"/>
  <c r="V48" i="36" s="1"/>
  <c r="Y47" i="36"/>
  <c r="V47" i="36" l="1"/>
  <c r="V51" i="36" s="1"/>
  <c r="Y51" i="36"/>
  <c r="U51" i="36" l="1"/>
  <c r="Z51" i="36" l="1"/>
  <c r="Z47" i="36"/>
  <c r="Z50" i="36"/>
  <c r="W50" i="36"/>
  <c r="X50" i="36"/>
  <c r="X48" i="36"/>
  <c r="W48" i="36"/>
  <c r="Z48" i="36"/>
  <c r="Z49" i="36"/>
  <c r="W49" i="36"/>
  <c r="X49" i="36"/>
  <c r="X51" i="36"/>
  <c r="X47" i="36"/>
  <c r="W47" i="36"/>
  <c r="W51" i="36"/>
  <c r="AE51"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Hatori Tsuyoshi</author>
  </authors>
  <commentList>
    <comment ref="P9" authorId="0" shapeId="0" xr:uid="{00000000-0006-0000-0100-000001000000}">
      <text>
        <r>
          <rPr>
            <b/>
            <sz val="9"/>
            <color indexed="81"/>
            <rFont val="MS P ゴシック"/>
            <family val="3"/>
            <charset val="128"/>
          </rPr>
          <t>経費負担欄：記入不要</t>
        </r>
      </text>
    </comment>
  </commentList>
</comments>
</file>

<file path=xl/sharedStrings.xml><?xml version="1.0" encoding="utf-8"?>
<sst xmlns="http://schemas.openxmlformats.org/spreadsheetml/2006/main" count="251" uniqueCount="208">
  <si>
    <t>このExcelは、研修ポータルに掲載しているフォーマットです。</t>
    <rPh sb="9" eb="11">
      <t>ケンシュウ</t>
    </rPh>
    <rPh sb="16" eb="18">
      <t>ケイサイ</t>
    </rPh>
    <phoneticPr fontId="3"/>
  </si>
  <si>
    <r>
      <t>上書き保存してしまわないよう、まずは</t>
    </r>
    <r>
      <rPr>
        <b/>
        <sz val="12"/>
        <color rgb="FF0000FF"/>
        <rFont val="BIZ UDゴシック"/>
        <family val="3"/>
        <charset val="128"/>
      </rPr>
      <t>「名前を付けて保存」</t>
    </r>
    <r>
      <rPr>
        <sz val="12"/>
        <color theme="1"/>
        <rFont val="BIZ UDゴシック"/>
        <family val="3"/>
        <charset val="128"/>
      </rPr>
      <t>で</t>
    </r>
    <rPh sb="0" eb="2">
      <t>ウワガ</t>
    </rPh>
    <rPh sb="3" eb="5">
      <t>ホゾン</t>
    </rPh>
    <rPh sb="19" eb="21">
      <t>ナマエ</t>
    </rPh>
    <rPh sb="22" eb="23">
      <t>ツ</t>
    </rPh>
    <rPh sb="25" eb="27">
      <t>ホゾン</t>
    </rPh>
    <phoneticPr fontId="3"/>
  </si>
  <si>
    <t>デスクトップやコースフォルダ等に保存をお願いします。</t>
    <rPh sb="14" eb="15">
      <t>トウ</t>
    </rPh>
    <rPh sb="16" eb="18">
      <t>ホゾン</t>
    </rPh>
    <rPh sb="20" eb="21">
      <t>ネガ</t>
    </rPh>
    <phoneticPr fontId="3"/>
  </si>
  <si>
    <r>
      <rPr>
        <b/>
        <sz val="12"/>
        <color rgb="FF0000FF"/>
        <rFont val="BIZ UDゴシック"/>
        <family val="3"/>
        <charset val="128"/>
      </rPr>
      <t>「名前を付けて保存」</t>
    </r>
    <r>
      <rPr>
        <sz val="12"/>
        <color theme="1"/>
        <rFont val="BIZ UDゴシック"/>
        <family val="3"/>
        <charset val="128"/>
      </rPr>
      <t>後は、このシートは削除いただいて構いません。</t>
    </r>
    <rPh sb="1" eb="3">
      <t>ナマエ</t>
    </rPh>
    <rPh sb="4" eb="5">
      <t>ツ</t>
    </rPh>
    <rPh sb="7" eb="9">
      <t>ホゾン</t>
    </rPh>
    <rPh sb="19" eb="21">
      <t>サクジョ</t>
    </rPh>
    <rPh sb="26" eb="27">
      <t>カマ</t>
    </rPh>
    <phoneticPr fontId="3"/>
  </si>
  <si>
    <t>年</t>
    <rPh sb="0" eb="1">
      <t>ネン</t>
    </rPh>
    <phoneticPr fontId="3"/>
  </si>
  <si>
    <t>月分</t>
    <rPh sb="0" eb="1">
      <t>ガツ</t>
    </rPh>
    <rPh sb="1" eb="2">
      <t>ブン</t>
    </rPh>
    <phoneticPr fontId="3"/>
  </si>
  <si>
    <t>旅行手配依頼書 兼 手配結果報告書</t>
    <rPh sb="8" eb="9">
      <t>ケン</t>
    </rPh>
    <rPh sb="10" eb="12">
      <t>テハイ</t>
    </rPh>
    <rPh sb="12" eb="14">
      <t>ケッカ</t>
    </rPh>
    <rPh sb="14" eb="17">
      <t>ホウコクショ</t>
    </rPh>
    <phoneticPr fontId="3"/>
  </si>
  <si>
    <t>（氏名）</t>
    <rPh sb="1" eb="3">
      <t>シメイ</t>
    </rPh>
    <phoneticPr fontId="3"/>
  </si>
  <si>
    <t>（メールアドレス）</t>
    <phoneticPr fontId="3"/>
  </si>
  <si>
    <t>（電話番号）</t>
    <rPh sb="1" eb="3">
      <t>デンワ</t>
    </rPh>
    <rPh sb="3" eb="5">
      <t>バンゴウ</t>
    </rPh>
    <phoneticPr fontId="3"/>
  </si>
  <si>
    <t>研修コース番号</t>
    <rPh sb="0" eb="2">
      <t>ケンシュウ</t>
    </rPh>
    <rPh sb="5" eb="7">
      <t>バンゴウ</t>
    </rPh>
    <phoneticPr fontId="3"/>
  </si>
  <si>
    <t>研修コース名</t>
    <phoneticPr fontId="3"/>
  </si>
  <si>
    <t>研修員人数</t>
    <rPh sb="0" eb="3">
      <t>ケンシュウイン</t>
    </rPh>
    <rPh sb="3" eb="5">
      <t>ニンズウ</t>
    </rPh>
    <phoneticPr fontId="3"/>
  </si>
  <si>
    <t>プログラム番号</t>
    <phoneticPr fontId="3"/>
  </si>
  <si>
    <t>受入期間</t>
    <rPh sb="0" eb="2">
      <t>ウケイレ</t>
    </rPh>
    <rPh sb="2" eb="4">
      <t>キカン</t>
    </rPh>
    <phoneticPr fontId="3"/>
  </si>
  <si>
    <t>担当者</t>
    <phoneticPr fontId="3"/>
  </si>
  <si>
    <t>研修コース1</t>
    <rPh sb="0" eb="2">
      <t>ケンシュウ</t>
    </rPh>
    <phoneticPr fontId="3"/>
  </si>
  <si>
    <t>中部センター</t>
  </si>
  <si>
    <t>研修コース2</t>
    <rPh sb="0" eb="2">
      <t>ケンシュウ</t>
    </rPh>
    <phoneticPr fontId="3"/>
  </si>
  <si>
    <t>研修コース3</t>
    <rPh sb="0" eb="2">
      <t>ケンシュウ</t>
    </rPh>
    <phoneticPr fontId="3"/>
  </si>
  <si>
    <t>日本旅行連絡先</t>
    <rPh sb="0" eb="2">
      <t>ニホン</t>
    </rPh>
    <rPh sb="2" eb="4">
      <t>リョコウ</t>
    </rPh>
    <rPh sb="4" eb="7">
      <t>レンラクサキ</t>
    </rPh>
    <phoneticPr fontId="3"/>
  </si>
  <si>
    <t>研修監理員</t>
    <rPh sb="0" eb="2">
      <t>ケンシュウ</t>
    </rPh>
    <rPh sb="2" eb="4">
      <t>カンリ</t>
    </rPh>
    <rPh sb="4" eb="5">
      <t>イン</t>
    </rPh>
    <phoneticPr fontId="3"/>
  </si>
  <si>
    <t>研修コース4</t>
    <rPh sb="0" eb="2">
      <t>ケンシュウ</t>
    </rPh>
    <phoneticPr fontId="3"/>
  </si>
  <si>
    <t>行挿入によって集計行に空白ができてしまったら↓の行（8行目）をコピー・貼り付けをしてください。</t>
    <rPh sb="0" eb="1">
      <t>ギョウ</t>
    </rPh>
    <rPh sb="1" eb="3">
      <t>ソウニュウ</t>
    </rPh>
    <rPh sb="7" eb="9">
      <t>シュウケイ</t>
    </rPh>
    <rPh sb="9" eb="10">
      <t>ギョウ</t>
    </rPh>
    <rPh sb="11" eb="13">
      <t>クウハク</t>
    </rPh>
    <rPh sb="24" eb="25">
      <t>ギョウ</t>
    </rPh>
    <rPh sb="27" eb="28">
      <t>ギョウ</t>
    </rPh>
    <rPh sb="28" eb="29">
      <t>メ</t>
    </rPh>
    <rPh sb="35" eb="36">
      <t>ハ</t>
    </rPh>
    <rPh sb="37" eb="38">
      <t>ツ</t>
    </rPh>
    <phoneticPr fontId="3"/>
  </si>
  <si>
    <t>←集計行穴埋め用</t>
    <rPh sb="1" eb="3">
      <t>シュウケイ</t>
    </rPh>
    <rPh sb="3" eb="4">
      <t>ギョウ</t>
    </rPh>
    <rPh sb="4" eb="6">
      <t>アナウ</t>
    </rPh>
    <rPh sb="7" eb="8">
      <t>ヨウ</t>
    </rPh>
    <phoneticPr fontId="3"/>
  </si>
  <si>
    <t>今回依頼</t>
    <phoneticPr fontId="3"/>
  </si>
  <si>
    <t>日付</t>
    <rPh sb="0" eb="2">
      <t>ヒヅケ</t>
    </rPh>
    <phoneticPr fontId="3"/>
  </si>
  <si>
    <t>・研修旅行は移動手段［列車名/便名/車輌傭上（車種・台数及び出発・到着時刻）］等を記載
・近距離移動時は行程を記載
・空路（航空券手配）の場合は「研修員等リスト」も要作成</t>
    <rPh sb="1" eb="3">
      <t>ケンシュウ</t>
    </rPh>
    <rPh sb="3" eb="5">
      <t>リョコウ</t>
    </rPh>
    <rPh sb="6" eb="8">
      <t>イドウ</t>
    </rPh>
    <rPh sb="8" eb="10">
      <t>シュダン</t>
    </rPh>
    <rPh sb="59" eb="61">
      <t>クウロ</t>
    </rPh>
    <rPh sb="62" eb="65">
      <t>コウクウケン</t>
    </rPh>
    <rPh sb="65" eb="67">
      <t>テハイ</t>
    </rPh>
    <rPh sb="69" eb="71">
      <t>バアイ</t>
    </rPh>
    <rPh sb="82" eb="83">
      <t>ヨウ</t>
    </rPh>
    <rPh sb="83" eb="85">
      <t>サクセイ</t>
    </rPh>
    <phoneticPr fontId="3"/>
  </si>
  <si>
    <t>グループ</t>
    <phoneticPr fontId="3"/>
  </si>
  <si>
    <t>切符
手配人数</t>
    <phoneticPr fontId="3"/>
  </si>
  <si>
    <t>車輌乗車人数</t>
    <phoneticPr fontId="3"/>
  </si>
  <si>
    <t>請求先</t>
    <phoneticPr fontId="3"/>
  </si>
  <si>
    <t>経費
負担</t>
    <rPh sb="3" eb="5">
      <t>フタン</t>
    </rPh>
    <phoneticPr fontId="3"/>
  </si>
  <si>
    <t>用務先
（バス傭上時は必須）
研修先名・住所</t>
    <rPh sb="7" eb="9">
      <t>ヨウジョウ</t>
    </rPh>
    <rPh sb="9" eb="10">
      <t>ジ</t>
    </rPh>
    <rPh sb="11" eb="13">
      <t>ヒッス</t>
    </rPh>
    <phoneticPr fontId="3"/>
  </si>
  <si>
    <t>駐車場
有無</t>
    <rPh sb="0" eb="3">
      <t>チュウシャジョウ</t>
    </rPh>
    <rPh sb="4" eb="6">
      <t>ウム</t>
    </rPh>
    <phoneticPr fontId="3"/>
  </si>
  <si>
    <t>希望手配内容
／
手配済み内容</t>
    <rPh sb="11" eb="12">
      <t>ズ</t>
    </rPh>
    <phoneticPr fontId="3"/>
  </si>
  <si>
    <t>経費
区分</t>
    <rPh sb="0" eb="2">
      <t>ケイヒ</t>
    </rPh>
    <rPh sb="3" eb="4">
      <t>ク</t>
    </rPh>
    <phoneticPr fontId="3"/>
  </si>
  <si>
    <t>切符単価/
車輛傭上
単価</t>
    <rPh sb="0" eb="2">
      <t>キップ</t>
    </rPh>
    <rPh sb="2" eb="4">
      <t>タンカ</t>
    </rPh>
    <rPh sb="6" eb="8">
      <t>シャリョウ</t>
    </rPh>
    <rPh sb="8" eb="10">
      <t>ヨウジョウ</t>
    </rPh>
    <rPh sb="11" eb="13">
      <t>タンカ</t>
    </rPh>
    <phoneticPr fontId="3"/>
  </si>
  <si>
    <t>請求先別経費</t>
    <rPh sb="0" eb="2">
      <t>セイキュウ</t>
    </rPh>
    <rPh sb="2" eb="3">
      <t>サキ</t>
    </rPh>
    <rPh sb="3" eb="4">
      <t>ベツ</t>
    </rPh>
    <rPh sb="4" eb="6">
      <t>ケイヒ</t>
    </rPh>
    <phoneticPr fontId="3"/>
  </si>
  <si>
    <t>実費分</t>
    <rPh sb="0" eb="2">
      <t>ジッピ</t>
    </rPh>
    <rPh sb="2" eb="3">
      <t>ブン</t>
    </rPh>
    <phoneticPr fontId="3"/>
  </si>
  <si>
    <t>取消料</t>
    <rPh sb="0" eb="2">
      <t>トリケシ</t>
    </rPh>
    <rPh sb="2" eb="3">
      <t>リョウ</t>
    </rPh>
    <phoneticPr fontId="3"/>
  </si>
  <si>
    <t>研修員＋研修監理員同行経費</t>
    <rPh sb="4" eb="6">
      <t>ケンシュウ</t>
    </rPh>
    <phoneticPr fontId="3"/>
  </si>
  <si>
    <t>研修員・
研修監理員</t>
    <rPh sb="0" eb="3">
      <t>ケンシュウイン</t>
    </rPh>
    <phoneticPr fontId="3"/>
  </si>
  <si>
    <t>（本エリアは集計用領域につき改変不可）</t>
    <rPh sb="1" eb="2">
      <t>ホン</t>
    </rPh>
    <rPh sb="6" eb="9">
      <t>シュウケイヨウ</t>
    </rPh>
    <rPh sb="9" eb="11">
      <t>リョウイキ</t>
    </rPh>
    <rPh sb="14" eb="16">
      <t>カイヘン</t>
    </rPh>
    <rPh sb="16" eb="18">
      <t>フカ</t>
    </rPh>
    <phoneticPr fontId="3"/>
  </si>
  <si>
    <t>研修員</t>
    <rPh sb="0" eb="3">
      <t>ケンシュウイン</t>
    </rPh>
    <phoneticPr fontId="3"/>
  </si>
  <si>
    <t>CDN</t>
    <phoneticPr fontId="3"/>
  </si>
  <si>
    <t>同行者</t>
    <rPh sb="0" eb="3">
      <t>ドウコウシャ</t>
    </rPh>
    <phoneticPr fontId="3"/>
  </si>
  <si>
    <t>JICA</t>
    <phoneticPr fontId="3"/>
  </si>
  <si>
    <t>その他</t>
    <rPh sb="2" eb="3">
      <t>タ</t>
    </rPh>
    <phoneticPr fontId="3"/>
  </si>
  <si>
    <t>交通費
（近距離移動のみ）</t>
    <phoneticPr fontId="3"/>
  </si>
  <si>
    <t>タクシー代</t>
    <rPh sb="4" eb="5">
      <t>ダイ</t>
    </rPh>
    <phoneticPr fontId="3"/>
  </si>
  <si>
    <t>航空賃・航空賃以外</t>
    <rPh sb="0" eb="2">
      <t>コウクウ</t>
    </rPh>
    <rPh sb="2" eb="3">
      <t>チン</t>
    </rPh>
    <rPh sb="4" eb="6">
      <t>コウクウ</t>
    </rPh>
    <rPh sb="6" eb="7">
      <t>チン</t>
    </rPh>
    <rPh sb="7" eb="9">
      <t>イガイ</t>
    </rPh>
    <phoneticPr fontId="3"/>
  </si>
  <si>
    <t>移動手段</t>
    <rPh sb="0" eb="2">
      <t>イドウ</t>
    </rPh>
    <rPh sb="2" eb="4">
      <t>シュダン</t>
    </rPh>
    <phoneticPr fontId="3"/>
  </si>
  <si>
    <t>出発時刻</t>
    <rPh sb="0" eb="2">
      <t>シュッパツ</t>
    </rPh>
    <rPh sb="2" eb="4">
      <t>ジコク</t>
    </rPh>
    <phoneticPr fontId="3"/>
  </si>
  <si>
    <t>出発地</t>
    <rPh sb="0" eb="3">
      <t>シュッパツチ</t>
    </rPh>
    <phoneticPr fontId="3"/>
  </si>
  <si>
    <t>経由地</t>
    <rPh sb="0" eb="3">
      <t>ケイユチ</t>
    </rPh>
    <phoneticPr fontId="3"/>
  </si>
  <si>
    <t>到着時刻</t>
    <rPh sb="0" eb="2">
      <t>トウチャク</t>
    </rPh>
    <rPh sb="2" eb="4">
      <t>ジコク</t>
    </rPh>
    <phoneticPr fontId="3"/>
  </si>
  <si>
    <t>到着地</t>
    <rPh sb="0" eb="2">
      <t>トウチャク</t>
    </rPh>
    <rPh sb="2" eb="3">
      <t>チ</t>
    </rPh>
    <phoneticPr fontId="3"/>
  </si>
  <si>
    <t>コース1</t>
    <phoneticPr fontId="3"/>
  </si>
  <si>
    <t>コース2</t>
    <phoneticPr fontId="3"/>
  </si>
  <si>
    <t>コース3</t>
    <phoneticPr fontId="3"/>
  </si>
  <si>
    <t>コース4</t>
    <phoneticPr fontId="3"/>
  </si>
  <si>
    <t>集計エラー内容</t>
    <rPh sb="0" eb="2">
      <t>シュウケイ</t>
    </rPh>
    <rPh sb="5" eb="7">
      <t>ナイヨウ</t>
    </rPh>
    <phoneticPr fontId="3"/>
  </si>
  <si>
    <t>便名・列車名</t>
    <rPh sb="0" eb="2">
      <t>ビンメイ</t>
    </rPh>
    <rPh sb="3" eb="5">
      <t>レッシャ</t>
    </rPh>
    <rPh sb="5" eb="6">
      <t>メイ</t>
    </rPh>
    <phoneticPr fontId="3"/>
  </si>
  <si>
    <t>単価</t>
    <rPh sb="0" eb="2">
      <t>タンカ</t>
    </rPh>
    <phoneticPr fontId="3"/>
  </si>
  <si>
    <t>人数</t>
    <rPh sb="0" eb="2">
      <t>ニンズウ</t>
    </rPh>
    <phoneticPr fontId="3"/>
  </si>
  <si>
    <t>金額</t>
    <rPh sb="0" eb="2">
      <t>キンガク</t>
    </rPh>
    <phoneticPr fontId="3"/>
  </si>
  <si>
    <t>（集計利用領域につき削除不可。この行より上は行挿入しないでください。）</t>
    <rPh sb="1" eb="3">
      <t>シュウケイ</t>
    </rPh>
    <rPh sb="10" eb="12">
      <t>サクジョ</t>
    </rPh>
    <rPh sb="17" eb="18">
      <t>ギョウ</t>
    </rPh>
    <rPh sb="20" eb="21">
      <t>ウエ</t>
    </rPh>
    <rPh sb="22" eb="23">
      <t>ギョウ</t>
    </rPh>
    <rPh sb="23" eb="25">
      <t>ソウニュウ</t>
    </rPh>
    <phoneticPr fontId="3"/>
  </si>
  <si>
    <t>手配</t>
  </si>
  <si>
    <t>（集計利用領域につき削除不可）</t>
    <phoneticPr fontId="3"/>
  </si>
  <si>
    <r>
      <t xml:space="preserve"> ↑今回依頼する部分を選択。</t>
    </r>
    <r>
      <rPr>
        <b/>
        <sz val="10"/>
        <color rgb="FFFF0000"/>
        <rFont val="Meiryo UI"/>
        <family val="3"/>
        <charset val="128"/>
      </rPr>
      <t>［相談：行程相談・情報提供依頼 ／ 手配：手配依頼］</t>
    </r>
    <rPh sb="2" eb="4">
      <t>コンカイ</t>
    </rPh>
    <rPh sb="4" eb="6">
      <t>イライ</t>
    </rPh>
    <rPh sb="8" eb="10">
      <t>ブブン</t>
    </rPh>
    <rPh sb="11" eb="13">
      <t>センタク</t>
    </rPh>
    <rPh sb="15" eb="17">
      <t>ソウダン</t>
    </rPh>
    <rPh sb="18" eb="20">
      <t>コウテイ</t>
    </rPh>
    <rPh sb="20" eb="22">
      <t>ソウダン</t>
    </rPh>
    <rPh sb="23" eb="25">
      <t>ジョウホウ</t>
    </rPh>
    <rPh sb="25" eb="27">
      <t>テイキョウ</t>
    </rPh>
    <rPh sb="27" eb="29">
      <t>イライ</t>
    </rPh>
    <rPh sb="32" eb="34">
      <t>テハイ</t>
    </rPh>
    <rPh sb="35" eb="37">
      <t>テハイ</t>
    </rPh>
    <rPh sb="37" eb="39">
      <t>イライ</t>
    </rPh>
    <phoneticPr fontId="3"/>
  </si>
  <si>
    <r>
      <t xml:space="preserve"> ↑JICAへの請求数</t>
    </r>
    <r>
      <rPr>
        <b/>
        <sz val="10"/>
        <color rgb="FFFF0000"/>
        <rFont val="Meiryo UI"/>
        <family val="3"/>
        <charset val="128"/>
      </rPr>
      <t>［切符の場合：枚数 ／ 車輛傭上の場合：台数］</t>
    </r>
    <rPh sb="8" eb="10">
      <t>セイキュウ</t>
    </rPh>
    <rPh sb="10" eb="11">
      <t>スウ</t>
    </rPh>
    <phoneticPr fontId="3"/>
  </si>
  <si>
    <t>切符受渡し方法</t>
    <phoneticPr fontId="3"/>
  </si>
  <si>
    <t>請求書送付先</t>
    <rPh sb="0" eb="3">
      <t>セイキュウショ</t>
    </rPh>
    <rPh sb="3" eb="6">
      <t>ソウフサキ</t>
    </rPh>
    <phoneticPr fontId="3"/>
  </si>
  <si>
    <t>通信欄</t>
    <rPh sb="0" eb="3">
      <t>ツウシンラン</t>
    </rPh>
    <phoneticPr fontId="3"/>
  </si>
  <si>
    <t>航空券
経費計(A)</t>
    <rPh sb="0" eb="3">
      <t>コウクウケン</t>
    </rPh>
    <rPh sb="4" eb="6">
      <t>ケイヒ</t>
    </rPh>
    <rPh sb="6" eb="7">
      <t>ケイ</t>
    </rPh>
    <phoneticPr fontId="3"/>
  </si>
  <si>
    <t>航空券経費
調整額(B)</t>
    <rPh sb="0" eb="3">
      <t>コウクウケン</t>
    </rPh>
    <rPh sb="3" eb="5">
      <t>ケイヒ</t>
    </rPh>
    <rPh sb="6" eb="8">
      <t>チョウセイ</t>
    </rPh>
    <rPh sb="8" eb="9">
      <t>ガク</t>
    </rPh>
    <phoneticPr fontId="3"/>
  </si>
  <si>
    <t>航空券以外
経費計(C)</t>
    <rPh sb="0" eb="3">
      <t>コウクウケン</t>
    </rPh>
    <rPh sb="3" eb="5">
      <t>イガイ</t>
    </rPh>
    <phoneticPr fontId="3"/>
  </si>
  <si>
    <t>航空券以外
調整額(D)</t>
    <rPh sb="0" eb="3">
      <t>コウクウケン</t>
    </rPh>
    <rPh sb="3" eb="5">
      <t>イガイ</t>
    </rPh>
    <rPh sb="6" eb="8">
      <t>チョウセイ</t>
    </rPh>
    <rPh sb="8" eb="9">
      <t>ガク</t>
    </rPh>
    <phoneticPr fontId="3"/>
  </si>
  <si>
    <t>実費計
(E)</t>
    <rPh sb="0" eb="2">
      <t>ジッピ</t>
    </rPh>
    <rPh sb="2" eb="3">
      <t>ケイ</t>
    </rPh>
    <phoneticPr fontId="3"/>
  </si>
  <si>
    <t>JICA請求額
{(A)-(B)}+{(C)+(D)}+(E)</t>
    <rPh sb="3" eb="5">
      <t>セイキュウ</t>
    </rPh>
    <rPh sb="5" eb="6">
      <t>ガク</t>
    </rPh>
    <phoneticPr fontId="3"/>
  </si>
  <si>
    <t>方法</t>
    <rPh sb="0" eb="2">
      <t>ホウホウ</t>
    </rPh>
    <phoneticPr fontId="3"/>
  </si>
  <si>
    <t>JICA国内事業部研修管理課</t>
    <rPh sb="4" eb="6">
      <t>コクナイ</t>
    </rPh>
    <rPh sb="6" eb="8">
      <t>ジギョウ</t>
    </rPh>
    <rPh sb="8" eb="9">
      <t>ブ</t>
    </rPh>
    <rPh sb="9" eb="11">
      <t>ケンシュウ</t>
    </rPh>
    <rPh sb="11" eb="14">
      <t>カンリカ</t>
    </rPh>
    <phoneticPr fontId="3"/>
  </si>
  <si>
    <t>受取日</t>
    <rPh sb="0" eb="3">
      <t>ウケトリビ</t>
    </rPh>
    <phoneticPr fontId="3"/>
  </si>
  <si>
    <t>までに受領</t>
  </si>
  <si>
    <t>宛先</t>
    <rPh sb="0" eb="2">
      <t>アテサキ</t>
    </rPh>
    <phoneticPr fontId="3"/>
  </si>
  <si>
    <t>合計</t>
    <phoneticPr fontId="3"/>
  </si>
  <si>
    <t>研修員等リスト</t>
    <phoneticPr fontId="3"/>
  </si>
  <si>
    <r>
      <rPr>
        <b/>
        <sz val="10"/>
        <color rgb="FF0000FF"/>
        <rFont val="Meiryo UI"/>
        <family val="3"/>
        <charset val="128"/>
      </rPr>
      <t>※航空券手配時にこのリストを作成してください</t>
    </r>
    <r>
      <rPr>
        <sz val="10"/>
        <color rgb="FF0000FF"/>
        <rFont val="Meiryo UI"/>
        <family val="3"/>
        <charset val="128"/>
      </rPr>
      <t>（研修事業総合システム「研修員等リスト」ボタンから出力されたCSVデータをそのままコピー＆ペーストできます）。</t>
    </r>
    <rPh sb="1" eb="4">
      <t>コウクウケン</t>
    </rPh>
    <rPh sb="4" eb="6">
      <t>テハイ</t>
    </rPh>
    <rPh sb="6" eb="7">
      <t>ジ</t>
    </rPh>
    <rPh sb="14" eb="16">
      <t>サクセイ</t>
    </rPh>
    <rPh sb="23" eb="25">
      <t>ケンシュウ</t>
    </rPh>
    <rPh sb="25" eb="27">
      <t>ジギョウ</t>
    </rPh>
    <rPh sb="27" eb="29">
      <t>ソウゴウ</t>
    </rPh>
    <rPh sb="34" eb="37">
      <t>ケンシュウイン</t>
    </rPh>
    <rPh sb="37" eb="38">
      <t>トウ</t>
    </rPh>
    <rPh sb="47" eb="49">
      <t>シュツリョク</t>
    </rPh>
    <phoneticPr fontId="3"/>
  </si>
  <si>
    <t>来日ステータス</t>
  </si>
  <si>
    <t>研修コース番号</t>
  </si>
  <si>
    <t>研修コース名</t>
  </si>
  <si>
    <t>区分</t>
    <rPh sb="0" eb="2">
      <t>クブン</t>
    </rPh>
    <phoneticPr fontId="3"/>
  </si>
  <si>
    <t>研修員番号／
研修監理員番号／
個人通番</t>
    <phoneticPr fontId="3"/>
  </si>
  <si>
    <t>氏名</t>
  </si>
  <si>
    <t>氏名（カナ）</t>
  </si>
  <si>
    <t>性別</t>
  </si>
  <si>
    <t>年齢</t>
  </si>
  <si>
    <t>国名</t>
  </si>
  <si>
    <t>受入開始日</t>
  </si>
  <si>
    <t>受入終了日</t>
  </si>
  <si>
    <t>待遇</t>
  </si>
  <si>
    <t>請求書
宛先</t>
    <phoneticPr fontId="3"/>
  </si>
  <si>
    <t>請求書
郵便番号</t>
    <phoneticPr fontId="3"/>
  </si>
  <si>
    <t>請求書
住所</t>
    <phoneticPr fontId="3"/>
  </si>
  <si>
    <t>所管国内機関</t>
  </si>
  <si>
    <t>案件担当者</t>
  </si>
  <si>
    <t>現場担当者</t>
  </si>
  <si>
    <t>切符送付先住所</t>
    <rPh sb="0" eb="2">
      <t>キップ</t>
    </rPh>
    <rPh sb="2" eb="5">
      <t>ソウフサキ</t>
    </rPh>
    <rPh sb="5" eb="7">
      <t>ジュウショ</t>
    </rPh>
    <phoneticPr fontId="3"/>
  </si>
  <si>
    <t>センター名</t>
    <rPh sb="4" eb="5">
      <t>メイ</t>
    </rPh>
    <phoneticPr fontId="3"/>
  </si>
  <si>
    <t>北海道センター札幌</t>
    <rPh sb="7" eb="9">
      <t>サッポロ</t>
    </rPh>
    <phoneticPr fontId="3"/>
  </si>
  <si>
    <t>北海道センター帯広</t>
    <rPh sb="7" eb="9">
      <t>オビヒロ</t>
    </rPh>
    <phoneticPr fontId="3"/>
  </si>
  <si>
    <t>東北センター</t>
  </si>
  <si>
    <t>筑波センター</t>
  </si>
  <si>
    <t>東京センター</t>
  </si>
  <si>
    <t>横浜センター</t>
  </si>
  <si>
    <t>北陸センター</t>
  </si>
  <si>
    <t>関西センター</t>
  </si>
  <si>
    <t>中国センター</t>
  </si>
  <si>
    <t>四国センター</t>
  </si>
  <si>
    <t>九州センター</t>
  </si>
  <si>
    <t>沖縄センター</t>
  </si>
  <si>
    <t>二本松訓練所</t>
  </si>
  <si>
    <t>駒ヶ根訓練所</t>
  </si>
  <si>
    <t>〒003-0026　北海道札幌市白石区本通16丁目南4-25　JICA北海道センター（札幌）</t>
    <phoneticPr fontId="3"/>
  </si>
  <si>
    <t>sapporo_jica@nta.co.jp</t>
    <phoneticPr fontId="3"/>
  </si>
  <si>
    <t>研修業務課</t>
    <rPh sb="0" eb="5">
      <t>ケンシュウギョウムカ</t>
    </rPh>
    <phoneticPr fontId="3"/>
  </si>
  <si>
    <t>道東業務課</t>
    <rPh sb="0" eb="5">
      <t>ドウトウギョウムカ</t>
    </rPh>
    <phoneticPr fontId="3"/>
  </si>
  <si>
    <t>総務課</t>
    <rPh sb="0" eb="3">
      <t>ソウムカ</t>
    </rPh>
    <phoneticPr fontId="3"/>
  </si>
  <si>
    <t>人間開発・計画調整課</t>
    <rPh sb="0" eb="4">
      <t>ニンゲンカイハツ</t>
    </rPh>
    <rPh sb="5" eb="7">
      <t>ケイカク</t>
    </rPh>
    <rPh sb="7" eb="10">
      <t>チョウセイカ</t>
    </rPh>
    <phoneticPr fontId="3"/>
  </si>
  <si>
    <t>業務課</t>
    <rPh sb="0" eb="2">
      <t>ギョウム</t>
    </rPh>
    <rPh sb="2" eb="3">
      <t>カ</t>
    </rPh>
    <phoneticPr fontId="3"/>
  </si>
  <si>
    <t>〒080-2470　北海道帯広市西20条南6丁目1-2　JICA北海道センター（帯広）</t>
    <phoneticPr fontId="3"/>
  </si>
  <si>
    <t>obihiro_jica@nta.co.jp</t>
    <phoneticPr fontId="3"/>
  </si>
  <si>
    <t>市民参加協力課</t>
    <rPh sb="0" eb="4">
      <t>シミンサンカ</t>
    </rPh>
    <rPh sb="4" eb="6">
      <t>キョウリョク</t>
    </rPh>
    <rPh sb="6" eb="7">
      <t>カ</t>
    </rPh>
    <phoneticPr fontId="3"/>
  </si>
  <si>
    <t>連携推進課</t>
    <rPh sb="0" eb="5">
      <t>レンケイスイシンカ</t>
    </rPh>
    <phoneticPr fontId="3"/>
  </si>
  <si>
    <t>経済基盤開発・環境課</t>
    <rPh sb="0" eb="6">
      <t>ケイザイキバンカイハツ</t>
    </rPh>
    <rPh sb="7" eb="9">
      <t>カンキョウ</t>
    </rPh>
    <rPh sb="9" eb="10">
      <t>カ</t>
    </rPh>
    <phoneticPr fontId="3"/>
  </si>
  <si>
    <t>開発大学院連携課</t>
    <rPh sb="0" eb="5">
      <t>カイハツダイガクイン</t>
    </rPh>
    <rPh sb="5" eb="8">
      <t>レンケイカ</t>
    </rPh>
    <phoneticPr fontId="3"/>
  </si>
  <si>
    <t>〒980-0811　宮城県仙台市青葉区一番町4-6-1　仙台第一生命タワービルディング20階　JICA東北センター</t>
    <phoneticPr fontId="3"/>
  </si>
  <si>
    <t>東北センター</t>
    <phoneticPr fontId="3"/>
  </si>
  <si>
    <t>tohoku_jica@nta.co.jp</t>
    <phoneticPr fontId="3"/>
  </si>
  <si>
    <t>産業開発・公共政策課</t>
    <rPh sb="0" eb="4">
      <t>サンギョウカイハツ</t>
    </rPh>
    <rPh sb="5" eb="10">
      <t>コウキョウセイサクカ</t>
    </rPh>
    <phoneticPr fontId="3"/>
  </si>
  <si>
    <t>〒305-0074　茨城県つくば市高野台3-6　JICA筑波センター</t>
    <phoneticPr fontId="3"/>
  </si>
  <si>
    <t>筑波センター</t>
    <phoneticPr fontId="3"/>
  </si>
  <si>
    <t>tsukuba_jica@nta.co.jp</t>
    <phoneticPr fontId="3"/>
  </si>
  <si>
    <t>長期研修課</t>
    <rPh sb="0" eb="5">
      <t>チョウキケンシュウカ</t>
    </rPh>
    <phoneticPr fontId="3"/>
  </si>
  <si>
    <t>〒151-0066　東京都渋谷区西原2-49-5　JICA東京センター</t>
    <phoneticPr fontId="3"/>
  </si>
  <si>
    <t>東京センター</t>
    <phoneticPr fontId="3"/>
  </si>
  <si>
    <t>tokyo_jica@nta.co.jp</t>
    <phoneticPr fontId="3"/>
  </si>
  <si>
    <t>市民参加協力第一課</t>
    <rPh sb="0" eb="4">
      <t>シミンサンカ</t>
    </rPh>
    <rPh sb="4" eb="6">
      <t>キョウリョク</t>
    </rPh>
    <rPh sb="6" eb="8">
      <t>ダイイチ</t>
    </rPh>
    <rPh sb="8" eb="9">
      <t>カ</t>
    </rPh>
    <phoneticPr fontId="3"/>
  </si>
  <si>
    <t>〒231-0001　神奈川県横浜市中区新港2-3-1　JICA横浜センター</t>
    <phoneticPr fontId="3"/>
  </si>
  <si>
    <t>横浜センター</t>
    <phoneticPr fontId="3"/>
  </si>
  <si>
    <t>yokohama_jica@nta.co.jp</t>
    <phoneticPr fontId="3"/>
  </si>
  <si>
    <t>市民参加協力第二課</t>
    <rPh sb="0" eb="4">
      <t>シミンサンカ</t>
    </rPh>
    <rPh sb="4" eb="6">
      <t>キョウリョク</t>
    </rPh>
    <rPh sb="6" eb="8">
      <t>ダイニ</t>
    </rPh>
    <rPh sb="8" eb="9">
      <t>カ</t>
    </rPh>
    <phoneticPr fontId="3"/>
  </si>
  <si>
    <t>〒920-0853　石川県金沢市本町1-5-2　JICA北陸センター</t>
    <phoneticPr fontId="3"/>
  </si>
  <si>
    <t>北陸センター</t>
    <phoneticPr fontId="3"/>
  </si>
  <si>
    <t>hokuriku_jica@nta.co.jp</t>
    <phoneticPr fontId="3"/>
  </si>
  <si>
    <t>〒453-0872　愛知県名古屋市中村区平池町4丁目60-7　JICA中部センター</t>
    <phoneticPr fontId="3"/>
  </si>
  <si>
    <t>中部センター</t>
    <phoneticPr fontId="3"/>
  </si>
  <si>
    <t>chubu_jica@nta.co.jp</t>
    <phoneticPr fontId="3"/>
  </si>
  <si>
    <t>〒651-0073　兵庫県神戸市中央区脇浜海岸通1-5-2　JICA関西センター</t>
    <phoneticPr fontId="3"/>
  </si>
  <si>
    <t>関西センター</t>
    <phoneticPr fontId="3"/>
  </si>
  <si>
    <t>kansai_jica@nta.co.jp</t>
    <phoneticPr fontId="3"/>
  </si>
  <si>
    <t>〒739-0046　広島県東広島市鏡山3-3-1　JICA中国センター</t>
    <phoneticPr fontId="3"/>
  </si>
  <si>
    <t>中国センター</t>
    <phoneticPr fontId="3"/>
  </si>
  <si>
    <t>chugoku_jica@nta.co.jp</t>
    <phoneticPr fontId="3"/>
  </si>
  <si>
    <t>〒760-0028　香川県高松市鍛冶屋町3番地　香川三友ビル1階　JICA四国センター</t>
    <phoneticPr fontId="3"/>
  </si>
  <si>
    <t>四国センター</t>
    <phoneticPr fontId="3"/>
  </si>
  <si>
    <t>shikoku_jica@nta.co.jp</t>
    <phoneticPr fontId="3"/>
  </si>
  <si>
    <t>〒805-8505　福岡県北九州市八幡東区平野2-2-1　JICA九州センター</t>
    <phoneticPr fontId="3"/>
  </si>
  <si>
    <t>九州センター</t>
    <phoneticPr fontId="3"/>
  </si>
  <si>
    <t>kyusyu_jica@nta.co.jp</t>
    <phoneticPr fontId="3"/>
  </si>
  <si>
    <t>〒901-2552　沖縄県浦添市字前田1143-1　JICA沖縄センター</t>
    <phoneticPr fontId="3"/>
  </si>
  <si>
    <t>沖縄センター</t>
    <phoneticPr fontId="3"/>
  </si>
  <si>
    <t>okinawa_jica@nta.co.jp</t>
    <phoneticPr fontId="3"/>
  </si>
  <si>
    <t>〒964-8558　福島県二本松市永田字長坂4-2　JICA二本松青年海外協力隊訓練所</t>
    <phoneticPr fontId="3"/>
  </si>
  <si>
    <t>二本松訓練所</t>
    <phoneticPr fontId="3"/>
  </si>
  <si>
    <t>〒399-4117　長野県駒ケ根市赤穂15　JICA駒ヶ根青年海外協力隊訓練所</t>
  </si>
  <si>
    <t>駒ヶ根訓練所</t>
    <phoneticPr fontId="3"/>
  </si>
  <si>
    <t>旅行会社連絡先</t>
    <rPh sb="0" eb="2">
      <t>リョコウ</t>
    </rPh>
    <rPh sb="2" eb="4">
      <t>カイシャ</t>
    </rPh>
    <rPh sb="4" eb="7">
      <t>レンラクサキ</t>
    </rPh>
    <phoneticPr fontId="3"/>
  </si>
  <si>
    <t>コンサルタント</t>
    <phoneticPr fontId="3"/>
  </si>
  <si>
    <t>コンサルタント
同行者</t>
    <rPh sb="8" eb="11">
      <t>ドウコウシャ</t>
    </rPh>
    <phoneticPr fontId="3"/>
  </si>
  <si>
    <t>乗車券</t>
  </si>
  <si>
    <t>京都</t>
  </si>
  <si>
    <t>長浜</t>
  </si>
  <si>
    <t>こだま712</t>
  </si>
  <si>
    <t>米原</t>
  </si>
  <si>
    <t>傭上バス</t>
  </si>
  <si>
    <t>ダイワロイネットホテル京都八条口</t>
  </si>
  <si>
    <t>奈良公園バスタターミナル</t>
  </si>
  <si>
    <t>奈良公園バスタターミナル　〒630-8213　奈良県奈良市登大路町76</t>
  </si>
  <si>
    <t>奈良町大通り（元興寺北側辺り）元興寺〒630-8392 奈良県奈良市中院町11</t>
  </si>
  <si>
    <t>平城宮跡歴史公園</t>
  </si>
  <si>
    <t>研修監理員宛送付</t>
  </si>
  <si>
    <t>平城宮跡歴史公園
〒630-8012奈良県奈良市二条大路南4丁目6-1</t>
    <phoneticPr fontId="3"/>
  </si>
  <si>
    <t>2023/9/27～2023/11/1</t>
    <phoneticPr fontId="3"/>
  </si>
  <si>
    <t>2022○○□□J001</t>
    <phoneticPr fontId="3"/>
  </si>
  <si>
    <r>
      <t>様式Ver.2023</t>
    </r>
    <r>
      <rPr>
        <b/>
        <sz val="10"/>
        <rFont val="Meiryo UI"/>
        <family val="3"/>
        <charset val="128"/>
      </rPr>
      <t>.3.20</t>
    </r>
    <rPh sb="0" eb="2">
      <t>ヨウシキ</t>
    </rPh>
    <phoneticPr fontId="3"/>
  </si>
  <si>
    <t>中型バス1台希望</t>
    <rPh sb="6" eb="8">
      <t>キボウ</t>
    </rPh>
    <phoneticPr fontId="3"/>
  </si>
  <si>
    <t>有</t>
    <rPh sb="0" eb="1">
      <t>アリ</t>
    </rPh>
    <phoneticPr fontId="3"/>
  </si>
  <si>
    <t>☆☆○○□□</t>
    <phoneticPr fontId="3"/>
  </si>
  <si>
    <t>□□○○</t>
    <phoneticPr fontId="3"/>
  </si>
  <si>
    <t>□□○○@abcd.co.jp</t>
    <phoneticPr fontId="3"/>
  </si>
  <si>
    <t>075-△△△-■■■■</t>
    <phoneticPr fontId="3"/>
  </si>
  <si>
    <t>○○@efgh.co.jp</t>
    <phoneticPr fontId="3"/>
  </si>
  <si>
    <t xml:space="preserve">
【同行者分】
〒　　京都市○○区　〇-201　□□○○様宛て</t>
    <rPh sb="16" eb="17">
      <t>ク</t>
    </rPh>
    <rPh sb="29" eb="30">
      <t>ア</t>
    </rPh>
    <phoneticPr fontId="3"/>
  </si>
  <si>
    <t>○○△△</t>
    <phoneticPr fontId="3"/>
  </si>
  <si>
    <t>【研修員、CDN分】〒　　京都市○○区　〇-101　○○△△様宛て
【同行者分】〒　　京都市○○区　〇-201　□□○○様宛て</t>
    <rPh sb="1" eb="4">
      <t>ケンシュウイン</t>
    </rPh>
    <rPh sb="8" eb="9">
      <t>フン</t>
    </rPh>
    <rPh sb="36" eb="39">
      <t>ドウコウシャ</t>
    </rPh>
    <phoneticPr fontId="3"/>
  </si>
  <si>
    <t>★★1234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</si>
</sst>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h:mm;@"/>
    <numFmt numFmtId="177" formatCode="m/d\(aaa\)"/>
    <numFmt numFmtId="178" formatCode="yyyy/m/d;@"/>
    <numFmt numFmtId="179" formatCode="yyyy&quot;年&quot;m&quot;月&quot;d&quot;日（&quot;aaa&quot;）&quot;;@"/>
    <numFmt numFmtId="180" formatCode="yy/m/d\(aaa\)"/>
    <numFmt numFmtId="181" formatCode="#,##0_ "/>
  </numFmts>
  <fonts count="29">
    <font>
      <sz val="12"/>
      <color theme="1"/>
      <name val="ＭＳ ゴシック"/>
      <family val="3"/>
      <charset val="128"/>
    </font>
    <font>
      <sz val="12"/>
      <color indexed="8"/>
      <name val="ＭＳ ゴシック"/>
      <family val="3"/>
      <charset val="128"/>
    </font>
    <font>
      <sz val="12"/>
      <name val="ＭＳ ゴシック"/>
      <family val="3"/>
      <charset val="128"/>
    </font>
    <font>
      <sz val="6"/>
      <name val="ＭＳ ゴシック"/>
      <family val="3"/>
      <charset val="128"/>
    </font>
    <font>
      <sz val="12"/>
      <color indexed="8"/>
      <name val="ＭＳ ゴシック"/>
      <family val="3"/>
      <charset val="128"/>
    </font>
    <font>
      <sz val="10"/>
      <name val="Arial"/>
      <family val="2"/>
    </font>
    <font>
      <sz val="10"/>
      <name val="Meiryo UI"/>
      <family val="3"/>
      <charset val="128"/>
    </font>
    <font>
      <b/>
      <sz val="20"/>
      <name val="Meiryo UI"/>
      <family val="3"/>
      <charset val="128"/>
    </font>
    <font>
      <sz val="12"/>
      <name val="Meiryo UI"/>
      <family val="3"/>
      <charset val="128"/>
    </font>
    <font>
      <sz val="11"/>
      <name val="Meiryo UI"/>
      <family val="3"/>
      <charset val="128"/>
    </font>
    <font>
      <b/>
      <sz val="11"/>
      <name val="Meiryo UI"/>
      <family val="3"/>
      <charset val="128"/>
    </font>
    <font>
      <sz val="10"/>
      <color rgb="FF0000FF"/>
      <name val="Meiryo UI"/>
      <family val="3"/>
      <charset val="128"/>
    </font>
    <font>
      <sz val="10"/>
      <color theme="1" tint="0.499984740745262"/>
      <name val="Meiryo UI"/>
      <family val="3"/>
      <charset val="128"/>
    </font>
    <font>
      <sz val="11"/>
      <color theme="1" tint="0.499984740745262"/>
      <name val="Meiryo UI"/>
      <family val="3"/>
      <charset val="128"/>
    </font>
    <font>
      <sz val="12"/>
      <color theme="1" tint="0.499984740745262"/>
      <name val="Meiryo UI"/>
      <family val="3"/>
      <charset val="128"/>
    </font>
    <font>
      <b/>
      <sz val="10"/>
      <color rgb="FFFF0000"/>
      <name val="Meiryo UI"/>
      <family val="3"/>
      <charset val="128"/>
    </font>
    <font>
      <sz val="11"/>
      <color theme="1"/>
      <name val="Meiryo UI"/>
      <family val="3"/>
      <charset val="128"/>
    </font>
    <font>
      <b/>
      <sz val="11"/>
      <color theme="1"/>
      <name val="Meiryo UI"/>
      <family val="3"/>
      <charset val="128"/>
    </font>
    <font>
      <b/>
      <sz val="10"/>
      <color rgb="FF0000FF"/>
      <name val="Meiryo UI"/>
      <family val="3"/>
      <charset val="128"/>
    </font>
    <font>
      <b/>
      <sz val="11"/>
      <color rgb="FF0000FF"/>
      <name val="Meiryo UI"/>
      <family val="3"/>
      <charset val="128"/>
    </font>
    <font>
      <sz val="10"/>
      <color rgb="FFFF0000"/>
      <name val="Meiryo UI"/>
      <family val="3"/>
      <charset val="128"/>
    </font>
    <font>
      <b/>
      <sz val="10"/>
      <name val="Meiryo UI"/>
      <family val="3"/>
      <charset val="128"/>
    </font>
    <font>
      <u/>
      <sz val="12"/>
      <color theme="10"/>
      <name val="ＭＳ ゴシック"/>
      <family val="3"/>
      <charset val="128"/>
    </font>
    <font>
      <sz val="20"/>
      <name val="Meiryo UI"/>
      <family val="3"/>
      <charset val="128"/>
    </font>
    <font>
      <sz val="9"/>
      <color rgb="FF0000FF"/>
      <name val="Meiryo UI"/>
      <family val="3"/>
      <charset val="128"/>
    </font>
    <font>
      <sz val="11"/>
      <color rgb="FFFF0000"/>
      <name val="Meiryo UI"/>
      <family val="3"/>
      <charset val="128"/>
    </font>
    <font>
      <b/>
      <sz val="9"/>
      <color indexed="81"/>
      <name val="MS P ゴシック"/>
      <family val="3"/>
      <charset val="128"/>
    </font>
    <font>
      <sz val="12"/>
      <color theme="1"/>
      <name val="BIZ UDゴシック"/>
      <family val="3"/>
      <charset val="128"/>
    </font>
    <font>
      <b/>
      <sz val="12"/>
      <color rgb="FF0000FF"/>
      <name val="BIZ UDゴシック"/>
      <family val="3"/>
      <charset val="128"/>
    </font>
  </fonts>
  <fills count="12">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79998168889431442"/>
        <bgColor indexed="64"/>
      </patternFill>
    </fill>
    <fill>
      <gradientFill>
        <stop position="0">
          <color theme="6" tint="0.59999389629810485"/>
        </stop>
        <stop position="1">
          <color theme="3" tint="0.80001220740379042"/>
        </stop>
      </gradientFill>
    </fill>
    <fill>
      <patternFill patternType="solid">
        <fgColor rgb="FFFFFF99"/>
        <bgColor indexed="64"/>
      </patternFill>
    </fill>
    <fill>
      <patternFill patternType="solid">
        <fgColor theme="6" tint="0.59999389629810485"/>
        <bgColor auto="1"/>
      </patternFill>
    </fill>
    <fill>
      <patternFill patternType="solid">
        <fgColor theme="6" tint="0.79998168889431442"/>
        <bgColor indexed="64"/>
      </patternFill>
    </fill>
    <fill>
      <patternFill patternType="solid">
        <fgColor rgb="FFFFFFCC"/>
        <bgColor indexed="64"/>
      </patternFill>
    </fill>
    <fill>
      <patternFill patternType="solid">
        <fgColor rgb="FFFFFFCC"/>
        <bgColor rgb="FF000000"/>
      </patternFill>
    </fill>
  </fills>
  <borders count="29">
    <border>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theme="0" tint="-0.499984740745262"/>
      </left>
      <right style="thin">
        <color theme="0" tint="-0.499984740745262"/>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top/>
      <bottom style="thin">
        <color theme="0" tint="-0.499984740745262"/>
      </bottom>
      <diagonal/>
    </border>
    <border diagonalUp="1">
      <left style="thin">
        <color indexed="64"/>
      </left>
      <right style="thin">
        <color indexed="64"/>
      </right>
      <top style="thin">
        <color indexed="64"/>
      </top>
      <bottom style="thin">
        <color indexed="64"/>
      </bottom>
      <diagonal style="thin">
        <color indexed="64"/>
      </diagonal>
    </border>
  </borders>
  <cellStyleXfs count="12">
    <xf numFmtId="0" fontId="0" fillId="0" borderId="0">
      <alignment vertical="center"/>
    </xf>
    <xf numFmtId="0" fontId="5" fillId="0" borderId="0"/>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5" fillId="0" borderId="0"/>
    <xf numFmtId="0" fontId="2" fillId="0" borderId="0">
      <alignment vertical="center"/>
    </xf>
    <xf numFmtId="0" fontId="2" fillId="0" borderId="0">
      <alignment vertical="center"/>
    </xf>
    <xf numFmtId="0" fontId="2" fillId="0" borderId="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cellStyleXfs>
  <cellXfs count="229">
    <xf numFmtId="0" fontId="0" fillId="0" borderId="0" xfId="0">
      <alignment vertical="center"/>
    </xf>
    <xf numFmtId="0" fontId="16" fillId="0" borderId="0" xfId="0" applyFont="1">
      <alignment vertical="center"/>
    </xf>
    <xf numFmtId="0" fontId="16" fillId="4" borderId="0" xfId="0" applyFont="1" applyFill="1" applyAlignment="1">
      <alignment horizontal="center" vertical="center"/>
    </xf>
    <xf numFmtId="0" fontId="16" fillId="0" borderId="0" xfId="0" applyFont="1" applyAlignment="1">
      <alignment horizontal="center" vertical="center" wrapText="1"/>
    </xf>
    <xf numFmtId="0" fontId="16" fillId="0" borderId="3" xfId="0" applyFont="1" applyBorder="1">
      <alignment vertical="center"/>
    </xf>
    <xf numFmtId="178" fontId="16" fillId="0" borderId="3" xfId="0" applyNumberFormat="1" applyFont="1" applyBorder="1">
      <alignment vertical="center"/>
    </xf>
    <xf numFmtId="178" fontId="16" fillId="0" borderId="0" xfId="0" applyNumberFormat="1" applyFont="1">
      <alignment vertical="center"/>
    </xf>
    <xf numFmtId="0" fontId="16" fillId="0" borderId="3" xfId="0" applyFont="1" applyBorder="1" applyAlignment="1">
      <alignment horizontal="left" vertical="center"/>
    </xf>
    <xf numFmtId="0" fontId="16" fillId="4" borderId="3" xfId="0" applyFont="1" applyFill="1" applyBorder="1" applyAlignment="1">
      <alignment horizontal="center" vertical="center" wrapText="1"/>
    </xf>
    <xf numFmtId="178" fontId="16" fillId="4" borderId="3" xfId="0" applyNumberFormat="1" applyFont="1" applyFill="1" applyBorder="1" applyAlignment="1">
      <alignment horizontal="center" vertical="center" wrapText="1"/>
    </xf>
    <xf numFmtId="0" fontId="11" fillId="0" borderId="4" xfId="0" applyFont="1" applyBorder="1">
      <alignment vertical="center"/>
    </xf>
    <xf numFmtId="0" fontId="16" fillId="0" borderId="3" xfId="0" applyFont="1" applyBorder="1" applyAlignment="1">
      <alignment horizontal="center" vertical="center"/>
    </xf>
    <xf numFmtId="0" fontId="20" fillId="0" borderId="0" xfId="0" applyFont="1">
      <alignment vertical="center"/>
    </xf>
    <xf numFmtId="0" fontId="20" fillId="0" borderId="4" xfId="0" applyFont="1" applyBorder="1">
      <alignment vertical="center"/>
    </xf>
    <xf numFmtId="0" fontId="23" fillId="4" borderId="3" xfId="5" applyFont="1" applyFill="1" applyBorder="1" applyProtection="1">
      <alignment vertical="center"/>
      <protection locked="0"/>
    </xf>
    <xf numFmtId="0" fontId="7" fillId="0" borderId="0" xfId="5" applyFont="1" applyProtection="1">
      <alignment vertical="center"/>
      <protection locked="0"/>
    </xf>
    <xf numFmtId="0" fontId="7" fillId="0" borderId="0" xfId="5" applyFont="1" applyAlignment="1" applyProtection="1">
      <alignment horizontal="center" vertical="center"/>
      <protection locked="0"/>
    </xf>
    <xf numFmtId="38" fontId="12" fillId="0" borderId="0" xfId="2" applyFont="1" applyAlignment="1" applyProtection="1">
      <alignment vertical="center"/>
      <protection locked="0"/>
    </xf>
    <xf numFmtId="0" fontId="12" fillId="0" borderId="0" xfId="5" applyFont="1" applyProtection="1">
      <alignment vertical="center"/>
      <protection locked="0"/>
    </xf>
    <xf numFmtId="0" fontId="6" fillId="0" borderId="0" xfId="5" applyFont="1" applyProtection="1">
      <alignment vertical="center"/>
      <protection locked="0"/>
    </xf>
    <xf numFmtId="0" fontId="9" fillId="0" borderId="0" xfId="5" applyFont="1" applyProtection="1">
      <alignment vertical="center"/>
      <protection locked="0"/>
    </xf>
    <xf numFmtId="0" fontId="10" fillId="0" borderId="0" xfId="5" applyFont="1" applyAlignment="1" applyProtection="1">
      <alignment horizontal="center" vertical="center"/>
      <protection locked="0"/>
    </xf>
    <xf numFmtId="0" fontId="13" fillId="0" borderId="0" xfId="5" applyFont="1" applyProtection="1">
      <alignment vertical="center"/>
      <protection locked="0"/>
    </xf>
    <xf numFmtId="56" fontId="9" fillId="4" borderId="3" xfId="5" applyNumberFormat="1" applyFont="1" applyFill="1" applyBorder="1" applyAlignment="1" applyProtection="1">
      <alignment horizontal="center" vertical="center"/>
      <protection locked="0"/>
    </xf>
    <xf numFmtId="0" fontId="9" fillId="4" borderId="9" xfId="5" applyFont="1" applyFill="1" applyBorder="1" applyProtection="1">
      <alignment vertical="center"/>
      <protection locked="0"/>
    </xf>
    <xf numFmtId="178" fontId="9" fillId="0" borderId="9" xfId="5" applyNumberFormat="1" applyFont="1" applyBorder="1" applyAlignment="1" applyProtection="1">
      <alignment horizontal="center" vertical="center"/>
      <protection locked="0"/>
    </xf>
    <xf numFmtId="0" fontId="9" fillId="4" borderId="14" xfId="5" applyFont="1" applyFill="1" applyBorder="1" applyProtection="1">
      <alignment vertical="center"/>
      <protection locked="0"/>
    </xf>
    <xf numFmtId="0" fontId="9" fillId="4" borderId="5" xfId="5" applyFont="1" applyFill="1" applyBorder="1" applyProtection="1">
      <alignment vertical="center"/>
      <protection locked="0"/>
    </xf>
    <xf numFmtId="178" fontId="9" fillId="0" borderId="5" xfId="5" applyNumberFormat="1" applyFont="1" applyBorder="1" applyAlignment="1" applyProtection="1">
      <alignment horizontal="center" vertical="center"/>
      <protection locked="0"/>
    </xf>
    <xf numFmtId="0" fontId="9" fillId="0" borderId="0" xfId="5" applyFont="1" applyAlignment="1" applyProtection="1">
      <alignment horizontal="center" vertical="center"/>
      <protection locked="0"/>
    </xf>
    <xf numFmtId="38" fontId="12" fillId="0" borderId="25" xfId="2" applyFont="1" applyBorder="1" applyAlignment="1" applyProtection="1">
      <alignment vertical="top" wrapText="1"/>
      <protection locked="0"/>
    </xf>
    <xf numFmtId="38" fontId="12" fillId="0" borderId="25" xfId="2" applyFont="1" applyBorder="1" applyAlignment="1" applyProtection="1">
      <alignment vertical="top"/>
      <protection locked="0"/>
    </xf>
    <xf numFmtId="0" fontId="11" fillId="0" borderId="0" xfId="5" applyFont="1" applyProtection="1">
      <alignment vertical="center"/>
      <protection locked="0"/>
    </xf>
    <xf numFmtId="38" fontId="12" fillId="0" borderId="0" xfId="2" applyFont="1" applyBorder="1" applyAlignment="1" applyProtection="1">
      <alignment vertical="center"/>
      <protection locked="0"/>
    </xf>
    <xf numFmtId="0" fontId="14" fillId="0" borderId="0" xfId="5" applyFont="1" applyProtection="1">
      <alignment vertical="center"/>
      <protection locked="0"/>
    </xf>
    <xf numFmtId="0" fontId="8" fillId="0" borderId="0" xfId="5" applyFont="1" applyProtection="1">
      <alignment vertical="center"/>
      <protection locked="0"/>
    </xf>
    <xf numFmtId="0" fontId="9" fillId="6" borderId="9" xfId="5" applyFont="1" applyFill="1" applyBorder="1" applyAlignment="1" applyProtection="1">
      <alignment horizontal="center" vertical="center" wrapText="1"/>
      <protection locked="0"/>
    </xf>
    <xf numFmtId="38" fontId="12" fillId="3" borderId="18" xfId="2" applyFont="1" applyFill="1" applyBorder="1" applyAlignment="1" applyProtection="1">
      <alignment horizontal="center" vertical="center"/>
      <protection locked="0"/>
    </xf>
    <xf numFmtId="0" fontId="9" fillId="6" borderId="5" xfId="5" applyFont="1" applyFill="1" applyBorder="1" applyAlignment="1" applyProtection="1">
      <alignment horizontal="center" vertical="center" wrapText="1"/>
      <protection locked="0"/>
    </xf>
    <xf numFmtId="0" fontId="9" fillId="4" borderId="3" xfId="9" applyFont="1" applyFill="1" applyBorder="1" applyAlignment="1" applyProtection="1">
      <alignment horizontal="center" vertical="center"/>
      <protection locked="0"/>
    </xf>
    <xf numFmtId="0" fontId="9" fillId="4" borderId="3" xfId="9" applyFont="1" applyFill="1" applyBorder="1" applyAlignment="1" applyProtection="1">
      <alignment horizontal="center" vertical="center" wrapText="1"/>
      <protection locked="0"/>
    </xf>
    <xf numFmtId="38" fontId="11" fillId="3" borderId="18" xfId="2" applyFont="1" applyFill="1" applyBorder="1" applyAlignment="1" applyProtection="1">
      <alignment horizontal="center" vertical="center"/>
      <protection locked="0"/>
    </xf>
    <xf numFmtId="0" fontId="9" fillId="0" borderId="0" xfId="5" applyFont="1" applyAlignment="1" applyProtection="1">
      <alignment vertical="top"/>
      <protection locked="0"/>
    </xf>
    <xf numFmtId="0" fontId="9" fillId="0" borderId="0" xfId="5" applyFont="1" applyAlignment="1" applyProtection="1">
      <alignment vertical="top" shrinkToFit="1"/>
      <protection locked="0"/>
    </xf>
    <xf numFmtId="0" fontId="9" fillId="0" borderId="3" xfId="5" applyFont="1" applyBorder="1" applyAlignment="1" applyProtection="1">
      <alignment horizontal="center" vertical="top" shrinkToFit="1"/>
      <protection locked="0"/>
    </xf>
    <xf numFmtId="180" fontId="9" fillId="0" borderId="3" xfId="5" applyNumberFormat="1" applyFont="1" applyBorder="1" applyAlignment="1" applyProtection="1">
      <alignment horizontal="center" vertical="top" wrapText="1"/>
      <protection locked="0"/>
    </xf>
    <xf numFmtId="0" fontId="9" fillId="0" borderId="3" xfId="0" applyFont="1" applyBorder="1" applyAlignment="1" applyProtection="1">
      <alignment horizontal="center" vertical="top" wrapText="1"/>
      <protection locked="0"/>
    </xf>
    <xf numFmtId="49" fontId="9" fillId="0" borderId="3" xfId="0" applyNumberFormat="1" applyFont="1" applyBorder="1" applyAlignment="1" applyProtection="1">
      <alignment horizontal="center" vertical="top"/>
      <protection locked="0"/>
    </xf>
    <xf numFmtId="0" fontId="9" fillId="0" borderId="3" xfId="0" applyFont="1" applyBorder="1" applyAlignment="1" applyProtection="1">
      <alignment vertical="top" wrapText="1"/>
      <protection locked="0"/>
    </xf>
    <xf numFmtId="0" fontId="9" fillId="0" borderId="3" xfId="5" applyFont="1" applyBorder="1" applyAlignment="1" applyProtection="1">
      <alignment vertical="top" wrapText="1"/>
      <protection locked="0"/>
    </xf>
    <xf numFmtId="0" fontId="9" fillId="0" borderId="3" xfId="5" applyFont="1" applyBorder="1" applyAlignment="1" applyProtection="1">
      <alignment horizontal="center" vertical="top" wrapText="1"/>
      <protection locked="0"/>
    </xf>
    <xf numFmtId="181" fontId="9" fillId="0" borderId="3" xfId="5" applyNumberFormat="1" applyFont="1" applyBorder="1" applyAlignment="1" applyProtection="1">
      <alignment vertical="top"/>
      <protection locked="0"/>
    </xf>
    <xf numFmtId="3" fontId="9" fillId="0" borderId="6" xfId="5" applyNumberFormat="1" applyFont="1" applyBorder="1" applyAlignment="1" applyProtection="1">
      <alignment vertical="top"/>
      <protection locked="0"/>
    </xf>
    <xf numFmtId="0" fontId="11" fillId="0" borderId="0" xfId="0" applyFont="1" applyProtection="1">
      <alignment vertical="center"/>
      <protection locked="0"/>
    </xf>
    <xf numFmtId="177" fontId="6"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protection locked="0"/>
    </xf>
    <xf numFmtId="176" fontId="6" fillId="0" borderId="0" xfId="0" applyNumberFormat="1"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Protection="1">
      <alignment vertical="center"/>
      <protection locked="0"/>
    </xf>
    <xf numFmtId="0" fontId="6" fillId="4" borderId="3" xfId="5" applyFont="1" applyFill="1" applyBorder="1" applyAlignment="1" applyProtection="1">
      <alignment horizontal="center" vertical="center"/>
      <protection locked="0"/>
    </xf>
    <xf numFmtId="0" fontId="6" fillId="5" borderId="3" xfId="5" applyFont="1" applyFill="1" applyBorder="1" applyAlignment="1" applyProtection="1">
      <alignment horizontal="center" vertical="center" wrapText="1"/>
      <protection locked="0"/>
    </xf>
    <xf numFmtId="0" fontId="6" fillId="0" borderId="0" xfId="5" applyFont="1" applyAlignment="1" applyProtection="1">
      <alignment horizontal="center" vertical="center" wrapText="1"/>
      <protection locked="0"/>
    </xf>
    <xf numFmtId="38" fontId="12" fillId="0" borderId="0" xfId="2" applyFont="1" applyFill="1" applyAlignment="1" applyProtection="1">
      <alignment vertical="center"/>
      <protection locked="0"/>
    </xf>
    <xf numFmtId="176" fontId="6" fillId="4" borderId="3" xfId="0" applyNumberFormat="1" applyFont="1" applyFill="1" applyBorder="1" applyAlignment="1" applyProtection="1">
      <alignment vertical="center" wrapText="1"/>
      <protection locked="0"/>
    </xf>
    <xf numFmtId="0" fontId="6" fillId="9" borderId="3" xfId="5" applyFont="1" applyFill="1" applyBorder="1" applyAlignment="1" applyProtection="1">
      <alignment horizontal="center" vertical="center" shrinkToFit="1"/>
      <protection locked="0"/>
    </xf>
    <xf numFmtId="181" fontId="6" fillId="0" borderId="3" xfId="2" applyNumberFormat="1" applyFont="1" applyFill="1" applyBorder="1" applyAlignment="1" applyProtection="1">
      <alignment vertical="center" shrinkToFit="1"/>
      <protection locked="0"/>
    </xf>
    <xf numFmtId="181" fontId="6" fillId="0" borderId="0" xfId="2" applyNumberFormat="1" applyFont="1" applyFill="1" applyBorder="1" applyAlignment="1" applyProtection="1">
      <alignment vertical="center"/>
      <protection locked="0"/>
    </xf>
    <xf numFmtId="176" fontId="6" fillId="4" borderId="9" xfId="0" applyNumberFormat="1" applyFont="1" applyFill="1" applyBorder="1" applyAlignment="1" applyProtection="1">
      <alignment vertical="top" wrapText="1"/>
      <protection locked="0"/>
    </xf>
    <xf numFmtId="181" fontId="6" fillId="0" borderId="3" xfId="5" applyNumberFormat="1" applyFont="1" applyBorder="1" applyAlignment="1" applyProtection="1">
      <alignment vertical="center" shrinkToFit="1"/>
      <protection locked="0"/>
    </xf>
    <xf numFmtId="181" fontId="6" fillId="0" borderId="3" xfId="4" applyNumberFormat="1" applyFont="1" applyFill="1" applyBorder="1" applyAlignment="1" applyProtection="1">
      <alignment vertical="center" shrinkToFit="1"/>
      <protection locked="0"/>
    </xf>
    <xf numFmtId="181" fontId="6" fillId="0" borderId="0" xfId="5" applyNumberFormat="1" applyFont="1" applyProtection="1">
      <alignment vertical="center"/>
      <protection locked="0"/>
    </xf>
    <xf numFmtId="176" fontId="6" fillId="4" borderId="14" xfId="0" applyNumberFormat="1" applyFont="1" applyFill="1" applyBorder="1" applyAlignment="1" applyProtection="1">
      <alignment vertical="top" wrapText="1"/>
      <protection locked="0"/>
    </xf>
    <xf numFmtId="0" fontId="6" fillId="9" borderId="17" xfId="5" applyFont="1" applyFill="1" applyBorder="1" applyAlignment="1" applyProtection="1">
      <alignment horizontal="center" vertical="center" shrinkToFit="1"/>
      <protection locked="0"/>
    </xf>
    <xf numFmtId="181" fontId="6" fillId="0" borderId="17" xfId="5" applyNumberFormat="1" applyFont="1" applyBorder="1" applyAlignment="1" applyProtection="1">
      <alignment vertical="center" shrinkToFit="1"/>
      <protection locked="0"/>
    </xf>
    <xf numFmtId="176" fontId="6" fillId="4" borderId="5" xfId="0" applyNumberFormat="1" applyFont="1" applyFill="1" applyBorder="1" applyAlignment="1" applyProtection="1">
      <alignment vertical="top" wrapText="1"/>
      <protection locked="0"/>
    </xf>
    <xf numFmtId="0" fontId="6" fillId="4" borderId="5" xfId="5" applyFont="1" applyFill="1" applyBorder="1" applyAlignment="1" applyProtection="1">
      <alignment horizontal="center" vertical="center" shrinkToFit="1"/>
      <protection locked="0"/>
    </xf>
    <xf numFmtId="181" fontId="6" fillId="0" borderId="5" xfId="5" applyNumberFormat="1" applyFont="1" applyBorder="1" applyAlignment="1" applyProtection="1">
      <alignment vertical="center" shrinkToFit="1"/>
      <protection locked="0"/>
    </xf>
    <xf numFmtId="0" fontId="7" fillId="2" borderId="3" xfId="5" applyFont="1" applyFill="1" applyBorder="1" applyAlignment="1" applyProtection="1">
      <alignment horizontal="center" vertical="center"/>
      <protection locked="0"/>
    </xf>
    <xf numFmtId="181" fontId="9" fillId="10" borderId="3" xfId="5" applyNumberFormat="1" applyFont="1" applyFill="1" applyBorder="1" applyAlignment="1" applyProtection="1">
      <alignment vertical="top"/>
      <protection locked="0"/>
    </xf>
    <xf numFmtId="0" fontId="24" fillId="0" borderId="0" xfId="5" applyFont="1" applyAlignment="1" applyProtection="1">
      <protection locked="0"/>
    </xf>
    <xf numFmtId="0" fontId="19" fillId="0" borderId="0" xfId="5" applyFont="1" applyAlignment="1" applyProtection="1">
      <alignment horizontal="center"/>
      <protection locked="0"/>
    </xf>
    <xf numFmtId="0" fontId="6" fillId="0" borderId="0" xfId="5" applyFont="1" applyAlignment="1" applyProtection="1">
      <alignment horizontal="center" vertical="center"/>
      <protection locked="0"/>
    </xf>
    <xf numFmtId="0" fontId="8" fillId="0" borderId="0" xfId="5" applyFont="1" applyAlignment="1" applyProtection="1">
      <alignment horizontal="center" vertical="center"/>
      <protection locked="0"/>
    </xf>
    <xf numFmtId="38" fontId="12" fillId="0" borderId="25" xfId="2" applyFont="1" applyBorder="1" applyAlignment="1" applyProtection="1">
      <alignment horizontal="center" vertical="top"/>
      <protection locked="0"/>
    </xf>
    <xf numFmtId="38" fontId="25" fillId="0" borderId="25" xfId="2" applyFont="1" applyBorder="1" applyAlignment="1" applyProtection="1">
      <alignment horizontal="center" vertical="top"/>
      <protection locked="0"/>
    </xf>
    <xf numFmtId="38" fontId="20" fillId="3" borderId="18" xfId="2" applyFont="1" applyFill="1" applyBorder="1" applyAlignment="1" applyProtection="1">
      <alignment horizontal="center" vertical="center"/>
      <protection locked="0"/>
    </xf>
    <xf numFmtId="38" fontId="15" fillId="0" borderId="0" xfId="2" applyFont="1" applyAlignment="1" applyProtection="1">
      <alignment vertical="center"/>
      <protection locked="0"/>
    </xf>
    <xf numFmtId="0" fontId="6" fillId="0" borderId="0" xfId="5" applyFont="1" applyAlignment="1" applyProtection="1">
      <alignment vertical="top"/>
      <protection locked="0"/>
    </xf>
    <xf numFmtId="0" fontId="16" fillId="0" borderId="0" xfId="0" applyFont="1" applyAlignment="1">
      <alignment horizontal="center" vertical="center"/>
    </xf>
    <xf numFmtId="0" fontId="16" fillId="5" borderId="0" xfId="0" applyFont="1" applyFill="1" applyAlignment="1">
      <alignment horizontal="center" vertical="center"/>
    </xf>
    <xf numFmtId="0" fontId="9" fillId="0" borderId="3" xfId="0" applyFont="1" applyBorder="1" applyAlignment="1">
      <alignment horizontal="center" vertical="top" wrapText="1"/>
    </xf>
    <xf numFmtId="180" fontId="9" fillId="0" borderId="3" xfId="5" applyNumberFormat="1" applyFont="1" applyBorder="1" applyAlignment="1" applyProtection="1">
      <alignment horizontal="center" vertical="top"/>
      <protection locked="0"/>
    </xf>
    <xf numFmtId="0" fontId="9" fillId="0" borderId="3" xfId="0" applyFont="1" applyBorder="1" applyAlignment="1" applyProtection="1">
      <alignment horizontal="center" vertical="top"/>
      <protection locked="0"/>
    </xf>
    <xf numFmtId="0" fontId="9" fillId="10" borderId="3" xfId="0" applyFont="1" applyFill="1" applyBorder="1" applyAlignment="1" applyProtection="1">
      <alignment horizontal="center" vertical="top"/>
      <protection locked="0"/>
    </xf>
    <xf numFmtId="0" fontId="27" fillId="0" borderId="0" xfId="0" applyFont="1">
      <alignment vertical="center"/>
    </xf>
    <xf numFmtId="0" fontId="16" fillId="4" borderId="0" xfId="0" applyFont="1" applyFill="1">
      <alignment vertical="center"/>
    </xf>
    <xf numFmtId="178" fontId="9" fillId="0" borderId="14" xfId="5" applyNumberFormat="1" applyFont="1" applyBorder="1" applyAlignment="1" applyProtection="1">
      <alignment horizontal="center"/>
      <protection locked="0"/>
    </xf>
    <xf numFmtId="0" fontId="9" fillId="0" borderId="3" xfId="0" applyFont="1" applyBorder="1" applyAlignment="1">
      <alignment horizontal="center" vertical="top"/>
    </xf>
    <xf numFmtId="0" fontId="9" fillId="11" borderId="3" xfId="0" applyFont="1" applyFill="1" applyBorder="1" applyAlignment="1">
      <alignment horizontal="center" vertical="top"/>
    </xf>
    <xf numFmtId="0" fontId="9" fillId="0" borderId="3" xfId="0" applyFont="1" applyBorder="1" applyAlignment="1">
      <alignment vertical="top" wrapText="1"/>
    </xf>
    <xf numFmtId="20" fontId="9" fillId="0" borderId="3" xfId="0" applyNumberFormat="1" applyFont="1" applyBorder="1" applyAlignment="1">
      <alignment horizontal="center" vertical="top"/>
    </xf>
    <xf numFmtId="0" fontId="9" fillId="0" borderId="9" xfId="0" applyFont="1" applyBorder="1" applyAlignment="1">
      <alignment horizontal="center" vertical="top"/>
    </xf>
    <xf numFmtId="0" fontId="9" fillId="0" borderId="9" xfId="0" applyFont="1" applyBorder="1" applyAlignment="1">
      <alignment horizontal="center" vertical="top" wrapText="1"/>
    </xf>
    <xf numFmtId="20" fontId="9" fillId="0" borderId="9" xfId="0" applyNumberFormat="1" applyFont="1" applyBorder="1" applyAlignment="1">
      <alignment horizontal="center" vertical="top"/>
    </xf>
    <xf numFmtId="20" fontId="9" fillId="0" borderId="9" xfId="0" applyNumberFormat="1" applyFont="1" applyBorder="1" applyAlignment="1">
      <alignment horizontal="center" vertical="top" wrapText="1"/>
    </xf>
    <xf numFmtId="0" fontId="9" fillId="11" borderId="9" xfId="0" applyFont="1" applyFill="1" applyBorder="1" applyAlignment="1">
      <alignment horizontal="center" vertical="top"/>
    </xf>
    <xf numFmtId="0" fontId="9" fillId="0" borderId="9" xfId="0" applyFont="1" applyBorder="1" applyAlignment="1">
      <alignment vertical="top" wrapText="1"/>
    </xf>
    <xf numFmtId="0" fontId="9" fillId="0" borderId="9" xfId="0" applyFont="1" applyBorder="1" applyAlignment="1">
      <alignment vertical="top"/>
    </xf>
    <xf numFmtId="0" fontId="9" fillId="11" borderId="9" xfId="0" applyFont="1" applyFill="1" applyBorder="1" applyAlignment="1">
      <alignment vertical="top"/>
    </xf>
    <xf numFmtId="20" fontId="9" fillId="0" borderId="9" xfId="0" applyNumberFormat="1" applyFont="1" applyBorder="1" applyAlignment="1">
      <alignment vertical="top" wrapText="1"/>
    </xf>
    <xf numFmtId="0" fontId="7" fillId="0" borderId="0" xfId="5" applyFont="1" applyAlignment="1" applyProtection="1">
      <alignment vertical="center"/>
      <protection locked="0"/>
    </xf>
    <xf numFmtId="0" fontId="6" fillId="0" borderId="0" xfId="5" applyFont="1" applyAlignment="1" applyProtection="1">
      <alignment horizontal="right" vertical="top"/>
      <protection locked="0"/>
    </xf>
    <xf numFmtId="0" fontId="6" fillId="8" borderId="9" xfId="5" applyFont="1" applyFill="1" applyBorder="1" applyAlignment="1" applyProtection="1">
      <alignment horizontal="center" vertical="center" textRotation="255" wrapText="1"/>
      <protection locked="0"/>
    </xf>
    <xf numFmtId="0" fontId="6" fillId="8" borderId="14" xfId="5" applyFont="1" applyFill="1" applyBorder="1" applyAlignment="1" applyProtection="1">
      <alignment horizontal="center" vertical="center" textRotation="255" wrapText="1"/>
      <protection locked="0"/>
    </xf>
    <xf numFmtId="0" fontId="6" fillId="8" borderId="5" xfId="5" applyFont="1" applyFill="1" applyBorder="1" applyAlignment="1" applyProtection="1">
      <alignment horizontal="center" vertical="center" textRotation="255" wrapText="1"/>
      <protection locked="0"/>
    </xf>
    <xf numFmtId="0" fontId="6" fillId="4" borderId="3" xfId="5" applyFont="1" applyFill="1" applyBorder="1" applyAlignment="1" applyProtection="1">
      <alignment horizontal="center" vertical="center" textRotation="255" shrinkToFit="1"/>
      <protection locked="0"/>
    </xf>
    <xf numFmtId="176" fontId="6" fillId="6" borderId="7" xfId="0" applyNumberFormat="1" applyFont="1" applyFill="1" applyBorder="1" applyAlignment="1" applyProtection="1">
      <alignment horizontal="center" vertical="center" wrapText="1"/>
      <protection locked="0"/>
    </xf>
    <xf numFmtId="176" fontId="6" fillId="6" borderId="1" xfId="0" applyNumberFormat="1" applyFont="1" applyFill="1" applyBorder="1" applyAlignment="1" applyProtection="1">
      <alignment horizontal="center" vertical="center" wrapText="1"/>
      <protection locked="0"/>
    </xf>
    <xf numFmtId="176" fontId="6" fillId="6" borderId="8" xfId="0" applyNumberFormat="1" applyFont="1" applyFill="1" applyBorder="1" applyAlignment="1" applyProtection="1">
      <alignment horizontal="center" vertical="center" wrapText="1"/>
      <protection locked="0"/>
    </xf>
    <xf numFmtId="0" fontId="6" fillId="5" borderId="7" xfId="5" quotePrefix="1" applyFont="1" applyFill="1" applyBorder="1" applyAlignment="1" applyProtection="1">
      <alignment horizontal="center" vertical="center" wrapText="1"/>
      <protection locked="0"/>
    </xf>
    <xf numFmtId="0" fontId="6" fillId="5" borderId="1" xfId="5" applyFont="1" applyFill="1" applyBorder="1" applyAlignment="1" applyProtection="1">
      <alignment horizontal="center" vertical="center" wrapText="1"/>
      <protection locked="0"/>
    </xf>
    <xf numFmtId="0" fontId="6" fillId="5" borderId="8" xfId="5" applyFont="1" applyFill="1" applyBorder="1" applyAlignment="1" applyProtection="1">
      <alignment horizontal="center" vertical="center" wrapText="1"/>
      <protection locked="0"/>
    </xf>
    <xf numFmtId="0" fontId="9" fillId="3" borderId="7" xfId="5" applyFont="1" applyFill="1" applyBorder="1" applyAlignment="1">
      <alignment vertical="top" shrinkToFit="1"/>
    </xf>
    <xf numFmtId="0" fontId="9" fillId="3" borderId="1" xfId="5" applyFont="1" applyFill="1" applyBorder="1" applyAlignment="1">
      <alignment vertical="top" shrinkToFit="1"/>
    </xf>
    <xf numFmtId="0" fontId="9" fillId="3" borderId="8" xfId="5" applyFont="1" applyFill="1" applyBorder="1" applyAlignment="1">
      <alignment vertical="top" shrinkToFit="1"/>
    </xf>
    <xf numFmtId="0" fontId="9" fillId="6" borderId="9" xfId="5" applyFont="1" applyFill="1" applyBorder="1" applyAlignment="1" applyProtection="1">
      <alignment horizontal="center" vertical="center" wrapText="1"/>
      <protection locked="0"/>
    </xf>
    <xf numFmtId="0" fontId="9" fillId="6" borderId="14" xfId="5" applyFont="1" applyFill="1" applyBorder="1" applyAlignment="1" applyProtection="1">
      <alignment horizontal="center" vertical="center" wrapText="1"/>
      <protection locked="0"/>
    </xf>
    <xf numFmtId="0" fontId="9" fillId="6" borderId="5" xfId="5" applyFont="1" applyFill="1" applyBorder="1" applyAlignment="1" applyProtection="1">
      <alignment horizontal="center" vertical="center" wrapText="1"/>
      <protection locked="0"/>
    </xf>
    <xf numFmtId="0" fontId="6" fillId="6" borderId="10" xfId="5" applyFont="1" applyFill="1" applyBorder="1" applyAlignment="1" applyProtection="1">
      <alignment vertical="center" wrapText="1"/>
      <protection locked="0"/>
    </xf>
    <xf numFmtId="0" fontId="6" fillId="6" borderId="2" xfId="5" applyFont="1" applyFill="1" applyBorder="1" applyAlignment="1" applyProtection="1">
      <alignment vertical="center" wrapText="1"/>
      <protection locked="0"/>
    </xf>
    <xf numFmtId="0" fontId="6" fillId="6" borderId="11" xfId="5" applyFont="1" applyFill="1" applyBorder="1" applyAlignment="1" applyProtection="1">
      <alignment vertical="center" wrapText="1"/>
      <protection locked="0"/>
    </xf>
    <xf numFmtId="0" fontId="6" fillId="6" borderId="6" xfId="5" applyFont="1" applyFill="1" applyBorder="1" applyAlignment="1" applyProtection="1">
      <alignment vertical="center" wrapText="1"/>
      <protection locked="0"/>
    </xf>
    <xf numFmtId="0" fontId="6" fillId="6" borderId="0" xfId="5" applyFont="1" applyFill="1" applyAlignment="1" applyProtection="1">
      <alignment vertical="center" wrapText="1"/>
      <protection locked="0"/>
    </xf>
    <xf numFmtId="0" fontId="6" fillId="6" borderId="15" xfId="5" applyFont="1" applyFill="1" applyBorder="1" applyAlignment="1" applyProtection="1">
      <alignment vertical="center" wrapText="1"/>
      <protection locked="0"/>
    </xf>
    <xf numFmtId="0" fontId="9" fillId="5" borderId="3" xfId="5" applyFont="1" applyFill="1" applyBorder="1" applyAlignment="1" applyProtection="1">
      <alignment horizontal="center" vertical="center" wrapText="1"/>
      <protection locked="0"/>
    </xf>
    <xf numFmtId="0" fontId="9" fillId="5" borderId="3" xfId="5" applyFont="1" applyFill="1" applyBorder="1" applyAlignment="1" applyProtection="1">
      <alignment horizontal="center" vertical="center"/>
      <protection locked="0"/>
    </xf>
    <xf numFmtId="0" fontId="9" fillId="5" borderId="7" xfId="5" applyFont="1" applyFill="1" applyBorder="1" applyAlignment="1" applyProtection="1">
      <alignment horizontal="center" vertical="center"/>
      <protection locked="0"/>
    </xf>
    <xf numFmtId="0" fontId="9" fillId="4" borderId="3" xfId="9" applyFont="1" applyFill="1" applyBorder="1" applyAlignment="1" applyProtection="1">
      <alignment horizontal="center" vertical="center" wrapText="1"/>
      <protection locked="0"/>
    </xf>
    <xf numFmtId="0" fontId="7" fillId="2" borderId="3" xfId="5" applyFont="1" applyFill="1" applyBorder="1" applyAlignment="1" applyProtection="1">
      <alignment horizontal="center" vertical="center"/>
      <protection locked="0"/>
    </xf>
    <xf numFmtId="0" fontId="9" fillId="0" borderId="7" xfId="5" applyFont="1" applyBorder="1" applyAlignment="1" applyProtection="1">
      <alignment vertical="center"/>
      <protection locked="0"/>
    </xf>
    <xf numFmtId="0" fontId="9" fillId="0" borderId="1" xfId="5" applyFont="1" applyBorder="1" applyAlignment="1" applyProtection="1">
      <alignment vertical="center"/>
      <protection locked="0"/>
    </xf>
    <xf numFmtId="0" fontId="9" fillId="0" borderId="8" xfId="5" applyFont="1" applyBorder="1" applyAlignment="1" applyProtection="1">
      <alignment vertical="center"/>
      <protection locked="0"/>
    </xf>
    <xf numFmtId="0" fontId="9" fillId="0" borderId="7" xfId="6" applyFont="1" applyBorder="1" applyAlignment="1" applyProtection="1">
      <alignment horizontal="center" vertical="center"/>
      <protection locked="0"/>
    </xf>
    <xf numFmtId="0" fontId="9" fillId="0" borderId="8" xfId="6" applyFont="1" applyBorder="1" applyAlignment="1" applyProtection="1">
      <alignment horizontal="center" vertical="center"/>
      <protection locked="0"/>
    </xf>
    <xf numFmtId="0" fontId="9" fillId="4" borderId="16" xfId="5" applyFont="1" applyFill="1" applyBorder="1" applyAlignment="1" applyProtection="1">
      <alignment horizontal="center" vertical="center"/>
      <protection locked="0"/>
    </xf>
    <xf numFmtId="0" fontId="9" fillId="4" borderId="3" xfId="5" applyFont="1" applyFill="1" applyBorder="1" applyAlignment="1" applyProtection="1">
      <alignment vertical="center"/>
      <protection locked="0"/>
    </xf>
    <xf numFmtId="0" fontId="9" fillId="4" borderId="7" xfId="5" applyFont="1" applyFill="1" applyBorder="1" applyAlignment="1" applyProtection="1">
      <alignment horizontal="center" vertical="center"/>
      <protection locked="0"/>
    </xf>
    <xf numFmtId="0" fontId="9" fillId="4" borderId="8" xfId="5" applyFont="1" applyFill="1" applyBorder="1" applyAlignment="1" applyProtection="1">
      <alignment horizontal="center" vertical="center"/>
      <protection locked="0"/>
    </xf>
    <xf numFmtId="0" fontId="9" fillId="0" borderId="3" xfId="5" applyFont="1" applyBorder="1" applyAlignment="1" applyProtection="1">
      <alignment horizontal="center" vertical="center"/>
      <protection locked="0"/>
    </xf>
    <xf numFmtId="56" fontId="9" fillId="4" borderId="3" xfId="5" applyNumberFormat="1" applyFont="1" applyFill="1" applyBorder="1" applyAlignment="1" applyProtection="1">
      <alignment horizontal="center" vertical="center"/>
      <protection locked="0"/>
    </xf>
    <xf numFmtId="0" fontId="9" fillId="4" borderId="3" xfId="5" applyFont="1" applyFill="1" applyBorder="1" applyAlignment="1" applyProtection="1">
      <alignment horizontal="center" vertical="center" shrinkToFit="1"/>
      <protection locked="0"/>
    </xf>
    <xf numFmtId="0" fontId="9" fillId="4" borderId="1" xfId="5" applyFont="1" applyFill="1" applyBorder="1" applyAlignment="1" applyProtection="1">
      <alignment horizontal="center" vertical="center"/>
      <protection locked="0"/>
    </xf>
    <xf numFmtId="0" fontId="9" fillId="4" borderId="3" xfId="5" applyFont="1" applyFill="1" applyBorder="1" applyAlignment="1" applyProtection="1">
      <alignment horizontal="center" vertical="center" textRotation="255" shrinkToFit="1"/>
      <protection locked="0"/>
    </xf>
    <xf numFmtId="0" fontId="9" fillId="4" borderId="9" xfId="5" applyFont="1" applyFill="1" applyBorder="1" applyAlignment="1" applyProtection="1">
      <alignment horizontal="center" vertical="center" wrapText="1"/>
      <protection locked="0"/>
    </xf>
    <xf numFmtId="0" fontId="9" fillId="4" borderId="14" xfId="5" applyFont="1" applyFill="1" applyBorder="1" applyAlignment="1" applyProtection="1">
      <alignment horizontal="center" vertical="center" wrapText="1"/>
      <protection locked="0"/>
    </xf>
    <xf numFmtId="0" fontId="9" fillId="4" borderId="5" xfId="5" applyFont="1" applyFill="1" applyBorder="1" applyAlignment="1" applyProtection="1">
      <alignment horizontal="center" vertical="center" wrapText="1"/>
      <protection locked="0"/>
    </xf>
    <xf numFmtId="0" fontId="9" fillId="4" borderId="10" xfId="5" applyFont="1" applyFill="1" applyBorder="1" applyAlignment="1" applyProtection="1">
      <alignment horizontal="center" vertical="center" wrapText="1"/>
      <protection locked="0"/>
    </xf>
    <xf numFmtId="0" fontId="9" fillId="4" borderId="2" xfId="5" applyFont="1" applyFill="1" applyBorder="1" applyAlignment="1" applyProtection="1">
      <alignment horizontal="center" vertical="center" wrapText="1"/>
      <protection locked="0"/>
    </xf>
    <xf numFmtId="0" fontId="9" fillId="4" borderId="11" xfId="5" applyFont="1" applyFill="1" applyBorder="1" applyAlignment="1" applyProtection="1">
      <alignment horizontal="center" vertical="center" wrapText="1"/>
      <protection locked="0"/>
    </xf>
    <xf numFmtId="0" fontId="9" fillId="4" borderId="12" xfId="5" applyFont="1" applyFill="1" applyBorder="1" applyAlignment="1" applyProtection="1">
      <alignment horizontal="center" vertical="center" wrapText="1"/>
      <protection locked="0"/>
    </xf>
    <xf numFmtId="0" fontId="9" fillId="4" borderId="4" xfId="5" applyFont="1" applyFill="1" applyBorder="1" applyAlignment="1" applyProtection="1">
      <alignment horizontal="center" vertical="center" wrapText="1"/>
      <protection locked="0"/>
    </xf>
    <xf numFmtId="0" fontId="9" fillId="4" borderId="13" xfId="5" applyFont="1" applyFill="1" applyBorder="1" applyAlignment="1" applyProtection="1">
      <alignment horizontal="center" vertical="center" wrapText="1"/>
      <protection locked="0"/>
    </xf>
    <xf numFmtId="0" fontId="9" fillId="4" borderId="10" xfId="5" applyFont="1" applyFill="1" applyBorder="1" applyAlignment="1" applyProtection="1">
      <alignment horizontal="center" vertical="center"/>
      <protection locked="0"/>
    </xf>
    <xf numFmtId="0" fontId="9" fillId="4" borderId="11" xfId="5" applyFont="1" applyFill="1" applyBorder="1" applyAlignment="1" applyProtection="1">
      <alignment horizontal="center" vertical="center"/>
      <protection locked="0"/>
    </xf>
    <xf numFmtId="0" fontId="9" fillId="4" borderId="12" xfId="5" applyFont="1" applyFill="1" applyBorder="1" applyAlignment="1" applyProtection="1">
      <alignment horizontal="center" vertical="center"/>
      <protection locked="0"/>
    </xf>
    <xf numFmtId="0" fontId="9" fillId="4" borderId="13" xfId="5" applyFont="1" applyFill="1" applyBorder="1" applyAlignment="1" applyProtection="1">
      <alignment horizontal="center" vertical="center"/>
      <protection locked="0"/>
    </xf>
    <xf numFmtId="0" fontId="9" fillId="4" borderId="3" xfId="5" applyFont="1" applyFill="1" applyBorder="1" applyAlignment="1" applyProtection="1">
      <alignment horizontal="center" vertical="center" textRotation="255" wrapText="1"/>
      <protection locked="0"/>
    </xf>
    <xf numFmtId="0" fontId="9" fillId="4" borderId="3" xfId="5" applyFont="1" applyFill="1" applyBorder="1" applyAlignment="1" applyProtection="1">
      <alignment horizontal="center" vertical="center" wrapText="1"/>
      <protection locked="0"/>
    </xf>
    <xf numFmtId="0" fontId="6" fillId="4" borderId="9" xfId="5" applyFont="1" applyFill="1" applyBorder="1" applyAlignment="1" applyProtection="1">
      <alignment horizontal="center" vertical="center" textRotation="255" shrinkToFit="1"/>
      <protection locked="0"/>
    </xf>
    <xf numFmtId="0" fontId="6" fillId="4" borderId="14" xfId="5" applyFont="1" applyFill="1" applyBorder="1" applyAlignment="1" applyProtection="1">
      <alignment horizontal="center" vertical="center" textRotation="255" shrinkToFit="1"/>
      <protection locked="0"/>
    </xf>
    <xf numFmtId="0" fontId="6" fillId="4" borderId="5" xfId="5" applyFont="1" applyFill="1" applyBorder="1" applyAlignment="1" applyProtection="1">
      <alignment horizontal="center" vertical="center" textRotation="255" shrinkToFit="1"/>
      <protection locked="0"/>
    </xf>
    <xf numFmtId="38" fontId="12" fillId="3" borderId="18" xfId="2" applyFont="1" applyFill="1" applyBorder="1" applyAlignment="1" applyProtection="1">
      <alignment horizontal="center" vertical="center"/>
      <protection locked="0"/>
    </xf>
    <xf numFmtId="38" fontId="12" fillId="3" borderId="26" xfId="2" applyFont="1" applyFill="1" applyBorder="1" applyAlignment="1" applyProtection="1">
      <alignment horizontal="center" vertical="center"/>
      <protection locked="0"/>
    </xf>
    <xf numFmtId="38" fontId="12" fillId="3" borderId="0" xfId="2" applyFont="1" applyFill="1" applyBorder="1" applyAlignment="1" applyProtection="1">
      <alignment horizontal="center" vertical="center"/>
      <protection locked="0"/>
    </xf>
    <xf numFmtId="38" fontId="19" fillId="7" borderId="27" xfId="2" applyFont="1" applyFill="1" applyBorder="1" applyAlignment="1" applyProtection="1">
      <alignment horizontal="center" vertical="center"/>
      <protection locked="0"/>
    </xf>
    <xf numFmtId="0" fontId="6" fillId="0" borderId="3" xfId="0" applyFont="1" applyBorder="1" applyAlignment="1" applyProtection="1">
      <alignment vertical="top" wrapText="1"/>
      <protection locked="0"/>
    </xf>
    <xf numFmtId="0" fontId="6" fillId="0" borderId="3" xfId="0" applyFont="1" applyBorder="1" applyAlignment="1" applyProtection="1">
      <alignment vertical="center" wrapText="1"/>
      <protection locked="0"/>
    </xf>
    <xf numFmtId="176" fontId="6" fillId="4" borderId="3" xfId="0" applyNumberFormat="1" applyFont="1" applyFill="1" applyBorder="1" applyAlignment="1" applyProtection="1">
      <alignment horizontal="center" vertical="center" wrapText="1"/>
      <protection locked="0"/>
    </xf>
    <xf numFmtId="0" fontId="11" fillId="0" borderId="2" xfId="0" applyFont="1" applyBorder="1" applyAlignment="1" applyProtection="1">
      <alignment vertical="center"/>
      <protection locked="0"/>
    </xf>
    <xf numFmtId="0" fontId="6" fillId="0" borderId="10" xfId="5" applyFont="1" applyBorder="1" applyAlignment="1" applyProtection="1">
      <alignment vertical="top" wrapText="1"/>
      <protection locked="0"/>
    </xf>
    <xf numFmtId="0" fontId="6" fillId="0" borderId="2" xfId="5" applyFont="1" applyBorder="1" applyAlignment="1" applyProtection="1">
      <alignment vertical="top" wrapText="1"/>
      <protection locked="0"/>
    </xf>
    <xf numFmtId="0" fontId="6" fillId="0" borderId="11" xfId="5" applyFont="1" applyBorder="1" applyAlignment="1" applyProtection="1">
      <alignment vertical="top" wrapText="1"/>
      <protection locked="0"/>
    </xf>
    <xf numFmtId="0" fontId="6" fillId="0" borderId="6" xfId="5" applyFont="1" applyBorder="1" applyAlignment="1" applyProtection="1">
      <alignment vertical="top" wrapText="1"/>
      <protection locked="0"/>
    </xf>
    <xf numFmtId="0" fontId="6" fillId="0" borderId="0" xfId="5" applyFont="1" applyBorder="1" applyAlignment="1" applyProtection="1">
      <alignment vertical="top" wrapText="1"/>
      <protection locked="0"/>
    </xf>
    <xf numFmtId="0" fontId="6" fillId="0" borderId="15" xfId="5" applyFont="1" applyBorder="1" applyAlignment="1" applyProtection="1">
      <alignment vertical="top" wrapText="1"/>
      <protection locked="0"/>
    </xf>
    <xf numFmtId="0" fontId="6" fillId="0" borderId="12" xfId="5" applyFont="1" applyBorder="1" applyAlignment="1" applyProtection="1">
      <alignment vertical="top" wrapText="1"/>
      <protection locked="0"/>
    </xf>
    <xf numFmtId="0" fontId="6" fillId="0" borderId="4" xfId="5" applyFont="1" applyBorder="1" applyAlignment="1" applyProtection="1">
      <alignment vertical="top" wrapText="1"/>
      <protection locked="0"/>
    </xf>
    <xf numFmtId="0" fontId="6" fillId="0" borderId="13" xfId="5" applyFont="1" applyBorder="1" applyAlignment="1" applyProtection="1">
      <alignment vertical="top" wrapText="1"/>
      <protection locked="0"/>
    </xf>
    <xf numFmtId="0" fontId="6" fillId="0" borderId="7" xfId="5" applyFont="1" applyBorder="1" applyAlignment="1" applyProtection="1">
      <alignment vertical="center"/>
      <protection locked="0"/>
    </xf>
    <xf numFmtId="0" fontId="6" fillId="0" borderId="1" xfId="5" applyFont="1" applyBorder="1" applyAlignment="1" applyProtection="1">
      <alignment vertical="center"/>
      <protection locked="0"/>
    </xf>
    <xf numFmtId="0" fontId="6" fillId="0" borderId="8" xfId="5" applyFont="1" applyBorder="1" applyAlignment="1" applyProtection="1">
      <alignment vertical="center"/>
      <protection locked="0"/>
    </xf>
    <xf numFmtId="0" fontId="6" fillId="4" borderId="3" xfId="5" applyFont="1" applyFill="1" applyBorder="1" applyAlignment="1" applyProtection="1">
      <alignment horizontal="center" vertical="center"/>
      <protection locked="0"/>
    </xf>
    <xf numFmtId="0" fontId="6" fillId="0" borderId="7" xfId="0" applyFont="1" applyBorder="1" applyAlignment="1" applyProtection="1">
      <alignment vertical="center"/>
      <protection locked="0"/>
    </xf>
    <xf numFmtId="0" fontId="6" fillId="0" borderId="1" xfId="0" applyFont="1" applyBorder="1" applyAlignment="1" applyProtection="1">
      <alignment vertical="center"/>
      <protection locked="0"/>
    </xf>
    <xf numFmtId="0" fontId="6" fillId="0" borderId="8" xfId="0" applyFont="1" applyBorder="1" applyAlignment="1" applyProtection="1">
      <alignment vertical="center"/>
      <protection locked="0"/>
    </xf>
    <xf numFmtId="0" fontId="6" fillId="0" borderId="10"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xf numFmtId="0" fontId="6" fillId="0" borderId="0" xfId="0" applyFont="1" applyAlignment="1" applyProtection="1">
      <alignment vertical="center" wrapText="1"/>
      <protection locked="0"/>
    </xf>
    <xf numFmtId="0" fontId="6" fillId="0" borderId="15"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6" fillId="0" borderId="13" xfId="0" applyFont="1" applyBorder="1" applyAlignment="1" applyProtection="1">
      <alignment vertical="center" wrapText="1"/>
      <protection locked="0"/>
    </xf>
    <xf numFmtId="181" fontId="21" fillId="0" borderId="19" xfId="5" applyNumberFormat="1" applyFont="1" applyBorder="1" applyAlignment="1" applyProtection="1">
      <alignment vertical="center" shrinkToFit="1"/>
      <protection locked="0"/>
    </xf>
    <xf numFmtId="181" fontId="21" fillId="0" borderId="20" xfId="5" applyNumberFormat="1" applyFont="1" applyBorder="1" applyAlignment="1" applyProtection="1">
      <alignment vertical="center" shrinkToFit="1"/>
      <protection locked="0"/>
    </xf>
    <xf numFmtId="181" fontId="21" fillId="0" borderId="21" xfId="5" applyNumberFormat="1" applyFont="1" applyBorder="1" applyAlignment="1" applyProtection="1">
      <alignment vertical="center" shrinkToFit="1"/>
      <protection locked="0"/>
    </xf>
    <xf numFmtId="181" fontId="6" fillId="0" borderId="22" xfId="5" applyNumberFormat="1" applyFont="1" applyBorder="1" applyAlignment="1" applyProtection="1">
      <alignment vertical="center" shrinkToFit="1"/>
      <protection locked="0"/>
    </xf>
    <xf numFmtId="181" fontId="6" fillId="0" borderId="23" xfId="5" applyNumberFormat="1" applyFont="1" applyBorder="1" applyAlignment="1" applyProtection="1">
      <alignment vertical="center" shrinkToFit="1"/>
      <protection locked="0"/>
    </xf>
    <xf numFmtId="181" fontId="6" fillId="0" borderId="24" xfId="5" applyNumberFormat="1" applyFont="1" applyBorder="1" applyAlignment="1" applyProtection="1">
      <alignment vertical="center" shrinkToFit="1"/>
      <protection locked="0"/>
    </xf>
    <xf numFmtId="181" fontId="6" fillId="0" borderId="7" xfId="5" applyNumberFormat="1" applyFont="1" applyBorder="1" applyAlignment="1" applyProtection="1">
      <alignment vertical="center" shrinkToFit="1"/>
      <protection locked="0"/>
    </xf>
    <xf numFmtId="181" fontId="6" fillId="0" borderId="1" xfId="5" applyNumberFormat="1" applyFont="1" applyBorder="1" applyAlignment="1" applyProtection="1">
      <alignment vertical="center" shrinkToFit="1"/>
      <protection locked="0"/>
    </xf>
    <xf numFmtId="181" fontId="6" fillId="0" borderId="8" xfId="5" applyNumberFormat="1" applyFont="1" applyBorder="1" applyAlignment="1" applyProtection="1">
      <alignment vertical="center" shrinkToFit="1"/>
      <protection locked="0"/>
    </xf>
    <xf numFmtId="181" fontId="6" fillId="0" borderId="7" xfId="2" applyNumberFormat="1" applyFont="1" applyFill="1" applyBorder="1" applyAlignment="1" applyProtection="1">
      <alignment vertical="center" shrinkToFit="1"/>
      <protection locked="0"/>
    </xf>
    <xf numFmtId="181" fontId="6" fillId="0" borderId="1" xfId="2" applyNumberFormat="1" applyFont="1" applyFill="1" applyBorder="1" applyAlignment="1" applyProtection="1">
      <alignment vertical="center" shrinkToFit="1"/>
      <protection locked="0"/>
    </xf>
    <xf numFmtId="181" fontId="6" fillId="0" borderId="8" xfId="2" applyNumberFormat="1" applyFont="1" applyFill="1" applyBorder="1" applyAlignment="1" applyProtection="1">
      <alignment vertical="center" shrinkToFit="1"/>
      <protection locked="0"/>
    </xf>
    <xf numFmtId="0" fontId="9" fillId="0" borderId="7" xfId="5" applyFont="1" applyBorder="1" applyAlignment="1" applyProtection="1">
      <alignment horizontal="left" vertical="center" shrinkToFit="1"/>
      <protection locked="0"/>
    </xf>
    <xf numFmtId="0" fontId="9" fillId="0" borderId="8" xfId="5" applyFont="1" applyBorder="1" applyAlignment="1" applyProtection="1">
      <alignment horizontal="left" vertical="center" shrinkToFit="1"/>
      <protection locked="0"/>
    </xf>
    <xf numFmtId="179" fontId="9" fillId="5" borderId="3" xfId="5" applyNumberFormat="1" applyFont="1" applyFill="1" applyBorder="1" applyAlignment="1" applyProtection="1">
      <alignment horizontal="center" vertical="center"/>
      <protection locked="0"/>
    </xf>
    <xf numFmtId="0" fontId="22" fillId="0" borderId="3" xfId="10" applyNumberFormat="1" applyFill="1" applyBorder="1" applyAlignment="1" applyProtection="1">
      <alignment horizontal="left" vertical="center" shrinkToFit="1"/>
      <protection locked="0"/>
    </xf>
    <xf numFmtId="0" fontId="9" fillId="0" borderId="3" xfId="10" applyNumberFormat="1" applyFont="1" applyFill="1" applyBorder="1" applyAlignment="1" applyProtection="1">
      <alignment horizontal="left" vertical="center" shrinkToFit="1"/>
      <protection locked="0"/>
    </xf>
    <xf numFmtId="0" fontId="25" fillId="0" borderId="10" xfId="5" applyFont="1" applyBorder="1" applyAlignment="1" applyProtection="1">
      <alignment horizontal="left" vertical="center" shrinkToFit="1"/>
      <protection locked="0"/>
    </xf>
    <xf numFmtId="0" fontId="25" fillId="0" borderId="11" xfId="5" applyFont="1" applyBorder="1" applyAlignment="1" applyProtection="1">
      <alignment horizontal="left" vertical="center" shrinkToFit="1"/>
      <protection locked="0"/>
    </xf>
    <xf numFmtId="49" fontId="9" fillId="0" borderId="3" xfId="5" applyNumberFormat="1" applyFont="1" applyBorder="1" applyAlignment="1" applyProtection="1">
      <alignment vertical="center" shrinkToFit="1"/>
      <protection locked="0"/>
    </xf>
    <xf numFmtId="49" fontId="9" fillId="0" borderId="28" xfId="5" applyNumberFormat="1" applyFont="1" applyBorder="1" applyAlignment="1" applyProtection="1">
      <alignment vertical="center" shrinkToFit="1"/>
      <protection locked="0"/>
    </xf>
    <xf numFmtId="49" fontId="22" fillId="0" borderId="3" xfId="10" applyNumberFormat="1" applyBorder="1" applyAlignment="1" applyProtection="1">
      <alignment vertical="center" shrinkToFit="1"/>
      <protection locked="0"/>
    </xf>
    <xf numFmtId="49" fontId="22" fillId="0" borderId="3" xfId="11" applyNumberFormat="1" applyBorder="1" applyAlignment="1" applyProtection="1">
      <alignment vertical="center" shrinkToFit="1"/>
      <protection locked="0"/>
    </xf>
    <xf numFmtId="0" fontId="11" fillId="0" borderId="0" xfId="0" applyFont="1" applyAlignment="1">
      <alignment horizontal="left" vertical="center" indent="1"/>
    </xf>
    <xf numFmtId="0" fontId="17" fillId="0" borderId="0" xfId="0" applyFont="1" applyAlignment="1">
      <alignment vertical="center"/>
    </xf>
  </cellXfs>
  <cellStyles count="12">
    <cellStyle name="Hyperlink" xfId="11" xr:uid="{00000000-000B-0000-0000-000008000000}"/>
    <cellStyle name="Normal 2" xfId="1" xr:uid="{00000000-0005-0000-0000-000000000000}"/>
    <cellStyle name="ハイパーリンク" xfId="10" builtinId="8"/>
    <cellStyle name="桁区切り" xfId="2" builtinId="6"/>
    <cellStyle name="桁区切り 2" xfId="3" xr:uid="{00000000-0005-0000-0000-000003000000}"/>
    <cellStyle name="桁区切り 3" xfId="4" xr:uid="{00000000-0005-0000-0000-000004000000}"/>
    <cellStyle name="標準" xfId="0" builtinId="0"/>
    <cellStyle name="標準 2" xfId="5" xr:uid="{00000000-0005-0000-0000-000006000000}"/>
    <cellStyle name="標準 3" xfId="6" xr:uid="{00000000-0005-0000-0000-000007000000}"/>
    <cellStyle name="標準 3 4" xfId="9" xr:uid="{00000000-0005-0000-0000-000008000000}"/>
    <cellStyle name="標準 4" xfId="7" xr:uid="{00000000-0005-0000-0000-000009000000}"/>
    <cellStyle name="標準 4 2" xfId="8" xr:uid="{00000000-0005-0000-0000-00000A000000}"/>
  </cellStyles>
  <dxfs count="4">
    <dxf>
      <font>
        <color theme="0"/>
      </font>
      <fill>
        <patternFill>
          <bgColor rgb="FFFF0000"/>
        </patternFill>
      </fill>
    </dxf>
    <dxf>
      <fill>
        <patternFill>
          <bgColor rgb="FFFFFF00"/>
        </patternFill>
      </fill>
    </dxf>
    <dxf>
      <fill>
        <patternFill>
          <bgColor rgb="FF00B0F0"/>
        </patternFill>
      </fill>
    </dxf>
    <dxf>
      <font>
        <color theme="0" tint="-0.24994659260841701"/>
      </font>
    </dxf>
  </dxfs>
  <tableStyles count="0" defaultTableStyle="TableStyleMedium2" defaultPivotStyle="PivotStyleLight16"/>
  <colors>
    <mruColors>
      <color rgb="FF0000FF"/>
      <color rgb="FFFFFF99"/>
      <color rgb="FFFFFFCC"/>
      <color rgb="FFCC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8</xdr:row>
      <xdr:rowOff>7620</xdr:rowOff>
    </xdr:from>
    <xdr:to>
      <xdr:col>13</xdr:col>
      <xdr:colOff>92187</xdr:colOff>
      <xdr:row>19</xdr:row>
      <xdr:rowOff>122417</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409700"/>
          <a:ext cx="3063986" cy="2042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60960</xdr:colOff>
      <xdr:row>11</xdr:row>
      <xdr:rowOff>15240</xdr:rowOff>
    </xdr:from>
    <xdr:to>
      <xdr:col>15</xdr:col>
      <xdr:colOff>196050</xdr:colOff>
      <xdr:row>23</xdr:row>
      <xdr:rowOff>160020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6760" y="1943100"/>
          <a:ext cx="2878290" cy="2247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91440</xdr:colOff>
      <xdr:row>10</xdr:row>
      <xdr:rowOff>144780</xdr:rowOff>
    </xdr:from>
    <xdr:to>
      <xdr:col>3</xdr:col>
      <xdr:colOff>0</xdr:colOff>
      <xdr:row>21</xdr:row>
      <xdr:rowOff>68580</xdr:rowOff>
    </xdr:to>
    <xdr:sp macro="" textlink="">
      <xdr:nvSpPr>
        <xdr:cNvPr id="5" name="屈折矢印 4">
          <a:extLst>
            <a:ext uri="{FF2B5EF4-FFF2-40B4-BE49-F238E27FC236}">
              <a16:creationId xmlns:a16="http://schemas.microsoft.com/office/drawing/2014/main" id="{00000000-0008-0000-0000-000005000000}"/>
            </a:ext>
          </a:extLst>
        </xdr:cNvPr>
        <xdr:cNvSpPr/>
      </xdr:nvSpPr>
      <xdr:spPr>
        <a:xfrm rot="5400000">
          <a:off x="-537210" y="2526030"/>
          <a:ext cx="1851660" cy="59436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7"/>
  <sheetViews>
    <sheetView showGridLines="0" workbookViewId="0">
      <selection activeCell="A2" sqref="A2"/>
    </sheetView>
  </sheetViews>
  <sheetFormatPr defaultColWidth="3" defaultRowHeight="13.8"/>
  <cols>
    <col min="1" max="16384" width="3" style="94"/>
  </cols>
  <sheetData>
    <row r="2" spans="2:2">
      <c r="B2" s="94" t="s">
        <v>0</v>
      </c>
    </row>
    <row r="4" spans="2:2">
      <c r="B4" s="94" t="s">
        <v>1</v>
      </c>
    </row>
    <row r="5" spans="2:2">
      <c r="B5" s="94" t="s">
        <v>2</v>
      </c>
    </row>
    <row r="7" spans="2:2">
      <c r="B7" s="94" t="s">
        <v>3</v>
      </c>
    </row>
  </sheetData>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N51"/>
  <sheetViews>
    <sheetView showGridLines="0" tabSelected="1" zoomScale="70" zoomScaleNormal="70" zoomScaleSheetLayoutView="85" zoomScalePageLayoutView="70" workbookViewId="0">
      <pane ySplit="13" topLeftCell="A38" activePane="bottomLeft" state="frozen"/>
      <selection pane="bottomLeft" activeCell="S39" sqref="S39"/>
    </sheetView>
  </sheetViews>
  <sheetFormatPr defaultColWidth="9" defaultRowHeight="14.4"/>
  <cols>
    <col min="1" max="1" width="6.59765625" style="19" bestFit="1" customWidth="1"/>
    <col min="2" max="3" width="14.3984375" style="19" bestFit="1" customWidth="1"/>
    <col min="4" max="4" width="9.19921875" style="19" bestFit="1" customWidth="1"/>
    <col min="5" max="6" width="13.09765625" style="19" customWidth="1"/>
    <col min="7" max="7" width="9.19921875" style="19" bestFit="1" customWidth="1"/>
    <col min="8" max="8" width="13.09765625" style="19" customWidth="1"/>
    <col min="9" max="9" width="3.3984375" style="19" bestFit="1" customWidth="1"/>
    <col min="10" max="12" width="4" style="19" customWidth="1"/>
    <col min="13" max="15" width="3.69921875" style="19" customWidth="1"/>
    <col min="16" max="16" width="5.69921875" style="19" customWidth="1"/>
    <col min="17" max="17" width="22.3984375" style="19" customWidth="1"/>
    <col min="18" max="18" width="7.3984375" style="19" bestFit="1" customWidth="1"/>
    <col min="19" max="19" width="19.3984375" style="19" customWidth="1"/>
    <col min="20" max="20" width="11.5" style="19" customWidth="1"/>
    <col min="21" max="25" width="11.59765625" style="19" customWidth="1"/>
    <col min="26" max="26" width="9.69921875" style="19" bestFit="1" customWidth="1"/>
    <col min="27" max="27" width="5.5" style="19" bestFit="1" customWidth="1"/>
    <col min="28" max="28" width="11.59765625" style="19" customWidth="1"/>
    <col min="29" max="29" width="10" style="19" bestFit="1" customWidth="1"/>
    <col min="30" max="30" width="2.5" style="19" customWidth="1"/>
    <col min="31" max="34" width="10.09765625" style="17" bestFit="1" customWidth="1"/>
    <col min="35" max="38" width="10.09765625" style="18" customWidth="1"/>
    <col min="39" max="39" width="17.09765625" style="81" bestFit="1" customWidth="1"/>
    <col min="40" max="40" width="14.8984375" style="19" bestFit="1" customWidth="1"/>
    <col min="41" max="16384" width="9" style="19"/>
  </cols>
  <sheetData>
    <row r="1" spans="1:40" ht="27">
      <c r="A1" s="138">
        <v>2023</v>
      </c>
      <c r="B1" s="138"/>
      <c r="C1" s="14" t="s">
        <v>4</v>
      </c>
      <c r="D1" s="77">
        <v>10</v>
      </c>
      <c r="E1" s="14" t="s">
        <v>5</v>
      </c>
      <c r="F1" s="15"/>
      <c r="G1" s="15"/>
      <c r="H1" s="15"/>
      <c r="I1" s="15"/>
      <c r="J1" s="15"/>
      <c r="K1" s="15"/>
      <c r="L1" s="15"/>
      <c r="M1" s="110" t="s">
        <v>6</v>
      </c>
      <c r="N1" s="110"/>
      <c r="O1" s="110"/>
      <c r="P1" s="110"/>
      <c r="Q1" s="110"/>
      <c r="R1" s="110"/>
      <c r="S1" s="110"/>
      <c r="T1" s="110"/>
      <c r="U1" s="87"/>
      <c r="V1" s="87"/>
      <c r="W1" s="87"/>
      <c r="X1" s="87"/>
      <c r="Y1" s="87"/>
      <c r="Z1" s="87"/>
      <c r="AA1" s="87"/>
      <c r="AB1" s="111" t="s">
        <v>196</v>
      </c>
      <c r="AC1" s="111"/>
      <c r="AD1" s="16"/>
    </row>
    <row r="2" spans="1:40" s="20" customFormat="1" ht="15">
      <c r="B2" s="21"/>
      <c r="C2" s="21"/>
      <c r="D2" s="21"/>
      <c r="E2" s="21"/>
      <c r="F2" s="21"/>
      <c r="G2" s="21"/>
      <c r="H2" s="21"/>
      <c r="I2" s="21"/>
      <c r="J2" s="21"/>
      <c r="K2" s="21"/>
      <c r="L2" s="21"/>
      <c r="M2" s="21"/>
      <c r="N2" s="21"/>
      <c r="O2" s="21"/>
      <c r="P2" s="21"/>
      <c r="Q2" s="21"/>
      <c r="R2" s="21"/>
      <c r="S2" s="21"/>
      <c r="T2" s="21"/>
      <c r="U2" s="21"/>
      <c r="V2" s="79" t="s">
        <v>7</v>
      </c>
      <c r="W2" s="80"/>
      <c r="X2" s="79" t="s">
        <v>8</v>
      </c>
      <c r="Y2" s="80"/>
      <c r="Z2" s="80"/>
      <c r="AA2" s="80"/>
      <c r="AB2" s="79" t="s">
        <v>9</v>
      </c>
      <c r="AC2" s="80"/>
      <c r="AD2" s="21"/>
      <c r="AE2" s="17"/>
      <c r="AF2" s="17"/>
      <c r="AG2" s="17"/>
      <c r="AH2" s="17"/>
      <c r="AI2" s="22"/>
      <c r="AJ2" s="22"/>
      <c r="AK2" s="22"/>
      <c r="AL2" s="22"/>
      <c r="AM2" s="29"/>
    </row>
    <row r="3" spans="1:40" s="20" customFormat="1" ht="15">
      <c r="A3" s="144"/>
      <c r="B3" s="144"/>
      <c r="C3" s="146" t="s">
        <v>10</v>
      </c>
      <c r="D3" s="147"/>
      <c r="E3" s="146" t="s">
        <v>11</v>
      </c>
      <c r="F3" s="151"/>
      <c r="G3" s="151"/>
      <c r="H3" s="151"/>
      <c r="I3" s="147"/>
      <c r="J3" s="149" t="s">
        <v>12</v>
      </c>
      <c r="K3" s="149"/>
      <c r="L3" s="149"/>
      <c r="M3" s="150" t="s">
        <v>13</v>
      </c>
      <c r="N3" s="150"/>
      <c r="Q3" s="23" t="s">
        <v>14</v>
      </c>
      <c r="S3" s="146" t="s">
        <v>179</v>
      </c>
      <c r="T3" s="147"/>
      <c r="U3" s="24" t="s">
        <v>15</v>
      </c>
      <c r="V3" s="216" t="s">
        <v>200</v>
      </c>
      <c r="W3" s="217"/>
      <c r="X3" s="225" t="s">
        <v>201</v>
      </c>
      <c r="Y3" s="226"/>
      <c r="Z3" s="226"/>
      <c r="AA3" s="226"/>
      <c r="AB3" s="223" t="s">
        <v>202</v>
      </c>
      <c r="AC3" s="223"/>
      <c r="AE3" s="17"/>
      <c r="AF3" s="17"/>
      <c r="AG3" s="17"/>
      <c r="AH3" s="17"/>
      <c r="AI3" s="22"/>
      <c r="AJ3" s="22"/>
      <c r="AK3" s="22"/>
      <c r="AL3" s="22"/>
      <c r="AM3" s="29"/>
    </row>
    <row r="4" spans="1:40" s="20" customFormat="1" ht="15">
      <c r="A4" s="145" t="s">
        <v>16</v>
      </c>
      <c r="B4" s="145"/>
      <c r="C4" s="142" t="s">
        <v>195</v>
      </c>
      <c r="D4" s="143"/>
      <c r="E4" s="139" t="s">
        <v>207</v>
      </c>
      <c r="F4" s="140"/>
      <c r="G4" s="140"/>
      <c r="H4" s="140"/>
      <c r="I4" s="141"/>
      <c r="J4" s="148">
        <v>8</v>
      </c>
      <c r="K4" s="148"/>
      <c r="L4" s="148"/>
      <c r="M4" s="148"/>
      <c r="N4" s="148"/>
      <c r="Q4" s="25" t="s">
        <v>194</v>
      </c>
      <c r="S4" s="216" t="s">
        <v>199</v>
      </c>
      <c r="T4" s="217"/>
      <c r="U4" s="26"/>
      <c r="V4" s="216"/>
      <c r="W4" s="217"/>
      <c r="X4" s="223"/>
      <c r="Y4" s="223"/>
      <c r="Z4" s="223"/>
      <c r="AA4" s="223"/>
      <c r="AB4" s="223"/>
      <c r="AC4" s="223"/>
      <c r="AE4" s="17"/>
      <c r="AF4" s="17"/>
      <c r="AG4" s="17"/>
      <c r="AH4" s="17"/>
      <c r="AI4" s="22"/>
      <c r="AJ4" s="22"/>
      <c r="AK4" s="22"/>
      <c r="AL4" s="22"/>
      <c r="AM4" s="29"/>
    </row>
    <row r="5" spans="1:40" s="20" customFormat="1" ht="15">
      <c r="A5" s="145" t="s">
        <v>18</v>
      </c>
      <c r="B5" s="145"/>
      <c r="C5" s="142"/>
      <c r="D5" s="143"/>
      <c r="E5" s="139"/>
      <c r="F5" s="140"/>
      <c r="G5" s="140"/>
      <c r="H5" s="140"/>
      <c r="I5" s="141"/>
      <c r="J5" s="148"/>
      <c r="K5" s="148"/>
      <c r="L5" s="148"/>
      <c r="M5" s="148"/>
      <c r="N5" s="148"/>
      <c r="Q5" s="96"/>
      <c r="S5" s="221" t="s">
        <v>117</v>
      </c>
      <c r="T5" s="222"/>
      <c r="U5" s="27"/>
      <c r="V5" s="216"/>
      <c r="W5" s="217"/>
      <c r="X5" s="223"/>
      <c r="Y5" s="223"/>
      <c r="Z5" s="223"/>
      <c r="AA5" s="223"/>
      <c r="AB5" s="223"/>
      <c r="AC5" s="223"/>
      <c r="AE5" s="17"/>
      <c r="AF5" s="17"/>
      <c r="AG5" s="17"/>
      <c r="AH5" s="17"/>
      <c r="AI5" s="22"/>
      <c r="AJ5" s="22"/>
      <c r="AK5" s="22"/>
      <c r="AL5" s="22"/>
      <c r="AM5" s="29"/>
    </row>
    <row r="6" spans="1:40" s="20" customFormat="1" ht="15">
      <c r="A6" s="145" t="s">
        <v>19</v>
      </c>
      <c r="B6" s="145"/>
      <c r="C6" s="142"/>
      <c r="D6" s="143"/>
      <c r="E6" s="139"/>
      <c r="F6" s="140"/>
      <c r="G6" s="140"/>
      <c r="H6" s="140"/>
      <c r="I6" s="141"/>
      <c r="J6" s="148"/>
      <c r="K6" s="148"/>
      <c r="L6" s="148"/>
      <c r="M6" s="148"/>
      <c r="N6" s="148"/>
      <c r="Q6" s="28"/>
      <c r="S6" s="218" t="s">
        <v>178</v>
      </c>
      <c r="T6" s="218"/>
      <c r="U6" s="24" t="s">
        <v>21</v>
      </c>
      <c r="V6" s="216" t="s">
        <v>205</v>
      </c>
      <c r="W6" s="217"/>
      <c r="X6" s="225" t="s">
        <v>203</v>
      </c>
      <c r="Y6" s="223"/>
      <c r="Z6" s="223"/>
      <c r="AA6" s="223"/>
      <c r="AB6" s="224"/>
      <c r="AC6" s="224"/>
      <c r="AE6" s="17"/>
      <c r="AF6" s="17"/>
      <c r="AG6" s="17"/>
      <c r="AH6" s="17"/>
      <c r="AI6" s="22"/>
      <c r="AJ6" s="22"/>
      <c r="AK6" s="22"/>
      <c r="AL6" s="22"/>
      <c r="AM6" s="29"/>
    </row>
    <row r="7" spans="1:40" s="20" customFormat="1" ht="15">
      <c r="A7" s="145" t="s">
        <v>22</v>
      </c>
      <c r="B7" s="145"/>
      <c r="C7" s="142"/>
      <c r="D7" s="143"/>
      <c r="E7" s="139"/>
      <c r="F7" s="140"/>
      <c r="G7" s="140"/>
      <c r="H7" s="140"/>
      <c r="I7" s="141"/>
      <c r="J7" s="148"/>
      <c r="K7" s="148"/>
      <c r="L7" s="148"/>
      <c r="M7" s="148"/>
      <c r="N7" s="148"/>
      <c r="S7" s="219" t="str">
        <f>HYPERLINK("mailto:kenshu@gmt.jtb.jp?subject=【旅行手配書の送付(○○センター)】コース番号&amp;body=JTBGMTご担当者様%0D%0A%0D%0Aいつもお世話になっております。%0D%0A%0D%0A添付のとおり旅行手配書をお送りしますのでよろしくお願いいたします。","kenshu@gmt.jtb.jp")</f>
        <v>kenshu@gmt.jtb.jp</v>
      </c>
      <c r="T7" s="220"/>
      <c r="U7" s="27"/>
      <c r="V7" s="216"/>
      <c r="W7" s="217"/>
      <c r="X7" s="223"/>
      <c r="Y7" s="223"/>
      <c r="Z7" s="223"/>
      <c r="AA7" s="223"/>
      <c r="AB7" s="224"/>
      <c r="AC7" s="224"/>
      <c r="AE7" s="174" t="s">
        <v>23</v>
      </c>
      <c r="AF7" s="174"/>
      <c r="AG7" s="174"/>
      <c r="AH7" s="174"/>
      <c r="AI7" s="174"/>
      <c r="AJ7" s="174"/>
      <c r="AK7" s="174"/>
      <c r="AL7" s="174"/>
      <c r="AM7" s="174"/>
    </row>
    <row r="8" spans="1:40" s="20" customFormat="1" ht="15">
      <c r="G8" s="29"/>
      <c r="H8" s="29"/>
      <c r="I8" s="29"/>
      <c r="J8" s="29"/>
      <c r="K8" s="29"/>
      <c r="L8" s="29"/>
      <c r="M8" s="29"/>
      <c r="N8" s="29"/>
      <c r="O8" s="29"/>
      <c r="P8" s="29"/>
      <c r="Q8" s="29"/>
      <c r="R8" s="29"/>
      <c r="AE8" s="30">
        <f>IF($P8="",($V8+$Y8),
IF($P8="コース1",($V8+$Y8),
IF($P8="各コース",($V8+$Y8)-SUM($AF8:$AH8),0)))</f>
        <v>0</v>
      </c>
      <c r="AF8" s="31">
        <f>IF(AF$13="",0,
IF($P8="コース2",$V8+$Y8,
IF($P8="各コース",INT(($V8+$Y8)*($J$5/SUM($J$4:$L$7))),0)))</f>
        <v>0</v>
      </c>
      <c r="AG8" s="31">
        <f>IF(AG$13="",0,
IF($P8="コース3",$V8+$Y8,
IF($P8="各コース",INT(($V8+$Y8)*($J$6/SUM($J$4:$L$7))),0)))</f>
        <v>0</v>
      </c>
      <c r="AH8" s="31">
        <f>IF(AH$13="",0,
IF($P8="コース4",$V8+$Y8,
IF($P8="各コース",INT(($V8+$Y8)*($J$7/SUM($J$4:$L$7))),0)))</f>
        <v>0</v>
      </c>
      <c r="AI8" s="30">
        <f>IF($P8="",$X8,
IF($P8="コース1",$X8,
IF($P8="各コース",$X8-SUM($AJ8:$AL8),0)))</f>
        <v>0</v>
      </c>
      <c r="AJ8" s="31">
        <f>IF(AJ$13="",0,
IF($P8="コース2",$X8,
IF($P8="各コース",INT($X8*($J$5/SUM($J$4:$L$7))),0)))</f>
        <v>0</v>
      </c>
      <c r="AK8" s="31">
        <f>IF(AK$13="",0,
IF($P8="コース3",$X8,
IF($P8="各コース",INT($X8*($J$6/SUM($J$4:$L$7))),0)))</f>
        <v>0</v>
      </c>
      <c r="AL8" s="31">
        <f>IF(AL$13="",0,
IF($P8="コース4",$X8,
IF($P8="各コース",INT($X8*($J$7/SUM($J$4:$L$7))),0)))</f>
        <v>0</v>
      </c>
      <c r="AM8" s="83" t="str">
        <f>IF(ISERROR(SUM(AE8:AL8)),"",
IF(SUM(AE8:AL8)&gt;0,IF(T8="","経費区分選択漏れ",""),""))</f>
        <v/>
      </c>
      <c r="AN8" s="32" t="s">
        <v>24</v>
      </c>
    </row>
    <row r="9" spans="1:40" s="35" customFormat="1" ht="16.5" customHeight="1">
      <c r="A9" s="166" t="s">
        <v>25</v>
      </c>
      <c r="B9" s="167" t="s">
        <v>26</v>
      </c>
      <c r="C9" s="128" t="s">
        <v>27</v>
      </c>
      <c r="D9" s="129"/>
      <c r="E9" s="129"/>
      <c r="F9" s="129"/>
      <c r="G9" s="129"/>
      <c r="H9" s="130"/>
      <c r="I9" s="112" t="s">
        <v>28</v>
      </c>
      <c r="J9" s="156" t="s">
        <v>29</v>
      </c>
      <c r="K9" s="157"/>
      <c r="L9" s="158"/>
      <c r="M9" s="152" t="s">
        <v>30</v>
      </c>
      <c r="N9" s="162" t="s">
        <v>31</v>
      </c>
      <c r="O9" s="163"/>
      <c r="P9" s="153" t="s">
        <v>32</v>
      </c>
      <c r="Q9" s="153" t="s">
        <v>33</v>
      </c>
      <c r="R9" s="153" t="s">
        <v>34</v>
      </c>
      <c r="S9" s="125" t="s">
        <v>35</v>
      </c>
      <c r="T9" s="134" t="s">
        <v>36</v>
      </c>
      <c r="U9" s="134" t="s">
        <v>37</v>
      </c>
      <c r="V9" s="135" t="s">
        <v>38</v>
      </c>
      <c r="W9" s="135"/>
      <c r="X9" s="136" t="s">
        <v>39</v>
      </c>
      <c r="Y9" s="136" t="s">
        <v>40</v>
      </c>
      <c r="Z9" s="137" t="s">
        <v>41</v>
      </c>
      <c r="AA9" s="137"/>
      <c r="AB9" s="137"/>
      <c r="AC9" s="137"/>
      <c r="AD9" s="29"/>
      <c r="AE9" s="33"/>
      <c r="AF9" s="33"/>
      <c r="AG9" s="33"/>
      <c r="AH9" s="33"/>
      <c r="AI9" s="34"/>
      <c r="AJ9" s="34"/>
      <c r="AK9" s="34"/>
      <c r="AL9" s="34"/>
      <c r="AM9" s="82"/>
    </row>
    <row r="10" spans="1:40" s="35" customFormat="1" ht="16.5" customHeight="1">
      <c r="A10" s="166"/>
      <c r="B10" s="167"/>
      <c r="C10" s="131"/>
      <c r="D10" s="132"/>
      <c r="E10" s="132"/>
      <c r="F10" s="132"/>
      <c r="G10" s="132"/>
      <c r="H10" s="133"/>
      <c r="I10" s="113"/>
      <c r="J10" s="159"/>
      <c r="K10" s="160"/>
      <c r="L10" s="161"/>
      <c r="M10" s="152"/>
      <c r="N10" s="164"/>
      <c r="O10" s="165"/>
      <c r="P10" s="154"/>
      <c r="Q10" s="154"/>
      <c r="R10" s="154"/>
      <c r="S10" s="126"/>
      <c r="T10" s="135"/>
      <c r="U10" s="135"/>
      <c r="V10" s="134" t="s">
        <v>42</v>
      </c>
      <c r="W10" s="134" t="s">
        <v>180</v>
      </c>
      <c r="X10" s="136"/>
      <c r="Y10" s="136"/>
      <c r="Z10" s="137"/>
      <c r="AA10" s="137"/>
      <c r="AB10" s="137"/>
      <c r="AC10" s="137"/>
      <c r="AD10" s="29"/>
      <c r="AE10" s="172" t="s">
        <v>43</v>
      </c>
      <c r="AF10" s="173"/>
      <c r="AG10" s="173"/>
      <c r="AH10" s="173"/>
      <c r="AI10" s="173"/>
      <c r="AJ10" s="173"/>
      <c r="AK10" s="173"/>
      <c r="AL10" s="173"/>
      <c r="AM10" s="173"/>
    </row>
    <row r="11" spans="1:40" s="35" customFormat="1" ht="16.5" customHeight="1">
      <c r="A11" s="166"/>
      <c r="B11" s="167"/>
      <c r="C11" s="131"/>
      <c r="D11" s="132"/>
      <c r="E11" s="132"/>
      <c r="F11" s="132"/>
      <c r="G11" s="132"/>
      <c r="H11" s="133"/>
      <c r="I11" s="113"/>
      <c r="J11" s="115" t="s">
        <v>44</v>
      </c>
      <c r="K11" s="115" t="s">
        <v>45</v>
      </c>
      <c r="L11" s="115" t="s">
        <v>46</v>
      </c>
      <c r="M11" s="152"/>
      <c r="N11" s="168" t="s">
        <v>47</v>
      </c>
      <c r="O11" s="168" t="s">
        <v>48</v>
      </c>
      <c r="P11" s="154"/>
      <c r="Q11" s="154"/>
      <c r="R11" s="154"/>
      <c r="S11" s="126"/>
      <c r="T11" s="135"/>
      <c r="U11" s="135"/>
      <c r="V11" s="134"/>
      <c r="W11" s="134"/>
      <c r="X11" s="136"/>
      <c r="Y11" s="136"/>
      <c r="Z11" s="137" t="s">
        <v>49</v>
      </c>
      <c r="AA11" s="137"/>
      <c r="AB11" s="137"/>
      <c r="AC11" s="137" t="s">
        <v>50</v>
      </c>
      <c r="AD11" s="29"/>
      <c r="AE11" s="171" t="s">
        <v>51</v>
      </c>
      <c r="AF11" s="171"/>
      <c r="AG11" s="171"/>
      <c r="AH11" s="171"/>
      <c r="AI11" s="171" t="s">
        <v>39</v>
      </c>
      <c r="AJ11" s="171"/>
      <c r="AK11" s="171"/>
      <c r="AL11" s="171"/>
      <c r="AM11" s="85"/>
    </row>
    <row r="12" spans="1:40" s="35" customFormat="1" ht="16.2">
      <c r="A12" s="166"/>
      <c r="B12" s="167"/>
      <c r="C12" s="36" t="s">
        <v>52</v>
      </c>
      <c r="D12" s="125" t="s">
        <v>53</v>
      </c>
      <c r="E12" s="125" t="s">
        <v>54</v>
      </c>
      <c r="F12" s="125" t="s">
        <v>55</v>
      </c>
      <c r="G12" s="125" t="s">
        <v>56</v>
      </c>
      <c r="H12" s="125" t="s">
        <v>57</v>
      </c>
      <c r="I12" s="113"/>
      <c r="J12" s="115"/>
      <c r="K12" s="115"/>
      <c r="L12" s="115"/>
      <c r="M12" s="152"/>
      <c r="N12" s="169"/>
      <c r="O12" s="169"/>
      <c r="P12" s="154"/>
      <c r="Q12" s="154"/>
      <c r="R12" s="154"/>
      <c r="S12" s="126"/>
      <c r="T12" s="135"/>
      <c r="U12" s="135"/>
      <c r="V12" s="134"/>
      <c r="W12" s="134"/>
      <c r="X12" s="136"/>
      <c r="Y12" s="136"/>
      <c r="Z12" s="137"/>
      <c r="AA12" s="137"/>
      <c r="AB12" s="137"/>
      <c r="AC12" s="137"/>
      <c r="AD12" s="29"/>
      <c r="AE12" s="37" t="s">
        <v>58</v>
      </c>
      <c r="AF12" s="37" t="s">
        <v>59</v>
      </c>
      <c r="AG12" s="37" t="s">
        <v>60</v>
      </c>
      <c r="AH12" s="37" t="s">
        <v>61</v>
      </c>
      <c r="AI12" s="37" t="s">
        <v>58</v>
      </c>
      <c r="AJ12" s="37" t="s">
        <v>59</v>
      </c>
      <c r="AK12" s="37" t="s">
        <v>60</v>
      </c>
      <c r="AL12" s="37" t="s">
        <v>61</v>
      </c>
      <c r="AM12" s="85" t="s">
        <v>62</v>
      </c>
    </row>
    <row r="13" spans="1:40" s="35" customFormat="1" ht="16.2">
      <c r="A13" s="166"/>
      <c r="B13" s="167"/>
      <c r="C13" s="38" t="s">
        <v>63</v>
      </c>
      <c r="D13" s="127"/>
      <c r="E13" s="127"/>
      <c r="F13" s="127"/>
      <c r="G13" s="127"/>
      <c r="H13" s="127"/>
      <c r="I13" s="114"/>
      <c r="J13" s="115"/>
      <c r="K13" s="115"/>
      <c r="L13" s="115"/>
      <c r="M13" s="152"/>
      <c r="N13" s="170"/>
      <c r="O13" s="170"/>
      <c r="P13" s="155"/>
      <c r="Q13" s="155"/>
      <c r="R13" s="155"/>
      <c r="S13" s="127"/>
      <c r="T13" s="135"/>
      <c r="U13" s="135"/>
      <c r="V13" s="134"/>
      <c r="W13" s="134"/>
      <c r="X13" s="136"/>
      <c r="Y13" s="136"/>
      <c r="Z13" s="39" t="s">
        <v>64</v>
      </c>
      <c r="AA13" s="39" t="s">
        <v>65</v>
      </c>
      <c r="AB13" s="40" t="s">
        <v>66</v>
      </c>
      <c r="AC13" s="137"/>
      <c r="AD13" s="29"/>
      <c r="AE13" s="41" t="str">
        <f>IF(SUM($J$5:$L$7)=0,"全経費","残り全経費")</f>
        <v>全経費</v>
      </c>
      <c r="AF13" s="41" t="str">
        <f>IF($J$5=0,"",$J$5&amp;"名分")</f>
        <v/>
      </c>
      <c r="AG13" s="41" t="str">
        <f>IF($J$6=0,"",$J$6&amp;"名分")</f>
        <v/>
      </c>
      <c r="AH13" s="41" t="str">
        <f>IF($J$7=0,"",$J$7&amp;"名分")</f>
        <v/>
      </c>
      <c r="AI13" s="41" t="str">
        <f>IF(SUM($J$5:$L$7)=0,"全経費","残り全経費")</f>
        <v>全経費</v>
      </c>
      <c r="AJ13" s="41" t="str">
        <f>IF($J$5=0,"",$J$5&amp;"名分")</f>
        <v/>
      </c>
      <c r="AK13" s="41" t="str">
        <f>IF($J$6=0,"",$J$6&amp;"名分")</f>
        <v/>
      </c>
      <c r="AL13" s="41" t="str">
        <f>IF($J$7=0,"",$J$7&amp;"名分")</f>
        <v/>
      </c>
      <c r="AM13" s="85"/>
    </row>
    <row r="14" spans="1:40" s="42" customFormat="1" ht="15">
      <c r="A14" s="122" t="s">
        <v>67</v>
      </c>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4"/>
      <c r="AD14" s="43"/>
      <c r="AE14" s="30">
        <f>IF($P14="",($V14+$Y14),
IF($P14="コース1",($V14+$Y14),
IF($P14="各コース",($V14+$Y14)-SUM($AF14:$AH14),0)))</f>
        <v>0</v>
      </c>
      <c r="AF14" s="31">
        <f>IF(AF$13="",0,
IF($P14="コース2",$V14+$Y14,
IF($P14="各コース",INT(($V14+$Y14)*($J$5/SUM($J$4:$L$7))),0)))</f>
        <v>0</v>
      </c>
      <c r="AG14" s="31">
        <f>IF(AG$13="",0,
IF($P14="コース3",$V14+$Y14,
IF($P14="各コース",INT(($V14+$Y14)*($J$6/SUM($J$4:$L$7))),0)))</f>
        <v>0</v>
      </c>
      <c r="AH14" s="31">
        <f>IF(AH$13="",0,
IF($P14="コース4",$V14+$Y14,
IF($P14="各コース",INT(($V14+$Y14)*($J$7/SUM($J$4:$L$7))),0)))</f>
        <v>0</v>
      </c>
      <c r="AI14" s="30">
        <f t="shared" ref="AI14" si="0">IF($P14="",$X14,
IF($P14="コース1",$X14,
IF($P14="各コース",$X14-SUM($AJ14:$AL14),0)))</f>
        <v>0</v>
      </c>
      <c r="AJ14" s="31">
        <f t="shared" ref="AJ14" si="1">IF(AJ$13="",0,
IF($P14="コース2",$X14,
IF($P14="各コース",INT($X14*($J$5/SUM($J$4:$L$7))),0)))</f>
        <v>0</v>
      </c>
      <c r="AK14" s="31">
        <f t="shared" ref="AK14" si="2">IF(AK$13="",0,
IF($P14="コース3",$X14,
IF($P14="各コース",INT($X14*($J$6/SUM($J$4:$L$7))),0)))</f>
        <v>0</v>
      </c>
      <c r="AL14" s="31">
        <f t="shared" ref="AL14" si="3">IF(AL$13="",0,
IF($P14="コース4",$X14,
IF($P14="各コース",INT($X14*($J$7/SUM($J$4:$L$7))),0)))</f>
        <v>0</v>
      </c>
      <c r="AM14" s="84" t="str">
        <f t="shared" ref="AM14:AM43" si="4">IF(ISERROR(SUM(AE14:AL14)),"",
IF(SUM(AE14:AL14)&gt;0,IF(T14="","経費区分選択漏れ",""),""))</f>
        <v/>
      </c>
    </row>
    <row r="15" spans="1:40" s="42" customFormat="1" ht="15">
      <c r="A15" s="44" t="s">
        <v>68</v>
      </c>
      <c r="B15" s="91">
        <v>45211</v>
      </c>
      <c r="C15" s="90" t="s">
        <v>181</v>
      </c>
      <c r="D15" s="97"/>
      <c r="E15" s="90" t="s">
        <v>182</v>
      </c>
      <c r="F15" s="90"/>
      <c r="G15" s="90"/>
      <c r="H15" s="90" t="s">
        <v>183</v>
      </c>
      <c r="I15" s="90"/>
      <c r="J15" s="97">
        <v>8</v>
      </c>
      <c r="K15" s="97">
        <v>1</v>
      </c>
      <c r="L15" s="97">
        <v>1</v>
      </c>
      <c r="M15" s="97"/>
      <c r="N15" s="98">
        <v>9</v>
      </c>
      <c r="O15" s="98">
        <v>1</v>
      </c>
      <c r="P15" s="90"/>
      <c r="Q15" s="99"/>
      <c r="R15" s="90"/>
      <c r="S15" s="99"/>
      <c r="T15" s="50"/>
      <c r="U15" s="51"/>
      <c r="V15" s="78">
        <f>IF(N15="","",N15*$U15)</f>
        <v>0</v>
      </c>
      <c r="W15" s="78">
        <f>IF(O15="","",O15*$U15)</f>
        <v>0</v>
      </c>
      <c r="X15" s="51"/>
      <c r="Y15" s="51"/>
      <c r="Z15" s="51"/>
      <c r="AA15" s="51"/>
      <c r="AB15" s="78" t="str">
        <f>IF(Z15&gt;0,Z15*AA15,"")</f>
        <v/>
      </c>
      <c r="AC15" s="51"/>
      <c r="AD15" s="52"/>
      <c r="AE15" s="30">
        <f>IF($P15="",($V15+$Y15),
IF($P15="コース1",($V15+$Y15),
IF($P15="各コース",($V15+$Y15)-SUM($AF15:$AH15),0)))</f>
        <v>0</v>
      </c>
      <c r="AF15" s="31">
        <f>IF(AF$13="",0,
IF($P15="コース2",$V15+$Y15,
IF($P15="各コース",INT(($V15+$Y15)*($J$5/SUM($J$4:$L$7))),0)))</f>
        <v>0</v>
      </c>
      <c r="AG15" s="31">
        <f>IF(AG$13="",0,
IF($P15="コース3",$V15+$Y15,
IF($P15="各コース",INT(($V15+$Y15)*($J$6/SUM($J$4:$L$7))),0)))</f>
        <v>0</v>
      </c>
      <c r="AH15" s="31">
        <f>IF(AH$13="",0,
IF($P15="コース4",$V15+$Y15,
IF($P15="各コース",INT(($V15+$Y15)*($J$7/SUM($J$4:$L$7))),0)))</f>
        <v>0</v>
      </c>
      <c r="AI15" s="30">
        <f>IF($P15="",$X15,
IF($P15="コース1",$X15,
IF($P15="各コース",$X15-SUM($AJ15:$AL15),0)))</f>
        <v>0</v>
      </c>
      <c r="AJ15" s="31">
        <f>IF(AJ$13="",0,
IF($P15="コース2",$X15,
IF($P15="各コース",INT($X15*($J$5/SUM($J$4:$L$7))),0)))</f>
        <v>0</v>
      </c>
      <c r="AK15" s="31">
        <f>IF(AK$13="",0,
IF($P15="コース3",$X15,
IF($P15="各コース",INT($X15*($J$6/SUM($J$4:$L$7))),0)))</f>
        <v>0</v>
      </c>
      <c r="AL15" s="31">
        <f>IF(AL$13="",0,
IF($P15="コース4",$X15,
IF($P15="各コース",INT($X15*($J$7/SUM($J$4:$L$7))),0)))</f>
        <v>0</v>
      </c>
      <c r="AM15" s="84" t="str">
        <f t="shared" si="4"/>
        <v/>
      </c>
    </row>
    <row r="16" spans="1:40" s="42" customFormat="1" ht="15">
      <c r="A16" s="44" t="s">
        <v>68</v>
      </c>
      <c r="B16" s="91">
        <v>45211</v>
      </c>
      <c r="C16" s="90" t="s">
        <v>184</v>
      </c>
      <c r="D16" s="100">
        <v>0.38194444444444442</v>
      </c>
      <c r="E16" s="90" t="s">
        <v>182</v>
      </c>
      <c r="F16" s="90"/>
      <c r="G16" s="100">
        <v>0.39513888888888887</v>
      </c>
      <c r="H16" s="90" t="s">
        <v>185</v>
      </c>
      <c r="I16" s="90"/>
      <c r="J16" s="97">
        <v>8</v>
      </c>
      <c r="K16" s="97">
        <v>1</v>
      </c>
      <c r="L16" s="97">
        <v>1</v>
      </c>
      <c r="M16" s="97"/>
      <c r="N16" s="98">
        <v>9</v>
      </c>
      <c r="O16" s="98">
        <v>1</v>
      </c>
      <c r="P16" s="90"/>
      <c r="Q16" s="99"/>
      <c r="R16" s="90"/>
      <c r="S16" s="99"/>
      <c r="T16" s="50"/>
      <c r="U16" s="51"/>
      <c r="V16" s="78">
        <f t="shared" ref="V16:V42" si="5">IF(N16="","",N16*$U16)</f>
        <v>0</v>
      </c>
      <c r="W16" s="78">
        <f t="shared" ref="W16:W42" si="6">IF(O16="","",O16*$U16)</f>
        <v>0</v>
      </c>
      <c r="X16" s="51"/>
      <c r="Y16" s="51"/>
      <c r="Z16" s="51"/>
      <c r="AA16" s="51"/>
      <c r="AB16" s="78" t="str">
        <f t="shared" ref="AB16:AB42" si="7">IF(Z16&gt;0,Z16*AA16,"")</f>
        <v/>
      </c>
      <c r="AC16" s="51"/>
      <c r="AD16" s="52"/>
      <c r="AE16" s="30">
        <f t="shared" ref="AE16:AE43" si="8">IF($P16="",($V16+$Y16),
IF($P16="コース1",($V16+$Y16),
IF($P16="各コース",($V16+$Y16)-SUM($AF16:$AH16),0)))</f>
        <v>0</v>
      </c>
      <c r="AF16" s="31">
        <f t="shared" ref="AF16:AF43" si="9">IF(AF$13="",0,
IF($P16="コース2",$V16+$Y16,
IF($P16="各コース",INT(($V16+$Y16)*($J$5/SUM($J$4:$L$7))),0)))</f>
        <v>0</v>
      </c>
      <c r="AG16" s="31">
        <f t="shared" ref="AG16:AG43" si="10">IF(AG$13="",0,
IF($P16="コース3",$V16+$Y16,
IF($P16="各コース",INT(($V16+$Y16)*($J$6/SUM($J$4:$L$7))),0)))</f>
        <v>0</v>
      </c>
      <c r="AH16" s="31">
        <f t="shared" ref="AH16:AH43" si="11">IF(AH$13="",0,
IF($P16="コース4",$V16+$Y16,
IF($P16="各コース",INT(($V16+$Y16)*($J$7/SUM($J$4:$L$7))),0)))</f>
        <v>0</v>
      </c>
      <c r="AI16" s="30">
        <f t="shared" ref="AI16:AI43" si="12">IF($P16="",$X16,
IF($P16="コース1",$X16,
IF($P16="各コース",$X16-SUM($AJ16:$AL16),0)))</f>
        <v>0</v>
      </c>
      <c r="AJ16" s="31">
        <f t="shared" ref="AJ16:AJ43" si="13">IF(AJ$13="",0,
IF($P16="コース2",$X16,
IF($P16="各コース",INT($X16*($J$5/SUM($J$4:$L$7))),0)))</f>
        <v>0</v>
      </c>
      <c r="AK16" s="31">
        <f t="shared" ref="AK16:AK43" si="14">IF(AK$13="",0,
IF($P16="コース3",$X16,
IF($P16="各コース",INT($X16*($J$6/SUM($J$4:$L$7))),0)))</f>
        <v>0</v>
      </c>
      <c r="AL16" s="31">
        <f t="shared" ref="AL16:AL43" si="15">IF(AL$13="",0,
IF($P16="コース4",$X16,
IF($P16="各コース",INT($X16*($J$7/SUM($J$4:$L$7))),0)))</f>
        <v>0</v>
      </c>
      <c r="AM16" s="84" t="str">
        <f t="shared" si="4"/>
        <v/>
      </c>
    </row>
    <row r="17" spans="1:39" s="42" customFormat="1" ht="60" customHeight="1">
      <c r="A17" s="44" t="s">
        <v>68</v>
      </c>
      <c r="B17" s="91">
        <v>45224</v>
      </c>
      <c r="C17" s="102" t="s">
        <v>186</v>
      </c>
      <c r="D17" s="103">
        <v>0.375</v>
      </c>
      <c r="E17" s="106" t="s">
        <v>187</v>
      </c>
      <c r="F17" s="106"/>
      <c r="G17" s="109">
        <v>0.41666666666666669</v>
      </c>
      <c r="H17" s="106" t="s">
        <v>188</v>
      </c>
      <c r="I17" s="106"/>
      <c r="J17" s="107"/>
      <c r="K17" s="107"/>
      <c r="L17" s="107"/>
      <c r="M17" s="107">
        <v>14</v>
      </c>
      <c r="N17" s="108">
        <v>1</v>
      </c>
      <c r="O17" s="108"/>
      <c r="P17" s="106"/>
      <c r="Q17" s="106" t="s">
        <v>189</v>
      </c>
      <c r="R17" s="102" t="s">
        <v>198</v>
      </c>
      <c r="S17" s="106" t="s">
        <v>197</v>
      </c>
      <c r="T17" s="50"/>
      <c r="U17" s="51"/>
      <c r="V17" s="78">
        <f t="shared" si="5"/>
        <v>0</v>
      </c>
      <c r="W17" s="78" t="str">
        <f t="shared" si="6"/>
        <v/>
      </c>
      <c r="X17" s="51"/>
      <c r="Y17" s="51"/>
      <c r="Z17" s="51"/>
      <c r="AA17" s="51"/>
      <c r="AB17" s="78" t="str">
        <f t="shared" si="7"/>
        <v/>
      </c>
      <c r="AC17" s="51"/>
      <c r="AD17" s="52"/>
      <c r="AE17" s="30">
        <f t="shared" si="8"/>
        <v>0</v>
      </c>
      <c r="AF17" s="31">
        <f t="shared" si="9"/>
        <v>0</v>
      </c>
      <c r="AG17" s="31">
        <f t="shared" si="10"/>
        <v>0</v>
      </c>
      <c r="AH17" s="31">
        <f t="shared" si="11"/>
        <v>0</v>
      </c>
      <c r="AI17" s="30">
        <f t="shared" si="12"/>
        <v>0</v>
      </c>
      <c r="AJ17" s="31">
        <f t="shared" si="13"/>
        <v>0</v>
      </c>
      <c r="AK17" s="31">
        <f t="shared" si="14"/>
        <v>0</v>
      </c>
      <c r="AL17" s="31">
        <f t="shared" si="15"/>
        <v>0</v>
      </c>
      <c r="AM17" s="84" t="str">
        <f>IF(ISERROR(SUM(AE17:AL17)),"",
IF(SUM(AE17:AL17)&gt;0,IF(T17="","経費区分選択漏れ",""),""))</f>
        <v/>
      </c>
    </row>
    <row r="18" spans="1:39" s="42" customFormat="1" ht="90">
      <c r="A18" s="44" t="s">
        <v>68</v>
      </c>
      <c r="B18" s="91">
        <v>45224</v>
      </c>
      <c r="C18" s="102" t="s">
        <v>186</v>
      </c>
      <c r="D18" s="103">
        <v>0.60416666666666663</v>
      </c>
      <c r="E18" s="102" t="s">
        <v>190</v>
      </c>
      <c r="F18" s="102"/>
      <c r="G18" s="104">
        <v>0.625</v>
      </c>
      <c r="H18" s="102" t="s">
        <v>191</v>
      </c>
      <c r="I18" s="102"/>
      <c r="J18" s="101"/>
      <c r="K18" s="101"/>
      <c r="L18" s="101"/>
      <c r="M18" s="101">
        <v>14</v>
      </c>
      <c r="N18" s="105">
        <v>1</v>
      </c>
      <c r="O18" s="105"/>
      <c r="P18" s="102"/>
      <c r="Q18" s="106" t="s">
        <v>193</v>
      </c>
      <c r="R18" s="102" t="s">
        <v>198</v>
      </c>
      <c r="S18" s="106"/>
      <c r="T18" s="50"/>
      <c r="U18" s="51"/>
      <c r="V18" s="78">
        <f t="shared" si="5"/>
        <v>0</v>
      </c>
      <c r="W18" s="78" t="str">
        <f t="shared" si="6"/>
        <v/>
      </c>
      <c r="X18" s="51"/>
      <c r="Y18" s="51"/>
      <c r="Z18" s="51"/>
      <c r="AA18" s="51"/>
      <c r="AB18" s="78" t="str">
        <f t="shared" si="7"/>
        <v/>
      </c>
      <c r="AC18" s="51"/>
      <c r="AD18" s="52"/>
      <c r="AE18" s="30">
        <f t="shared" si="8"/>
        <v>0</v>
      </c>
      <c r="AF18" s="31">
        <f t="shared" si="9"/>
        <v>0</v>
      </c>
      <c r="AG18" s="31">
        <f t="shared" si="10"/>
        <v>0</v>
      </c>
      <c r="AH18" s="31">
        <f t="shared" si="11"/>
        <v>0</v>
      </c>
      <c r="AI18" s="30">
        <f t="shared" si="12"/>
        <v>0</v>
      </c>
      <c r="AJ18" s="31">
        <f t="shared" si="13"/>
        <v>0</v>
      </c>
      <c r="AK18" s="31">
        <f t="shared" si="14"/>
        <v>0</v>
      </c>
      <c r="AL18" s="31">
        <f t="shared" si="15"/>
        <v>0</v>
      </c>
      <c r="AM18" s="84" t="str">
        <f t="shared" si="4"/>
        <v/>
      </c>
    </row>
    <row r="19" spans="1:39" s="42" customFormat="1" ht="30">
      <c r="A19" s="44" t="s">
        <v>68</v>
      </c>
      <c r="B19" s="91">
        <v>45224</v>
      </c>
      <c r="C19" s="102" t="s">
        <v>186</v>
      </c>
      <c r="D19" s="103">
        <v>0.70833333333333337</v>
      </c>
      <c r="E19" s="102" t="s">
        <v>191</v>
      </c>
      <c r="F19" s="102"/>
      <c r="G19" s="104">
        <v>0.75</v>
      </c>
      <c r="H19" s="102" t="s">
        <v>187</v>
      </c>
      <c r="I19" s="102"/>
      <c r="J19" s="101"/>
      <c r="K19" s="101"/>
      <c r="L19" s="101"/>
      <c r="M19" s="101">
        <v>14</v>
      </c>
      <c r="N19" s="105">
        <v>1</v>
      </c>
      <c r="O19" s="105"/>
      <c r="P19" s="102"/>
      <c r="Q19" s="106" t="s">
        <v>187</v>
      </c>
      <c r="R19" s="102" t="s">
        <v>198</v>
      </c>
      <c r="S19" s="106"/>
      <c r="T19" s="50"/>
      <c r="U19" s="51"/>
      <c r="V19" s="78">
        <f t="shared" si="5"/>
        <v>0</v>
      </c>
      <c r="W19" s="78" t="str">
        <f t="shared" si="6"/>
        <v/>
      </c>
      <c r="X19" s="51"/>
      <c r="Y19" s="51"/>
      <c r="Z19" s="51"/>
      <c r="AA19" s="51"/>
      <c r="AB19" s="78" t="str">
        <f t="shared" si="7"/>
        <v/>
      </c>
      <c r="AC19" s="51"/>
      <c r="AD19" s="52"/>
      <c r="AE19" s="30">
        <f t="shared" si="8"/>
        <v>0</v>
      </c>
      <c r="AF19" s="31">
        <f t="shared" si="9"/>
        <v>0</v>
      </c>
      <c r="AG19" s="31">
        <f t="shared" si="10"/>
        <v>0</v>
      </c>
      <c r="AH19" s="31">
        <f t="shared" si="11"/>
        <v>0</v>
      </c>
      <c r="AI19" s="30">
        <f>IF($P19="",$X19,
IF($P19="コース1",$X19,
IF($P19="各コース",$X19-SUM($AJ19:$AL19),0)))</f>
        <v>0</v>
      </c>
      <c r="AJ19" s="31">
        <f>IF(AJ$13="",0,
IF($P19="コース2",$X19,
IF($P19="各コース",INT($X19*($J$5/SUM($J$4:$L$7))),0)))</f>
        <v>0</v>
      </c>
      <c r="AK19" s="31">
        <f>IF(AK$13="",0,
IF($P19="コース3",$X19,
IF($P19="各コース",INT($X19*($J$6/SUM($J$4:$L$7))),0)))</f>
        <v>0</v>
      </c>
      <c r="AL19" s="31">
        <f>IF(AL$13="",0,
IF($P19="コース4",$X19,
IF($P19="各コース",INT($X19*($J$7/SUM($J$4:$L$7))),0)))</f>
        <v>0</v>
      </c>
      <c r="AM19" s="84" t="str">
        <f t="shared" si="4"/>
        <v/>
      </c>
    </row>
    <row r="20" spans="1:39" s="42" customFormat="1" ht="15">
      <c r="A20" s="44"/>
      <c r="B20" s="91"/>
      <c r="C20" s="90"/>
      <c r="D20" s="47"/>
      <c r="E20" s="46"/>
      <c r="F20" s="46"/>
      <c r="G20" s="47"/>
      <c r="H20" s="46"/>
      <c r="I20" s="46"/>
      <c r="J20" s="92"/>
      <c r="K20" s="92"/>
      <c r="L20" s="92"/>
      <c r="M20" s="92"/>
      <c r="N20" s="93" t="str">
        <f t="shared" ref="N20:N42" si="16">IF($M20&gt;0,1,IF(SUM($J20:$K20)&gt;0,SUM($J20:$K20),""))</f>
        <v/>
      </c>
      <c r="O20" s="93" t="str">
        <f t="shared" ref="O20:O42" si="17">IF(L20&gt;0,L20,"")</f>
        <v/>
      </c>
      <c r="P20" s="46"/>
      <c r="Q20" s="48"/>
      <c r="R20" s="46"/>
      <c r="S20" s="49"/>
      <c r="T20" s="50"/>
      <c r="U20" s="51"/>
      <c r="V20" s="78" t="str">
        <f t="shared" si="5"/>
        <v/>
      </c>
      <c r="W20" s="78" t="str">
        <f t="shared" si="6"/>
        <v/>
      </c>
      <c r="X20" s="51"/>
      <c r="Y20" s="51"/>
      <c r="Z20" s="51"/>
      <c r="AA20" s="51"/>
      <c r="AB20" s="78" t="str">
        <f t="shared" si="7"/>
        <v/>
      </c>
      <c r="AC20" s="51"/>
      <c r="AD20" s="52"/>
      <c r="AE20" s="30" t="e">
        <f t="shared" si="8"/>
        <v>#VALUE!</v>
      </c>
      <c r="AF20" s="31">
        <f t="shared" si="9"/>
        <v>0</v>
      </c>
      <c r="AG20" s="31">
        <f t="shared" si="10"/>
        <v>0</v>
      </c>
      <c r="AH20" s="31">
        <f t="shared" si="11"/>
        <v>0</v>
      </c>
      <c r="AI20" s="30">
        <f t="shared" si="12"/>
        <v>0</v>
      </c>
      <c r="AJ20" s="31">
        <f t="shared" si="13"/>
        <v>0</v>
      </c>
      <c r="AK20" s="31">
        <f t="shared" si="14"/>
        <v>0</v>
      </c>
      <c r="AL20" s="31">
        <f t="shared" si="15"/>
        <v>0</v>
      </c>
      <c r="AM20" s="84" t="str">
        <f t="shared" si="4"/>
        <v/>
      </c>
    </row>
    <row r="21" spans="1:39" s="42" customFormat="1" ht="15">
      <c r="A21" s="44"/>
      <c r="B21" s="91"/>
      <c r="C21" s="90"/>
      <c r="D21" s="47"/>
      <c r="E21" s="46"/>
      <c r="F21" s="46"/>
      <c r="G21" s="47"/>
      <c r="H21" s="46"/>
      <c r="I21" s="46"/>
      <c r="J21" s="92"/>
      <c r="K21" s="92"/>
      <c r="L21" s="92"/>
      <c r="M21" s="92"/>
      <c r="N21" s="93" t="str">
        <f t="shared" si="16"/>
        <v/>
      </c>
      <c r="O21" s="93" t="str">
        <f t="shared" si="17"/>
        <v/>
      </c>
      <c r="P21" s="46"/>
      <c r="Q21" s="48"/>
      <c r="R21" s="46"/>
      <c r="S21" s="49"/>
      <c r="T21" s="50"/>
      <c r="U21" s="51"/>
      <c r="V21" s="78" t="str">
        <f t="shared" si="5"/>
        <v/>
      </c>
      <c r="W21" s="78" t="str">
        <f t="shared" si="6"/>
        <v/>
      </c>
      <c r="X21" s="51"/>
      <c r="Y21" s="51"/>
      <c r="Z21" s="51"/>
      <c r="AA21" s="51"/>
      <c r="AB21" s="78" t="str">
        <f t="shared" si="7"/>
        <v/>
      </c>
      <c r="AC21" s="51"/>
      <c r="AD21" s="52"/>
      <c r="AE21" s="30" t="e">
        <f t="shared" si="8"/>
        <v>#VALUE!</v>
      </c>
      <c r="AF21" s="31">
        <f t="shared" si="9"/>
        <v>0</v>
      </c>
      <c r="AG21" s="31">
        <f t="shared" si="10"/>
        <v>0</v>
      </c>
      <c r="AH21" s="31">
        <f t="shared" si="11"/>
        <v>0</v>
      </c>
      <c r="AI21" s="30">
        <f t="shared" si="12"/>
        <v>0</v>
      </c>
      <c r="AJ21" s="31">
        <f t="shared" si="13"/>
        <v>0</v>
      </c>
      <c r="AK21" s="31">
        <f t="shared" si="14"/>
        <v>0</v>
      </c>
      <c r="AL21" s="31">
        <f t="shared" si="15"/>
        <v>0</v>
      </c>
      <c r="AM21" s="84" t="str">
        <f t="shared" si="4"/>
        <v/>
      </c>
    </row>
    <row r="22" spans="1:39" s="42" customFormat="1" ht="15">
      <c r="A22" s="44"/>
      <c r="B22" s="91"/>
      <c r="C22" s="90"/>
      <c r="D22" s="47"/>
      <c r="E22" s="46"/>
      <c r="F22" s="46"/>
      <c r="G22" s="47"/>
      <c r="H22" s="46"/>
      <c r="I22" s="46"/>
      <c r="J22" s="92"/>
      <c r="K22" s="92"/>
      <c r="L22" s="92"/>
      <c r="M22" s="92"/>
      <c r="N22" s="93" t="str">
        <f t="shared" si="16"/>
        <v/>
      </c>
      <c r="O22" s="93" t="str">
        <f t="shared" si="17"/>
        <v/>
      </c>
      <c r="P22" s="46"/>
      <c r="Q22" s="48"/>
      <c r="R22" s="46"/>
      <c r="S22" s="49"/>
      <c r="T22" s="50"/>
      <c r="U22" s="51"/>
      <c r="V22" s="78" t="str">
        <f t="shared" si="5"/>
        <v/>
      </c>
      <c r="W22" s="78" t="str">
        <f t="shared" si="6"/>
        <v/>
      </c>
      <c r="X22" s="51"/>
      <c r="Y22" s="51"/>
      <c r="Z22" s="51"/>
      <c r="AA22" s="51"/>
      <c r="AB22" s="78" t="str">
        <f t="shared" si="7"/>
        <v/>
      </c>
      <c r="AC22" s="51"/>
      <c r="AD22" s="52"/>
      <c r="AE22" s="30" t="e">
        <f t="shared" si="8"/>
        <v>#VALUE!</v>
      </c>
      <c r="AF22" s="31">
        <f t="shared" si="9"/>
        <v>0</v>
      </c>
      <c r="AG22" s="31">
        <f t="shared" si="10"/>
        <v>0</v>
      </c>
      <c r="AH22" s="31">
        <f t="shared" si="11"/>
        <v>0</v>
      </c>
      <c r="AI22" s="30">
        <f t="shared" si="12"/>
        <v>0</v>
      </c>
      <c r="AJ22" s="31">
        <f t="shared" si="13"/>
        <v>0</v>
      </c>
      <c r="AK22" s="31">
        <f t="shared" si="14"/>
        <v>0</v>
      </c>
      <c r="AL22" s="31">
        <f t="shared" si="15"/>
        <v>0</v>
      </c>
      <c r="AM22" s="84" t="str">
        <f t="shared" si="4"/>
        <v/>
      </c>
    </row>
    <row r="23" spans="1:39" s="42" customFormat="1" ht="15">
      <c r="A23" s="44"/>
      <c r="B23" s="91"/>
      <c r="C23" s="90"/>
      <c r="D23" s="47"/>
      <c r="E23" s="46"/>
      <c r="F23" s="46"/>
      <c r="G23" s="47"/>
      <c r="H23" s="46"/>
      <c r="I23" s="46"/>
      <c r="J23" s="92"/>
      <c r="K23" s="92"/>
      <c r="L23" s="92"/>
      <c r="M23" s="92"/>
      <c r="N23" s="93" t="str">
        <f t="shared" si="16"/>
        <v/>
      </c>
      <c r="O23" s="93" t="str">
        <f t="shared" si="17"/>
        <v/>
      </c>
      <c r="P23" s="46"/>
      <c r="Q23" s="48"/>
      <c r="R23" s="46"/>
      <c r="S23" s="49"/>
      <c r="T23" s="50"/>
      <c r="U23" s="51"/>
      <c r="V23" s="78" t="str">
        <f t="shared" si="5"/>
        <v/>
      </c>
      <c r="W23" s="78" t="str">
        <f t="shared" si="6"/>
        <v/>
      </c>
      <c r="X23" s="51"/>
      <c r="Y23" s="51"/>
      <c r="Z23" s="51"/>
      <c r="AA23" s="51"/>
      <c r="AB23" s="78" t="str">
        <f t="shared" si="7"/>
        <v/>
      </c>
      <c r="AC23" s="51"/>
      <c r="AD23" s="52"/>
      <c r="AE23" s="30" t="e">
        <f t="shared" si="8"/>
        <v>#VALUE!</v>
      </c>
      <c r="AF23" s="31">
        <f t="shared" si="9"/>
        <v>0</v>
      </c>
      <c r="AG23" s="31">
        <f t="shared" si="10"/>
        <v>0</v>
      </c>
      <c r="AH23" s="31">
        <f t="shared" si="11"/>
        <v>0</v>
      </c>
      <c r="AI23" s="30">
        <f t="shared" si="12"/>
        <v>0</v>
      </c>
      <c r="AJ23" s="31">
        <f t="shared" si="13"/>
        <v>0</v>
      </c>
      <c r="AK23" s="31">
        <f t="shared" si="14"/>
        <v>0</v>
      </c>
      <c r="AL23" s="31">
        <f t="shared" si="15"/>
        <v>0</v>
      </c>
      <c r="AM23" s="84" t="str">
        <f t="shared" si="4"/>
        <v/>
      </c>
    </row>
    <row r="24" spans="1:39" s="42" customFormat="1" ht="15">
      <c r="A24" s="44"/>
      <c r="B24" s="91"/>
      <c r="C24" s="90"/>
      <c r="D24" s="47"/>
      <c r="E24" s="46"/>
      <c r="F24" s="46"/>
      <c r="G24" s="47"/>
      <c r="H24" s="46"/>
      <c r="I24" s="46"/>
      <c r="J24" s="92"/>
      <c r="K24" s="92"/>
      <c r="L24" s="92"/>
      <c r="M24" s="92"/>
      <c r="N24" s="93" t="str">
        <f t="shared" si="16"/>
        <v/>
      </c>
      <c r="O24" s="93" t="str">
        <f t="shared" si="17"/>
        <v/>
      </c>
      <c r="P24" s="46"/>
      <c r="Q24" s="48"/>
      <c r="R24" s="46"/>
      <c r="S24" s="49"/>
      <c r="T24" s="50"/>
      <c r="U24" s="51"/>
      <c r="V24" s="78" t="str">
        <f t="shared" si="5"/>
        <v/>
      </c>
      <c r="W24" s="78" t="str">
        <f t="shared" si="6"/>
        <v/>
      </c>
      <c r="X24" s="51"/>
      <c r="Y24" s="51"/>
      <c r="Z24" s="51"/>
      <c r="AA24" s="51"/>
      <c r="AB24" s="78" t="str">
        <f t="shared" si="7"/>
        <v/>
      </c>
      <c r="AC24" s="51"/>
      <c r="AD24" s="52"/>
      <c r="AE24" s="30" t="e">
        <f t="shared" si="8"/>
        <v>#VALUE!</v>
      </c>
      <c r="AF24" s="31">
        <f t="shared" si="9"/>
        <v>0</v>
      </c>
      <c r="AG24" s="31">
        <f t="shared" si="10"/>
        <v>0</v>
      </c>
      <c r="AH24" s="31">
        <f t="shared" si="11"/>
        <v>0</v>
      </c>
      <c r="AI24" s="30">
        <f t="shared" si="12"/>
        <v>0</v>
      </c>
      <c r="AJ24" s="31">
        <f t="shared" si="13"/>
        <v>0</v>
      </c>
      <c r="AK24" s="31">
        <f t="shared" si="14"/>
        <v>0</v>
      </c>
      <c r="AL24" s="31">
        <f t="shared" si="15"/>
        <v>0</v>
      </c>
      <c r="AM24" s="84" t="str">
        <f t="shared" si="4"/>
        <v/>
      </c>
    </row>
    <row r="25" spans="1:39" s="42" customFormat="1" ht="15">
      <c r="A25" s="44"/>
      <c r="B25" s="91"/>
      <c r="C25" s="90"/>
      <c r="D25" s="47"/>
      <c r="E25" s="46"/>
      <c r="F25" s="46"/>
      <c r="G25" s="47"/>
      <c r="H25" s="46"/>
      <c r="I25" s="46"/>
      <c r="J25" s="92"/>
      <c r="K25" s="92"/>
      <c r="L25" s="92"/>
      <c r="M25" s="92"/>
      <c r="N25" s="93" t="str">
        <f t="shared" si="16"/>
        <v/>
      </c>
      <c r="O25" s="93" t="str">
        <f t="shared" si="17"/>
        <v/>
      </c>
      <c r="P25" s="46"/>
      <c r="Q25" s="48"/>
      <c r="R25" s="46"/>
      <c r="S25" s="49"/>
      <c r="T25" s="50"/>
      <c r="U25" s="51"/>
      <c r="V25" s="78" t="str">
        <f t="shared" si="5"/>
        <v/>
      </c>
      <c r="W25" s="78" t="str">
        <f t="shared" si="6"/>
        <v/>
      </c>
      <c r="X25" s="51"/>
      <c r="Y25" s="51"/>
      <c r="Z25" s="51"/>
      <c r="AA25" s="51"/>
      <c r="AB25" s="78" t="str">
        <f t="shared" si="7"/>
        <v/>
      </c>
      <c r="AC25" s="51"/>
      <c r="AD25" s="52"/>
      <c r="AE25" s="30" t="e">
        <f t="shared" si="8"/>
        <v>#VALUE!</v>
      </c>
      <c r="AF25" s="31">
        <f t="shared" si="9"/>
        <v>0</v>
      </c>
      <c r="AG25" s="31">
        <f t="shared" si="10"/>
        <v>0</v>
      </c>
      <c r="AH25" s="31">
        <f t="shared" si="11"/>
        <v>0</v>
      </c>
      <c r="AI25" s="30">
        <f t="shared" si="12"/>
        <v>0</v>
      </c>
      <c r="AJ25" s="31">
        <f t="shared" si="13"/>
        <v>0</v>
      </c>
      <c r="AK25" s="31">
        <f t="shared" si="14"/>
        <v>0</v>
      </c>
      <c r="AL25" s="31">
        <f t="shared" si="15"/>
        <v>0</v>
      </c>
      <c r="AM25" s="84" t="str">
        <f t="shared" si="4"/>
        <v/>
      </c>
    </row>
    <row r="26" spans="1:39" s="42" customFormat="1" ht="15">
      <c r="A26" s="44"/>
      <c r="B26" s="91"/>
      <c r="C26" s="90"/>
      <c r="D26" s="47"/>
      <c r="E26" s="46"/>
      <c r="F26" s="46"/>
      <c r="G26" s="47"/>
      <c r="H26" s="46"/>
      <c r="I26" s="46"/>
      <c r="J26" s="92"/>
      <c r="K26" s="92"/>
      <c r="L26" s="92"/>
      <c r="M26" s="92"/>
      <c r="N26" s="93" t="str">
        <f t="shared" si="16"/>
        <v/>
      </c>
      <c r="O26" s="93" t="str">
        <f t="shared" si="17"/>
        <v/>
      </c>
      <c r="P26" s="46"/>
      <c r="Q26" s="48"/>
      <c r="R26" s="46"/>
      <c r="S26" s="49"/>
      <c r="T26" s="50"/>
      <c r="U26" s="51"/>
      <c r="V26" s="78" t="str">
        <f t="shared" si="5"/>
        <v/>
      </c>
      <c r="W26" s="78" t="str">
        <f t="shared" si="6"/>
        <v/>
      </c>
      <c r="X26" s="51"/>
      <c r="Y26" s="51"/>
      <c r="Z26" s="51"/>
      <c r="AA26" s="51"/>
      <c r="AB26" s="78" t="str">
        <f t="shared" si="7"/>
        <v/>
      </c>
      <c r="AC26" s="51"/>
      <c r="AD26" s="52"/>
      <c r="AE26" s="30" t="e">
        <f t="shared" si="8"/>
        <v>#VALUE!</v>
      </c>
      <c r="AF26" s="31">
        <f t="shared" si="9"/>
        <v>0</v>
      </c>
      <c r="AG26" s="31">
        <f t="shared" si="10"/>
        <v>0</v>
      </c>
      <c r="AH26" s="31">
        <f t="shared" si="11"/>
        <v>0</v>
      </c>
      <c r="AI26" s="30">
        <f t="shared" si="12"/>
        <v>0</v>
      </c>
      <c r="AJ26" s="31">
        <f t="shared" si="13"/>
        <v>0</v>
      </c>
      <c r="AK26" s="31">
        <f t="shared" si="14"/>
        <v>0</v>
      </c>
      <c r="AL26" s="31">
        <f t="shared" si="15"/>
        <v>0</v>
      </c>
      <c r="AM26" s="84" t="str">
        <f t="shared" si="4"/>
        <v/>
      </c>
    </row>
    <row r="27" spans="1:39" s="42" customFormat="1" ht="15">
      <c r="A27" s="44"/>
      <c r="B27" s="91"/>
      <c r="C27" s="90"/>
      <c r="D27" s="47"/>
      <c r="E27" s="46"/>
      <c r="F27" s="46"/>
      <c r="G27" s="47"/>
      <c r="H27" s="46"/>
      <c r="I27" s="46"/>
      <c r="J27" s="92"/>
      <c r="K27" s="92"/>
      <c r="L27" s="92"/>
      <c r="M27" s="92"/>
      <c r="N27" s="93" t="str">
        <f t="shared" si="16"/>
        <v/>
      </c>
      <c r="O27" s="93" t="str">
        <f t="shared" si="17"/>
        <v/>
      </c>
      <c r="P27" s="46"/>
      <c r="Q27" s="48"/>
      <c r="R27" s="46"/>
      <c r="S27" s="49"/>
      <c r="T27" s="50"/>
      <c r="U27" s="51"/>
      <c r="V27" s="78" t="str">
        <f t="shared" si="5"/>
        <v/>
      </c>
      <c r="W27" s="78" t="str">
        <f t="shared" si="6"/>
        <v/>
      </c>
      <c r="X27" s="51"/>
      <c r="Y27" s="51"/>
      <c r="Z27" s="51"/>
      <c r="AA27" s="51"/>
      <c r="AB27" s="78" t="str">
        <f t="shared" si="7"/>
        <v/>
      </c>
      <c r="AC27" s="51"/>
      <c r="AD27" s="52"/>
      <c r="AE27" s="30" t="e">
        <f t="shared" si="8"/>
        <v>#VALUE!</v>
      </c>
      <c r="AF27" s="31">
        <f t="shared" si="9"/>
        <v>0</v>
      </c>
      <c r="AG27" s="31">
        <f t="shared" si="10"/>
        <v>0</v>
      </c>
      <c r="AH27" s="31">
        <f t="shared" si="11"/>
        <v>0</v>
      </c>
      <c r="AI27" s="30">
        <f t="shared" si="12"/>
        <v>0</v>
      </c>
      <c r="AJ27" s="31">
        <f t="shared" si="13"/>
        <v>0</v>
      </c>
      <c r="AK27" s="31">
        <f t="shared" si="14"/>
        <v>0</v>
      </c>
      <c r="AL27" s="31">
        <f t="shared" si="15"/>
        <v>0</v>
      </c>
      <c r="AM27" s="84" t="str">
        <f t="shared" si="4"/>
        <v/>
      </c>
    </row>
    <row r="28" spans="1:39" s="42" customFormat="1" ht="15">
      <c r="A28" s="44"/>
      <c r="B28" s="91"/>
      <c r="C28" s="90"/>
      <c r="D28" s="47"/>
      <c r="E28" s="46"/>
      <c r="F28" s="46"/>
      <c r="G28" s="47"/>
      <c r="H28" s="46"/>
      <c r="I28" s="46"/>
      <c r="J28" s="92"/>
      <c r="K28" s="92"/>
      <c r="L28" s="92"/>
      <c r="M28" s="92"/>
      <c r="N28" s="93" t="str">
        <f t="shared" si="16"/>
        <v/>
      </c>
      <c r="O28" s="93" t="str">
        <f t="shared" si="17"/>
        <v/>
      </c>
      <c r="P28" s="46"/>
      <c r="Q28" s="48"/>
      <c r="R28" s="46"/>
      <c r="S28" s="49"/>
      <c r="T28" s="50"/>
      <c r="U28" s="51"/>
      <c r="V28" s="78" t="str">
        <f t="shared" si="5"/>
        <v/>
      </c>
      <c r="W28" s="78" t="str">
        <f t="shared" si="6"/>
        <v/>
      </c>
      <c r="X28" s="51"/>
      <c r="Y28" s="51"/>
      <c r="Z28" s="51"/>
      <c r="AA28" s="51"/>
      <c r="AB28" s="78" t="str">
        <f t="shared" si="7"/>
        <v/>
      </c>
      <c r="AC28" s="51"/>
      <c r="AD28" s="52"/>
      <c r="AE28" s="30" t="e">
        <f t="shared" si="8"/>
        <v>#VALUE!</v>
      </c>
      <c r="AF28" s="31">
        <f t="shared" si="9"/>
        <v>0</v>
      </c>
      <c r="AG28" s="31">
        <f t="shared" si="10"/>
        <v>0</v>
      </c>
      <c r="AH28" s="31">
        <f t="shared" si="11"/>
        <v>0</v>
      </c>
      <c r="AI28" s="30">
        <f t="shared" si="12"/>
        <v>0</v>
      </c>
      <c r="AJ28" s="31">
        <f t="shared" si="13"/>
        <v>0</v>
      </c>
      <c r="AK28" s="31">
        <f t="shared" si="14"/>
        <v>0</v>
      </c>
      <c r="AL28" s="31">
        <f t="shared" si="15"/>
        <v>0</v>
      </c>
      <c r="AM28" s="84" t="str">
        <f t="shared" si="4"/>
        <v/>
      </c>
    </row>
    <row r="29" spans="1:39" s="42" customFormat="1" ht="15">
      <c r="A29" s="44"/>
      <c r="B29" s="91"/>
      <c r="C29" s="90"/>
      <c r="D29" s="47"/>
      <c r="E29" s="46"/>
      <c r="F29" s="46"/>
      <c r="G29" s="47"/>
      <c r="H29" s="46"/>
      <c r="I29" s="46"/>
      <c r="J29" s="92"/>
      <c r="K29" s="92"/>
      <c r="L29" s="92"/>
      <c r="M29" s="92"/>
      <c r="N29" s="93" t="str">
        <f t="shared" si="16"/>
        <v/>
      </c>
      <c r="O29" s="93" t="str">
        <f t="shared" si="17"/>
        <v/>
      </c>
      <c r="P29" s="46"/>
      <c r="Q29" s="48"/>
      <c r="R29" s="46"/>
      <c r="S29" s="49"/>
      <c r="T29" s="50"/>
      <c r="U29" s="51"/>
      <c r="V29" s="78" t="str">
        <f t="shared" si="5"/>
        <v/>
      </c>
      <c r="W29" s="78" t="str">
        <f t="shared" si="6"/>
        <v/>
      </c>
      <c r="X29" s="51"/>
      <c r="Y29" s="51"/>
      <c r="Z29" s="51"/>
      <c r="AA29" s="51"/>
      <c r="AB29" s="78" t="str">
        <f t="shared" si="7"/>
        <v/>
      </c>
      <c r="AC29" s="51"/>
      <c r="AD29" s="52"/>
      <c r="AE29" s="30" t="e">
        <f t="shared" si="8"/>
        <v>#VALUE!</v>
      </c>
      <c r="AF29" s="31">
        <f t="shared" si="9"/>
        <v>0</v>
      </c>
      <c r="AG29" s="31">
        <f t="shared" si="10"/>
        <v>0</v>
      </c>
      <c r="AH29" s="31">
        <f t="shared" si="11"/>
        <v>0</v>
      </c>
      <c r="AI29" s="30">
        <f t="shared" si="12"/>
        <v>0</v>
      </c>
      <c r="AJ29" s="31">
        <f t="shared" si="13"/>
        <v>0</v>
      </c>
      <c r="AK29" s="31">
        <f t="shared" si="14"/>
        <v>0</v>
      </c>
      <c r="AL29" s="31">
        <f t="shared" si="15"/>
        <v>0</v>
      </c>
      <c r="AM29" s="84" t="str">
        <f t="shared" si="4"/>
        <v/>
      </c>
    </row>
    <row r="30" spans="1:39" s="42" customFormat="1" ht="15">
      <c r="A30" s="44"/>
      <c r="B30" s="91"/>
      <c r="C30" s="90"/>
      <c r="D30" s="47"/>
      <c r="E30" s="46"/>
      <c r="F30" s="46"/>
      <c r="G30" s="47"/>
      <c r="H30" s="46"/>
      <c r="I30" s="46"/>
      <c r="J30" s="92"/>
      <c r="K30" s="92"/>
      <c r="L30" s="92"/>
      <c r="M30" s="92"/>
      <c r="N30" s="93" t="str">
        <f t="shared" si="16"/>
        <v/>
      </c>
      <c r="O30" s="93" t="str">
        <f t="shared" si="17"/>
        <v/>
      </c>
      <c r="P30" s="46"/>
      <c r="Q30" s="48"/>
      <c r="R30" s="46"/>
      <c r="S30" s="49"/>
      <c r="T30" s="50"/>
      <c r="U30" s="51"/>
      <c r="V30" s="78" t="str">
        <f t="shared" si="5"/>
        <v/>
      </c>
      <c r="W30" s="78" t="str">
        <f t="shared" si="6"/>
        <v/>
      </c>
      <c r="X30" s="51"/>
      <c r="Y30" s="51"/>
      <c r="Z30" s="51"/>
      <c r="AA30" s="51"/>
      <c r="AB30" s="78" t="str">
        <f t="shared" si="7"/>
        <v/>
      </c>
      <c r="AC30" s="51"/>
      <c r="AD30" s="52"/>
      <c r="AE30" s="30" t="e">
        <f t="shared" si="8"/>
        <v>#VALUE!</v>
      </c>
      <c r="AF30" s="31">
        <f t="shared" si="9"/>
        <v>0</v>
      </c>
      <c r="AG30" s="31">
        <f t="shared" si="10"/>
        <v>0</v>
      </c>
      <c r="AH30" s="31">
        <f t="shared" si="11"/>
        <v>0</v>
      </c>
      <c r="AI30" s="30">
        <f t="shared" si="12"/>
        <v>0</v>
      </c>
      <c r="AJ30" s="31">
        <f t="shared" si="13"/>
        <v>0</v>
      </c>
      <c r="AK30" s="31">
        <f t="shared" si="14"/>
        <v>0</v>
      </c>
      <c r="AL30" s="31">
        <f t="shared" si="15"/>
        <v>0</v>
      </c>
      <c r="AM30" s="84" t="str">
        <f t="shared" si="4"/>
        <v/>
      </c>
    </row>
    <row r="31" spans="1:39" s="42" customFormat="1" ht="15">
      <c r="A31" s="44"/>
      <c r="B31" s="91"/>
      <c r="C31" s="90"/>
      <c r="D31" s="47"/>
      <c r="E31" s="46"/>
      <c r="F31" s="46"/>
      <c r="G31" s="47"/>
      <c r="H31" s="46"/>
      <c r="I31" s="46"/>
      <c r="J31" s="92"/>
      <c r="K31" s="92"/>
      <c r="L31" s="92"/>
      <c r="M31" s="92"/>
      <c r="N31" s="93" t="str">
        <f t="shared" si="16"/>
        <v/>
      </c>
      <c r="O31" s="93" t="str">
        <f t="shared" si="17"/>
        <v/>
      </c>
      <c r="P31" s="46"/>
      <c r="Q31" s="48"/>
      <c r="R31" s="46"/>
      <c r="S31" s="49"/>
      <c r="T31" s="50"/>
      <c r="U31" s="51"/>
      <c r="V31" s="78" t="str">
        <f t="shared" si="5"/>
        <v/>
      </c>
      <c r="W31" s="78" t="str">
        <f t="shared" si="6"/>
        <v/>
      </c>
      <c r="X31" s="51"/>
      <c r="Y31" s="51"/>
      <c r="Z31" s="51"/>
      <c r="AA31" s="51"/>
      <c r="AB31" s="78" t="str">
        <f t="shared" si="7"/>
        <v/>
      </c>
      <c r="AC31" s="51"/>
      <c r="AD31" s="52"/>
      <c r="AE31" s="30" t="e">
        <f t="shared" si="8"/>
        <v>#VALUE!</v>
      </c>
      <c r="AF31" s="31">
        <f t="shared" si="9"/>
        <v>0</v>
      </c>
      <c r="AG31" s="31">
        <f t="shared" si="10"/>
        <v>0</v>
      </c>
      <c r="AH31" s="31">
        <f t="shared" si="11"/>
        <v>0</v>
      </c>
      <c r="AI31" s="30">
        <f t="shared" si="12"/>
        <v>0</v>
      </c>
      <c r="AJ31" s="31">
        <f t="shared" si="13"/>
        <v>0</v>
      </c>
      <c r="AK31" s="31">
        <f t="shared" si="14"/>
        <v>0</v>
      </c>
      <c r="AL31" s="31">
        <f t="shared" si="15"/>
        <v>0</v>
      </c>
      <c r="AM31" s="84" t="str">
        <f t="shared" si="4"/>
        <v/>
      </c>
    </row>
    <row r="32" spans="1:39" s="42" customFormat="1" ht="15">
      <c r="A32" s="44"/>
      <c r="B32" s="91"/>
      <c r="C32" s="90"/>
      <c r="D32" s="47"/>
      <c r="E32" s="46"/>
      <c r="F32" s="46"/>
      <c r="G32" s="47"/>
      <c r="H32" s="46"/>
      <c r="I32" s="46"/>
      <c r="J32" s="92"/>
      <c r="K32" s="92"/>
      <c r="L32" s="92"/>
      <c r="M32" s="92"/>
      <c r="N32" s="93" t="str">
        <f t="shared" si="16"/>
        <v/>
      </c>
      <c r="O32" s="93" t="str">
        <f t="shared" si="17"/>
        <v/>
      </c>
      <c r="P32" s="46"/>
      <c r="Q32" s="48"/>
      <c r="R32" s="46"/>
      <c r="S32" s="49"/>
      <c r="T32" s="50"/>
      <c r="U32" s="51"/>
      <c r="V32" s="78" t="str">
        <f t="shared" si="5"/>
        <v/>
      </c>
      <c r="W32" s="78" t="str">
        <f t="shared" si="6"/>
        <v/>
      </c>
      <c r="X32" s="51"/>
      <c r="Y32" s="51"/>
      <c r="Z32" s="51"/>
      <c r="AA32" s="51"/>
      <c r="AB32" s="78" t="str">
        <f t="shared" si="7"/>
        <v/>
      </c>
      <c r="AC32" s="51"/>
      <c r="AD32" s="52"/>
      <c r="AE32" s="30" t="e">
        <f t="shared" si="8"/>
        <v>#VALUE!</v>
      </c>
      <c r="AF32" s="31">
        <f t="shared" si="9"/>
        <v>0</v>
      </c>
      <c r="AG32" s="31">
        <f t="shared" si="10"/>
        <v>0</v>
      </c>
      <c r="AH32" s="31">
        <f t="shared" si="11"/>
        <v>0</v>
      </c>
      <c r="AI32" s="30">
        <f t="shared" si="12"/>
        <v>0</v>
      </c>
      <c r="AJ32" s="31">
        <f t="shared" si="13"/>
        <v>0</v>
      </c>
      <c r="AK32" s="31">
        <f t="shared" si="14"/>
        <v>0</v>
      </c>
      <c r="AL32" s="31">
        <f t="shared" si="15"/>
        <v>0</v>
      </c>
      <c r="AM32" s="84" t="str">
        <f t="shared" si="4"/>
        <v/>
      </c>
    </row>
    <row r="33" spans="1:39" s="42" customFormat="1" ht="15">
      <c r="A33" s="44"/>
      <c r="B33" s="91"/>
      <c r="C33" s="90"/>
      <c r="D33" s="47"/>
      <c r="E33" s="46"/>
      <c r="F33" s="46"/>
      <c r="G33" s="47"/>
      <c r="H33" s="46"/>
      <c r="I33" s="46"/>
      <c r="J33" s="92"/>
      <c r="K33" s="92"/>
      <c r="L33" s="92"/>
      <c r="M33" s="92"/>
      <c r="N33" s="93" t="str">
        <f t="shared" si="16"/>
        <v/>
      </c>
      <c r="O33" s="93" t="str">
        <f t="shared" si="17"/>
        <v/>
      </c>
      <c r="P33" s="46"/>
      <c r="Q33" s="48"/>
      <c r="R33" s="46"/>
      <c r="S33" s="49"/>
      <c r="T33" s="50"/>
      <c r="U33" s="51"/>
      <c r="V33" s="78" t="str">
        <f t="shared" si="5"/>
        <v/>
      </c>
      <c r="W33" s="78" t="str">
        <f t="shared" si="6"/>
        <v/>
      </c>
      <c r="X33" s="51"/>
      <c r="Y33" s="51"/>
      <c r="Z33" s="51"/>
      <c r="AA33" s="51"/>
      <c r="AB33" s="78" t="str">
        <f t="shared" si="7"/>
        <v/>
      </c>
      <c r="AC33" s="51"/>
      <c r="AD33" s="52"/>
      <c r="AE33" s="30" t="e">
        <f t="shared" si="8"/>
        <v>#VALUE!</v>
      </c>
      <c r="AF33" s="31">
        <f t="shared" si="9"/>
        <v>0</v>
      </c>
      <c r="AG33" s="31">
        <f t="shared" si="10"/>
        <v>0</v>
      </c>
      <c r="AH33" s="31">
        <f t="shared" si="11"/>
        <v>0</v>
      </c>
      <c r="AI33" s="30">
        <f t="shared" si="12"/>
        <v>0</v>
      </c>
      <c r="AJ33" s="31">
        <f t="shared" si="13"/>
        <v>0</v>
      </c>
      <c r="AK33" s="31">
        <f t="shared" si="14"/>
        <v>0</v>
      </c>
      <c r="AL33" s="31">
        <f t="shared" si="15"/>
        <v>0</v>
      </c>
      <c r="AM33" s="84" t="str">
        <f t="shared" si="4"/>
        <v/>
      </c>
    </row>
    <row r="34" spans="1:39" s="42" customFormat="1" ht="15">
      <c r="A34" s="44"/>
      <c r="B34" s="91"/>
      <c r="C34" s="90"/>
      <c r="D34" s="47"/>
      <c r="E34" s="46"/>
      <c r="F34" s="46"/>
      <c r="G34" s="47"/>
      <c r="H34" s="46"/>
      <c r="I34" s="46"/>
      <c r="J34" s="92"/>
      <c r="K34" s="92"/>
      <c r="L34" s="92"/>
      <c r="M34" s="92"/>
      <c r="N34" s="93" t="str">
        <f t="shared" si="16"/>
        <v/>
      </c>
      <c r="O34" s="93" t="str">
        <f t="shared" si="17"/>
        <v/>
      </c>
      <c r="P34" s="46"/>
      <c r="Q34" s="48"/>
      <c r="R34" s="46"/>
      <c r="S34" s="49"/>
      <c r="T34" s="50"/>
      <c r="U34" s="51"/>
      <c r="V34" s="78" t="str">
        <f t="shared" si="5"/>
        <v/>
      </c>
      <c r="W34" s="78" t="str">
        <f t="shared" si="6"/>
        <v/>
      </c>
      <c r="X34" s="51"/>
      <c r="Y34" s="51"/>
      <c r="Z34" s="51"/>
      <c r="AA34" s="51"/>
      <c r="AB34" s="78" t="str">
        <f t="shared" si="7"/>
        <v/>
      </c>
      <c r="AC34" s="51"/>
      <c r="AD34" s="52"/>
      <c r="AE34" s="30" t="e">
        <f t="shared" si="8"/>
        <v>#VALUE!</v>
      </c>
      <c r="AF34" s="31">
        <f t="shared" si="9"/>
        <v>0</v>
      </c>
      <c r="AG34" s="31">
        <f t="shared" si="10"/>
        <v>0</v>
      </c>
      <c r="AH34" s="31">
        <f t="shared" si="11"/>
        <v>0</v>
      </c>
      <c r="AI34" s="30">
        <f t="shared" si="12"/>
        <v>0</v>
      </c>
      <c r="AJ34" s="31">
        <f t="shared" si="13"/>
        <v>0</v>
      </c>
      <c r="AK34" s="31">
        <f t="shared" si="14"/>
        <v>0</v>
      </c>
      <c r="AL34" s="31">
        <f t="shared" si="15"/>
        <v>0</v>
      </c>
      <c r="AM34" s="84" t="str">
        <f t="shared" si="4"/>
        <v/>
      </c>
    </row>
    <row r="35" spans="1:39" s="42" customFormat="1" ht="15">
      <c r="A35" s="44"/>
      <c r="B35" s="91"/>
      <c r="C35" s="90"/>
      <c r="D35" s="47"/>
      <c r="E35" s="46"/>
      <c r="F35" s="46"/>
      <c r="G35" s="47"/>
      <c r="H35" s="46"/>
      <c r="I35" s="46"/>
      <c r="J35" s="92"/>
      <c r="K35" s="92"/>
      <c r="L35" s="92"/>
      <c r="M35" s="92"/>
      <c r="N35" s="93" t="str">
        <f t="shared" si="16"/>
        <v/>
      </c>
      <c r="O35" s="93" t="str">
        <f t="shared" si="17"/>
        <v/>
      </c>
      <c r="P35" s="46"/>
      <c r="Q35" s="48"/>
      <c r="R35" s="46"/>
      <c r="S35" s="49"/>
      <c r="T35" s="50"/>
      <c r="U35" s="51"/>
      <c r="V35" s="78" t="str">
        <f t="shared" si="5"/>
        <v/>
      </c>
      <c r="W35" s="78" t="str">
        <f t="shared" si="6"/>
        <v/>
      </c>
      <c r="X35" s="51"/>
      <c r="Y35" s="51"/>
      <c r="Z35" s="51"/>
      <c r="AA35" s="51"/>
      <c r="AB35" s="78" t="str">
        <f t="shared" si="7"/>
        <v/>
      </c>
      <c r="AC35" s="51"/>
      <c r="AD35" s="52"/>
      <c r="AE35" s="30" t="e">
        <f t="shared" si="8"/>
        <v>#VALUE!</v>
      </c>
      <c r="AF35" s="31">
        <f t="shared" si="9"/>
        <v>0</v>
      </c>
      <c r="AG35" s="31">
        <f t="shared" si="10"/>
        <v>0</v>
      </c>
      <c r="AH35" s="31">
        <f t="shared" si="11"/>
        <v>0</v>
      </c>
      <c r="AI35" s="30">
        <f t="shared" si="12"/>
        <v>0</v>
      </c>
      <c r="AJ35" s="31">
        <f t="shared" si="13"/>
        <v>0</v>
      </c>
      <c r="AK35" s="31">
        <f t="shared" si="14"/>
        <v>0</v>
      </c>
      <c r="AL35" s="31">
        <f t="shared" si="15"/>
        <v>0</v>
      </c>
      <c r="AM35" s="84" t="str">
        <f t="shared" si="4"/>
        <v/>
      </c>
    </row>
    <row r="36" spans="1:39" s="42" customFormat="1" ht="15">
      <c r="A36" s="44"/>
      <c r="B36" s="91"/>
      <c r="C36" s="90"/>
      <c r="D36" s="47"/>
      <c r="E36" s="46"/>
      <c r="F36" s="46"/>
      <c r="G36" s="47"/>
      <c r="H36" s="46"/>
      <c r="I36" s="46"/>
      <c r="J36" s="92"/>
      <c r="K36" s="92"/>
      <c r="L36" s="92"/>
      <c r="M36" s="92"/>
      <c r="N36" s="93" t="str">
        <f t="shared" si="16"/>
        <v/>
      </c>
      <c r="O36" s="93" t="str">
        <f t="shared" si="17"/>
        <v/>
      </c>
      <c r="P36" s="46"/>
      <c r="Q36" s="48"/>
      <c r="R36" s="46"/>
      <c r="S36" s="49"/>
      <c r="T36" s="50"/>
      <c r="U36" s="51"/>
      <c r="V36" s="78" t="str">
        <f t="shared" si="5"/>
        <v/>
      </c>
      <c r="W36" s="78" t="str">
        <f t="shared" si="6"/>
        <v/>
      </c>
      <c r="X36" s="51"/>
      <c r="Y36" s="51"/>
      <c r="Z36" s="51"/>
      <c r="AA36" s="51"/>
      <c r="AB36" s="78" t="str">
        <f t="shared" si="7"/>
        <v/>
      </c>
      <c r="AC36" s="51"/>
      <c r="AD36" s="52"/>
      <c r="AE36" s="30" t="e">
        <f t="shared" si="8"/>
        <v>#VALUE!</v>
      </c>
      <c r="AF36" s="31">
        <f t="shared" si="9"/>
        <v>0</v>
      </c>
      <c r="AG36" s="31">
        <f t="shared" si="10"/>
        <v>0</v>
      </c>
      <c r="AH36" s="31">
        <f t="shared" si="11"/>
        <v>0</v>
      </c>
      <c r="AI36" s="30">
        <f t="shared" si="12"/>
        <v>0</v>
      </c>
      <c r="AJ36" s="31">
        <f t="shared" si="13"/>
        <v>0</v>
      </c>
      <c r="AK36" s="31">
        <f t="shared" si="14"/>
        <v>0</v>
      </c>
      <c r="AL36" s="31">
        <f t="shared" si="15"/>
        <v>0</v>
      </c>
      <c r="AM36" s="84" t="str">
        <f t="shared" si="4"/>
        <v/>
      </c>
    </row>
    <row r="37" spans="1:39" s="42" customFormat="1" ht="15">
      <c r="A37" s="44"/>
      <c r="B37" s="91"/>
      <c r="C37" s="90"/>
      <c r="D37" s="47"/>
      <c r="E37" s="46"/>
      <c r="F37" s="46"/>
      <c r="G37" s="47"/>
      <c r="H37" s="46"/>
      <c r="I37" s="46"/>
      <c r="J37" s="92"/>
      <c r="K37" s="92"/>
      <c r="L37" s="92"/>
      <c r="M37" s="92"/>
      <c r="N37" s="93" t="str">
        <f t="shared" si="16"/>
        <v/>
      </c>
      <c r="O37" s="93" t="str">
        <f t="shared" si="17"/>
        <v/>
      </c>
      <c r="P37" s="46"/>
      <c r="Q37" s="48"/>
      <c r="R37" s="46"/>
      <c r="S37" s="49"/>
      <c r="T37" s="50"/>
      <c r="U37" s="51"/>
      <c r="V37" s="78" t="str">
        <f t="shared" si="5"/>
        <v/>
      </c>
      <c r="W37" s="78" t="str">
        <f t="shared" si="6"/>
        <v/>
      </c>
      <c r="X37" s="51"/>
      <c r="Y37" s="51"/>
      <c r="Z37" s="51"/>
      <c r="AA37" s="51"/>
      <c r="AB37" s="78" t="str">
        <f t="shared" si="7"/>
        <v/>
      </c>
      <c r="AC37" s="51"/>
      <c r="AD37" s="52"/>
      <c r="AE37" s="30" t="e">
        <f t="shared" si="8"/>
        <v>#VALUE!</v>
      </c>
      <c r="AF37" s="31">
        <f t="shared" si="9"/>
        <v>0</v>
      </c>
      <c r="AG37" s="31">
        <f t="shared" si="10"/>
        <v>0</v>
      </c>
      <c r="AH37" s="31">
        <f t="shared" si="11"/>
        <v>0</v>
      </c>
      <c r="AI37" s="30">
        <f t="shared" si="12"/>
        <v>0</v>
      </c>
      <c r="AJ37" s="31">
        <f t="shared" si="13"/>
        <v>0</v>
      </c>
      <c r="AK37" s="31">
        <f t="shared" si="14"/>
        <v>0</v>
      </c>
      <c r="AL37" s="31">
        <f t="shared" si="15"/>
        <v>0</v>
      </c>
      <c r="AM37" s="84" t="str">
        <f t="shared" si="4"/>
        <v/>
      </c>
    </row>
    <row r="38" spans="1:39" s="42" customFormat="1" ht="15">
      <c r="A38" s="44"/>
      <c r="B38" s="91"/>
      <c r="C38" s="90"/>
      <c r="D38" s="47"/>
      <c r="E38" s="46"/>
      <c r="F38" s="46"/>
      <c r="G38" s="47"/>
      <c r="H38" s="46"/>
      <c r="I38" s="46"/>
      <c r="J38" s="92"/>
      <c r="K38" s="92"/>
      <c r="L38" s="92"/>
      <c r="M38" s="92"/>
      <c r="N38" s="93" t="str">
        <f t="shared" si="16"/>
        <v/>
      </c>
      <c r="O38" s="93" t="str">
        <f t="shared" si="17"/>
        <v/>
      </c>
      <c r="P38" s="46"/>
      <c r="Q38" s="48"/>
      <c r="R38" s="46"/>
      <c r="S38" s="49"/>
      <c r="T38" s="50"/>
      <c r="U38" s="51"/>
      <c r="V38" s="78" t="str">
        <f t="shared" si="5"/>
        <v/>
      </c>
      <c r="W38" s="78" t="str">
        <f t="shared" si="6"/>
        <v/>
      </c>
      <c r="X38" s="51"/>
      <c r="Y38" s="51"/>
      <c r="Z38" s="51"/>
      <c r="AA38" s="51"/>
      <c r="AB38" s="78" t="str">
        <f t="shared" si="7"/>
        <v/>
      </c>
      <c r="AC38" s="51"/>
      <c r="AD38" s="52"/>
      <c r="AE38" s="30" t="e">
        <f t="shared" si="8"/>
        <v>#VALUE!</v>
      </c>
      <c r="AF38" s="31">
        <f t="shared" si="9"/>
        <v>0</v>
      </c>
      <c r="AG38" s="31">
        <f t="shared" si="10"/>
        <v>0</v>
      </c>
      <c r="AH38" s="31">
        <f t="shared" si="11"/>
        <v>0</v>
      </c>
      <c r="AI38" s="30">
        <f t="shared" si="12"/>
        <v>0</v>
      </c>
      <c r="AJ38" s="31">
        <f t="shared" si="13"/>
        <v>0</v>
      </c>
      <c r="AK38" s="31">
        <f t="shared" si="14"/>
        <v>0</v>
      </c>
      <c r="AL38" s="31">
        <f t="shared" si="15"/>
        <v>0</v>
      </c>
      <c r="AM38" s="84" t="str">
        <f t="shared" si="4"/>
        <v/>
      </c>
    </row>
    <row r="39" spans="1:39" s="42" customFormat="1" ht="15">
      <c r="A39" s="44"/>
      <c r="B39" s="91"/>
      <c r="C39" s="90"/>
      <c r="D39" s="47"/>
      <c r="E39" s="46"/>
      <c r="F39" s="46"/>
      <c r="G39" s="47"/>
      <c r="H39" s="46"/>
      <c r="I39" s="46"/>
      <c r="J39" s="92"/>
      <c r="K39" s="92"/>
      <c r="L39" s="92"/>
      <c r="M39" s="92"/>
      <c r="N39" s="93" t="str">
        <f t="shared" si="16"/>
        <v/>
      </c>
      <c r="O39" s="93" t="str">
        <f t="shared" si="17"/>
        <v/>
      </c>
      <c r="P39" s="46"/>
      <c r="Q39" s="48"/>
      <c r="R39" s="46"/>
      <c r="S39" s="49"/>
      <c r="T39" s="50"/>
      <c r="U39" s="51"/>
      <c r="V39" s="78" t="str">
        <f t="shared" si="5"/>
        <v/>
      </c>
      <c r="W39" s="78" t="str">
        <f t="shared" si="6"/>
        <v/>
      </c>
      <c r="X39" s="51"/>
      <c r="Y39" s="51"/>
      <c r="Z39" s="51"/>
      <c r="AA39" s="51"/>
      <c r="AB39" s="78" t="str">
        <f t="shared" si="7"/>
        <v/>
      </c>
      <c r="AC39" s="51"/>
      <c r="AD39" s="52"/>
      <c r="AE39" s="30" t="e">
        <f t="shared" si="8"/>
        <v>#VALUE!</v>
      </c>
      <c r="AF39" s="31">
        <f t="shared" si="9"/>
        <v>0</v>
      </c>
      <c r="AG39" s="31">
        <f t="shared" si="10"/>
        <v>0</v>
      </c>
      <c r="AH39" s="31">
        <f t="shared" si="11"/>
        <v>0</v>
      </c>
      <c r="AI39" s="30">
        <f t="shared" si="12"/>
        <v>0</v>
      </c>
      <c r="AJ39" s="31">
        <f t="shared" si="13"/>
        <v>0</v>
      </c>
      <c r="AK39" s="31">
        <f t="shared" si="14"/>
        <v>0</v>
      </c>
      <c r="AL39" s="31">
        <f t="shared" si="15"/>
        <v>0</v>
      </c>
      <c r="AM39" s="84" t="str">
        <f t="shared" si="4"/>
        <v/>
      </c>
    </row>
    <row r="40" spans="1:39" s="42" customFormat="1" ht="15">
      <c r="A40" s="44"/>
      <c r="B40" s="91"/>
      <c r="C40" s="90"/>
      <c r="D40" s="47"/>
      <c r="E40" s="46"/>
      <c r="F40" s="46"/>
      <c r="G40" s="47"/>
      <c r="H40" s="46"/>
      <c r="I40" s="46"/>
      <c r="J40" s="92"/>
      <c r="K40" s="92"/>
      <c r="L40" s="92"/>
      <c r="M40" s="92"/>
      <c r="N40" s="93"/>
      <c r="O40" s="93" t="str">
        <f t="shared" si="17"/>
        <v/>
      </c>
      <c r="P40" s="46"/>
      <c r="Q40" s="48"/>
      <c r="R40" s="46"/>
      <c r="S40" s="49"/>
      <c r="T40" s="50"/>
      <c r="U40" s="51"/>
      <c r="V40" s="78" t="str">
        <f t="shared" si="5"/>
        <v/>
      </c>
      <c r="W40" s="78" t="str">
        <f t="shared" si="6"/>
        <v/>
      </c>
      <c r="X40" s="51"/>
      <c r="Y40" s="51"/>
      <c r="Z40" s="51"/>
      <c r="AA40" s="51"/>
      <c r="AB40" s="78" t="str">
        <f t="shared" si="7"/>
        <v/>
      </c>
      <c r="AC40" s="51"/>
      <c r="AD40" s="52"/>
      <c r="AE40" s="30" t="e">
        <f t="shared" si="8"/>
        <v>#VALUE!</v>
      </c>
      <c r="AF40" s="31">
        <f t="shared" si="9"/>
        <v>0</v>
      </c>
      <c r="AG40" s="31">
        <f t="shared" si="10"/>
        <v>0</v>
      </c>
      <c r="AH40" s="31">
        <f t="shared" si="11"/>
        <v>0</v>
      </c>
      <c r="AI40" s="30">
        <f t="shared" si="12"/>
        <v>0</v>
      </c>
      <c r="AJ40" s="31">
        <f t="shared" si="13"/>
        <v>0</v>
      </c>
      <c r="AK40" s="31">
        <f t="shared" si="14"/>
        <v>0</v>
      </c>
      <c r="AL40" s="31">
        <f t="shared" si="15"/>
        <v>0</v>
      </c>
      <c r="AM40" s="84" t="str">
        <f t="shared" si="4"/>
        <v/>
      </c>
    </row>
    <row r="41" spans="1:39" s="42" customFormat="1" ht="15">
      <c r="A41" s="44"/>
      <c r="B41" s="91"/>
      <c r="C41" s="90"/>
      <c r="D41" s="47"/>
      <c r="E41" s="46"/>
      <c r="F41" s="46"/>
      <c r="G41" s="47"/>
      <c r="H41" s="46"/>
      <c r="I41" s="46"/>
      <c r="J41" s="92"/>
      <c r="K41" s="92"/>
      <c r="L41" s="92"/>
      <c r="M41" s="92"/>
      <c r="N41" s="93" t="str">
        <f t="shared" si="16"/>
        <v/>
      </c>
      <c r="O41" s="93" t="str">
        <f t="shared" si="17"/>
        <v/>
      </c>
      <c r="P41" s="46"/>
      <c r="Q41" s="48"/>
      <c r="R41" s="46"/>
      <c r="S41" s="49"/>
      <c r="T41" s="50"/>
      <c r="U41" s="51"/>
      <c r="V41" s="78" t="str">
        <f t="shared" si="5"/>
        <v/>
      </c>
      <c r="W41" s="78" t="str">
        <f t="shared" si="6"/>
        <v/>
      </c>
      <c r="X41" s="51"/>
      <c r="Y41" s="51"/>
      <c r="Z41" s="51"/>
      <c r="AA41" s="51"/>
      <c r="AB41" s="78" t="str">
        <f t="shared" si="7"/>
        <v/>
      </c>
      <c r="AC41" s="51"/>
      <c r="AD41" s="52"/>
      <c r="AE41" s="30" t="e">
        <f t="shared" si="8"/>
        <v>#VALUE!</v>
      </c>
      <c r="AF41" s="31">
        <f t="shared" si="9"/>
        <v>0</v>
      </c>
      <c r="AG41" s="31">
        <f t="shared" si="10"/>
        <v>0</v>
      </c>
      <c r="AH41" s="31">
        <f t="shared" si="11"/>
        <v>0</v>
      </c>
      <c r="AI41" s="30">
        <f t="shared" si="12"/>
        <v>0</v>
      </c>
      <c r="AJ41" s="31">
        <f t="shared" si="13"/>
        <v>0</v>
      </c>
      <c r="AK41" s="31">
        <f t="shared" si="14"/>
        <v>0</v>
      </c>
      <c r="AL41" s="31">
        <f t="shared" si="15"/>
        <v>0</v>
      </c>
      <c r="AM41" s="84" t="str">
        <f t="shared" si="4"/>
        <v/>
      </c>
    </row>
    <row r="42" spans="1:39" s="42" customFormat="1" ht="15">
      <c r="A42" s="44"/>
      <c r="B42" s="91"/>
      <c r="C42" s="90"/>
      <c r="D42" s="47"/>
      <c r="E42" s="46"/>
      <c r="F42" s="46"/>
      <c r="G42" s="47"/>
      <c r="H42" s="46"/>
      <c r="I42" s="46"/>
      <c r="J42" s="92"/>
      <c r="K42" s="92"/>
      <c r="L42" s="92"/>
      <c r="M42" s="92"/>
      <c r="N42" s="93" t="str">
        <f t="shared" si="16"/>
        <v/>
      </c>
      <c r="O42" s="93" t="str">
        <f t="shared" si="17"/>
        <v/>
      </c>
      <c r="P42" s="46"/>
      <c r="Q42" s="48"/>
      <c r="R42" s="46"/>
      <c r="S42" s="49"/>
      <c r="T42" s="50"/>
      <c r="U42" s="51"/>
      <c r="V42" s="78" t="str">
        <f t="shared" si="5"/>
        <v/>
      </c>
      <c r="W42" s="78" t="str">
        <f t="shared" si="6"/>
        <v/>
      </c>
      <c r="X42" s="51"/>
      <c r="Y42" s="51"/>
      <c r="Z42" s="51"/>
      <c r="AA42" s="51"/>
      <c r="AB42" s="78" t="str">
        <f t="shared" si="7"/>
        <v/>
      </c>
      <c r="AC42" s="51"/>
      <c r="AD42" s="52"/>
      <c r="AE42" s="30" t="e">
        <f t="shared" si="8"/>
        <v>#VALUE!</v>
      </c>
      <c r="AF42" s="31">
        <f t="shared" si="9"/>
        <v>0</v>
      </c>
      <c r="AG42" s="31">
        <f t="shared" si="10"/>
        <v>0</v>
      </c>
      <c r="AH42" s="31">
        <f t="shared" si="11"/>
        <v>0</v>
      </c>
      <c r="AI42" s="30">
        <f t="shared" si="12"/>
        <v>0</v>
      </c>
      <c r="AJ42" s="31">
        <f t="shared" si="13"/>
        <v>0</v>
      </c>
      <c r="AK42" s="31">
        <f t="shared" si="14"/>
        <v>0</v>
      </c>
      <c r="AL42" s="31">
        <f t="shared" si="15"/>
        <v>0</v>
      </c>
      <c r="AM42" s="84" t="str">
        <f t="shared" si="4"/>
        <v/>
      </c>
    </row>
    <row r="43" spans="1:39" s="42" customFormat="1" ht="15">
      <c r="A43" s="122" t="s">
        <v>69</v>
      </c>
      <c r="B43" s="123"/>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4"/>
      <c r="AD43" s="43"/>
      <c r="AE43" s="30">
        <f t="shared" si="8"/>
        <v>0</v>
      </c>
      <c r="AF43" s="31">
        <f t="shared" si="9"/>
        <v>0</v>
      </c>
      <c r="AG43" s="31">
        <f t="shared" si="10"/>
        <v>0</v>
      </c>
      <c r="AH43" s="31">
        <f t="shared" si="11"/>
        <v>0</v>
      </c>
      <c r="AI43" s="30">
        <f t="shared" si="12"/>
        <v>0</v>
      </c>
      <c r="AJ43" s="31">
        <f t="shared" si="13"/>
        <v>0</v>
      </c>
      <c r="AK43" s="31">
        <f t="shared" si="14"/>
        <v>0</v>
      </c>
      <c r="AL43" s="31">
        <f t="shared" si="15"/>
        <v>0</v>
      </c>
      <c r="AM43" s="84" t="str">
        <f t="shared" si="4"/>
        <v/>
      </c>
    </row>
    <row r="44" spans="1:39" s="35" customFormat="1" ht="16.2">
      <c r="A44" s="178" t="s">
        <v>70</v>
      </c>
      <c r="B44" s="178"/>
      <c r="C44" s="178"/>
      <c r="D44" s="178"/>
      <c r="E44" s="178"/>
      <c r="F44" s="178"/>
      <c r="G44" s="178"/>
      <c r="H44" s="178"/>
      <c r="I44" s="178"/>
      <c r="J44" s="178"/>
      <c r="K44" s="178"/>
      <c r="L44" s="178"/>
      <c r="M44" s="178"/>
      <c r="N44" s="178" t="s">
        <v>71</v>
      </c>
      <c r="O44" s="178"/>
      <c r="P44" s="178"/>
      <c r="Q44" s="178"/>
      <c r="R44" s="178"/>
      <c r="S44" s="178"/>
      <c r="T44" s="178"/>
      <c r="U44" s="178"/>
      <c r="V44" s="178"/>
      <c r="W44" s="178"/>
      <c r="X44" s="178"/>
      <c r="Y44" s="178"/>
      <c r="Z44" s="178"/>
      <c r="AA44" s="178"/>
      <c r="AB44" s="178"/>
      <c r="AC44" s="178"/>
      <c r="AD44" s="53"/>
      <c r="AE44" s="17"/>
      <c r="AF44" s="17"/>
      <c r="AG44" s="17"/>
      <c r="AH44" s="17"/>
      <c r="AI44" s="34"/>
      <c r="AJ44" s="34"/>
      <c r="AK44" s="34"/>
      <c r="AL44" s="34"/>
      <c r="AM44" s="82"/>
    </row>
    <row r="45" spans="1:39" s="35" customFormat="1" ht="16.2">
      <c r="B45" s="54"/>
      <c r="C45" s="55"/>
      <c r="D45" s="56"/>
      <c r="E45" s="57"/>
      <c r="F45" s="57"/>
      <c r="G45" s="56"/>
      <c r="H45" s="57"/>
      <c r="I45" s="57"/>
      <c r="J45" s="57"/>
      <c r="K45" s="57"/>
      <c r="L45" s="57"/>
      <c r="M45" s="57"/>
      <c r="N45" s="57"/>
      <c r="O45" s="57"/>
      <c r="P45" s="58"/>
      <c r="Q45" s="58"/>
      <c r="R45" s="58"/>
      <c r="S45" s="55"/>
      <c r="T45" s="19"/>
      <c r="U45" s="19"/>
      <c r="W45" s="19"/>
      <c r="X45" s="19"/>
      <c r="Y45" s="19"/>
      <c r="Z45" s="19"/>
      <c r="AA45" s="19"/>
      <c r="AB45" s="19"/>
      <c r="AC45" s="19"/>
      <c r="AD45" s="19"/>
      <c r="AE45" s="17"/>
      <c r="AF45" s="17"/>
      <c r="AG45" s="17"/>
      <c r="AH45" s="17"/>
      <c r="AI45" s="34"/>
      <c r="AJ45" s="34"/>
      <c r="AK45" s="34"/>
      <c r="AL45" s="34"/>
      <c r="AM45" s="82"/>
    </row>
    <row r="46" spans="1:39" s="35" customFormat="1" ht="28.8">
      <c r="A46" s="191" t="s">
        <v>72</v>
      </c>
      <c r="B46" s="191"/>
      <c r="C46" s="191"/>
      <c r="D46" s="191"/>
      <c r="E46" s="191"/>
      <c r="F46" s="177" t="s">
        <v>73</v>
      </c>
      <c r="G46" s="177"/>
      <c r="H46" s="177"/>
      <c r="I46" s="116" t="s">
        <v>74</v>
      </c>
      <c r="J46" s="117"/>
      <c r="K46" s="117"/>
      <c r="L46" s="117"/>
      <c r="M46" s="117"/>
      <c r="N46" s="117"/>
      <c r="O46" s="117"/>
      <c r="P46" s="117"/>
      <c r="Q46" s="117"/>
      <c r="R46" s="118"/>
      <c r="S46" s="59" t="s">
        <v>10</v>
      </c>
      <c r="T46" s="59" t="s">
        <v>65</v>
      </c>
      <c r="U46" s="60" t="s">
        <v>75</v>
      </c>
      <c r="V46" s="60" t="s">
        <v>76</v>
      </c>
      <c r="W46" s="60" t="s">
        <v>77</v>
      </c>
      <c r="X46" s="60" t="s">
        <v>78</v>
      </c>
      <c r="Y46" s="60" t="s">
        <v>79</v>
      </c>
      <c r="Z46" s="119" t="s">
        <v>80</v>
      </c>
      <c r="AA46" s="120"/>
      <c r="AB46" s="120"/>
      <c r="AC46" s="121"/>
      <c r="AD46" s="61"/>
      <c r="AE46" s="62"/>
      <c r="AF46" s="62"/>
      <c r="AG46" s="62"/>
      <c r="AH46" s="62"/>
      <c r="AI46" s="34"/>
      <c r="AJ46" s="34"/>
      <c r="AK46" s="34"/>
      <c r="AL46" s="34"/>
      <c r="AM46" s="82"/>
    </row>
    <row r="47" spans="1:39" s="35" customFormat="1" ht="16.2">
      <c r="A47" s="59" t="s">
        <v>81</v>
      </c>
      <c r="B47" s="188" t="s">
        <v>192</v>
      </c>
      <c r="C47" s="189"/>
      <c r="D47" s="189"/>
      <c r="E47" s="190"/>
      <c r="F47" s="63" t="s">
        <v>47</v>
      </c>
      <c r="G47" s="176" t="s">
        <v>82</v>
      </c>
      <c r="H47" s="176"/>
      <c r="I47" s="195"/>
      <c r="J47" s="196"/>
      <c r="K47" s="196"/>
      <c r="L47" s="196"/>
      <c r="M47" s="196"/>
      <c r="N47" s="196"/>
      <c r="O47" s="196"/>
      <c r="P47" s="196"/>
      <c r="Q47" s="196"/>
      <c r="R47" s="197"/>
      <c r="S47" s="64" t="str">
        <f>IF(C4="","",C4)</f>
        <v>2022○○□□J001</v>
      </c>
      <c r="T47" s="64">
        <f>IF(J4="","",J4)</f>
        <v>8</v>
      </c>
      <c r="U47" s="65">
        <f ca="1">SUMIF($T$14:$AH$43,"航空券",$AE$14:$AE$43)</f>
        <v>0</v>
      </c>
      <c r="V47" s="69">
        <f ca="1">INT(U47*-6%)</f>
        <v>0</v>
      </c>
      <c r="W47" s="69">
        <f ca="1">SUMIF($T$14:$AH$47,"航空券以外",$AE$14:$AE$47)</f>
        <v>0</v>
      </c>
      <c r="X47" s="69">
        <f ca="1">INT(W47*-6%)</f>
        <v>0</v>
      </c>
      <c r="Y47" s="65">
        <f ca="1">SUMIF($T$14:$AL$43,"航空券以外",$AI$14:$AI$43)</f>
        <v>0</v>
      </c>
      <c r="Z47" s="213">
        <f ca="1">(U47-V47)+(W47-X47)+Y47</f>
        <v>0</v>
      </c>
      <c r="AA47" s="214"/>
      <c r="AB47" s="214"/>
      <c r="AC47" s="215"/>
      <c r="AD47" s="66"/>
      <c r="AE47" s="17"/>
      <c r="AF47" s="17"/>
      <c r="AG47" s="17"/>
      <c r="AH47" s="17"/>
      <c r="AI47" s="34"/>
      <c r="AJ47" s="34"/>
      <c r="AK47" s="34"/>
      <c r="AL47" s="34"/>
      <c r="AM47" s="82"/>
    </row>
    <row r="48" spans="1:39" s="35" customFormat="1" ht="16.2">
      <c r="A48" s="59" t="s">
        <v>83</v>
      </c>
      <c r="B48" s="45">
        <v>45205</v>
      </c>
      <c r="C48" s="192" t="s">
        <v>84</v>
      </c>
      <c r="D48" s="193"/>
      <c r="E48" s="194"/>
      <c r="F48" s="67" t="s">
        <v>48</v>
      </c>
      <c r="G48" s="175" t="s">
        <v>204</v>
      </c>
      <c r="H48" s="175"/>
      <c r="I48" s="198"/>
      <c r="J48" s="199"/>
      <c r="K48" s="199"/>
      <c r="L48" s="199"/>
      <c r="M48" s="199"/>
      <c r="N48" s="199"/>
      <c r="O48" s="199"/>
      <c r="P48" s="199"/>
      <c r="Q48" s="199"/>
      <c r="R48" s="200"/>
      <c r="S48" s="64" t="str">
        <f>IF(C5="","",C5)</f>
        <v/>
      </c>
      <c r="T48" s="64" t="str">
        <f>IF(J5="","",J5)</f>
        <v/>
      </c>
      <c r="U48" s="68">
        <f ca="1">SUMIF($T$14:$AH$43,"航空券",$AF$14:$AF$43)</f>
        <v>0</v>
      </c>
      <c r="V48" s="69">
        <f ca="1">INT(U48*-6%)</f>
        <v>0</v>
      </c>
      <c r="W48" s="68">
        <f ca="1">SUMIF($T$14:$AH$47,"航空券以外",$AF$14:$AF$47)</f>
        <v>0</v>
      </c>
      <c r="X48" s="69">
        <f ca="1">INT(W48*-6%)</f>
        <v>0</v>
      </c>
      <c r="Y48" s="68">
        <f ca="1">SUMIF($T$14:$AL$43,"航空券以外",$AJ$14:$AJ$43)</f>
        <v>0</v>
      </c>
      <c r="Z48" s="210">
        <f ca="1">(U48-V48)+(W48-X48)+Y48</f>
        <v>0</v>
      </c>
      <c r="AA48" s="211"/>
      <c r="AB48" s="211"/>
      <c r="AC48" s="212"/>
      <c r="AD48" s="70"/>
      <c r="AE48" s="17"/>
      <c r="AF48" s="17"/>
      <c r="AG48" s="17"/>
      <c r="AH48" s="17"/>
      <c r="AI48" s="34"/>
      <c r="AJ48" s="34"/>
      <c r="AK48" s="34"/>
      <c r="AL48" s="34"/>
      <c r="AM48" s="82"/>
    </row>
    <row r="49" spans="1:39" s="35" customFormat="1" ht="16.5" customHeight="1">
      <c r="A49" s="191" t="s">
        <v>85</v>
      </c>
      <c r="B49" s="179" t="s">
        <v>206</v>
      </c>
      <c r="C49" s="180"/>
      <c r="D49" s="180"/>
      <c r="E49" s="181"/>
      <c r="F49" s="71"/>
      <c r="G49" s="175"/>
      <c r="H49" s="175"/>
      <c r="I49" s="198"/>
      <c r="J49" s="199"/>
      <c r="K49" s="199"/>
      <c r="L49" s="199"/>
      <c r="M49" s="199"/>
      <c r="N49" s="199"/>
      <c r="O49" s="199"/>
      <c r="P49" s="199"/>
      <c r="Q49" s="199"/>
      <c r="R49" s="200"/>
      <c r="S49" s="64" t="str">
        <f>IF(C6="","",C6)</f>
        <v/>
      </c>
      <c r="T49" s="64" t="str">
        <f>IF(J6="","",J6)</f>
        <v/>
      </c>
      <c r="U49" s="68">
        <f ca="1">SUMIF($T$14:$AH$43,"航空券",$AG$14:$AG$43)</f>
        <v>0</v>
      </c>
      <c r="V49" s="69">
        <f ca="1">INT(U49*-6%)</f>
        <v>0</v>
      </c>
      <c r="W49" s="68">
        <f ca="1">SUMIF($T$14:$AH$47,"航空券以外",$AG$14:$AG$47)</f>
        <v>0</v>
      </c>
      <c r="X49" s="69">
        <f ca="1">INT(W49*-6%)</f>
        <v>0</v>
      </c>
      <c r="Y49" s="68">
        <f ca="1">SUMIF($T$14:$AL$43,"航空券以外",$AK$14:$AK$43)</f>
        <v>0</v>
      </c>
      <c r="Z49" s="210">
        <f ca="1">(U49-V49)+(W49-X49)+Y49</f>
        <v>0</v>
      </c>
      <c r="AA49" s="211"/>
      <c r="AB49" s="211"/>
      <c r="AC49" s="212"/>
      <c r="AD49" s="70"/>
      <c r="AE49" s="17"/>
      <c r="AF49" s="17"/>
      <c r="AG49" s="17"/>
      <c r="AH49" s="17"/>
      <c r="AI49" s="34"/>
      <c r="AJ49" s="34"/>
      <c r="AK49" s="34"/>
      <c r="AL49" s="34"/>
      <c r="AM49" s="82"/>
    </row>
    <row r="50" spans="1:39" s="35" customFormat="1" ht="16.8" customHeight="1" thickBot="1">
      <c r="A50" s="191"/>
      <c r="B50" s="182"/>
      <c r="C50" s="183"/>
      <c r="D50" s="183"/>
      <c r="E50" s="184"/>
      <c r="F50" s="71"/>
      <c r="G50" s="175"/>
      <c r="H50" s="175"/>
      <c r="I50" s="198"/>
      <c r="J50" s="199"/>
      <c r="K50" s="199"/>
      <c r="L50" s="199"/>
      <c r="M50" s="199"/>
      <c r="N50" s="199"/>
      <c r="O50" s="199"/>
      <c r="P50" s="199"/>
      <c r="Q50" s="199"/>
      <c r="R50" s="200"/>
      <c r="S50" s="72" t="str">
        <f>IF(C7="","",C7)</f>
        <v/>
      </c>
      <c r="T50" s="72" t="str">
        <f>IF(J7="","",J7)</f>
        <v/>
      </c>
      <c r="U50" s="73">
        <f ca="1">SUMIF($T$14:$AH$43,"航空券",$AH$14:$AH$43)</f>
        <v>0</v>
      </c>
      <c r="V50" s="73">
        <f ca="1">INT(U50*-6%)</f>
        <v>0</v>
      </c>
      <c r="W50" s="73">
        <f ca="1">SUMIF($T$14:$AH$47,"航空券以外",$AH$14:$AH$47)</f>
        <v>0</v>
      </c>
      <c r="X50" s="73">
        <f ca="1">INT(W50*-6%)</f>
        <v>0</v>
      </c>
      <c r="Y50" s="73">
        <f ca="1">SUMIF($T$14:$AL$43,"航空券以外",$AL$14:$AL$43)</f>
        <v>0</v>
      </c>
      <c r="Z50" s="207">
        <f ca="1">(U50-V50)+(W50-X50)+Y50</f>
        <v>0</v>
      </c>
      <c r="AA50" s="208"/>
      <c r="AB50" s="208"/>
      <c r="AC50" s="209"/>
      <c r="AD50" s="70"/>
      <c r="AE50" s="17"/>
      <c r="AF50" s="17"/>
      <c r="AG50" s="17"/>
      <c r="AH50" s="17"/>
      <c r="AI50" s="34"/>
      <c r="AJ50" s="34"/>
      <c r="AK50" s="34"/>
      <c r="AL50" s="34"/>
      <c r="AM50" s="82"/>
    </row>
    <row r="51" spans="1:39" s="35" customFormat="1" ht="16.8" thickTop="1">
      <c r="A51" s="191"/>
      <c r="B51" s="185"/>
      <c r="C51" s="186"/>
      <c r="D51" s="186"/>
      <c r="E51" s="187"/>
      <c r="F51" s="74"/>
      <c r="G51" s="175"/>
      <c r="H51" s="175"/>
      <c r="I51" s="201"/>
      <c r="J51" s="202"/>
      <c r="K51" s="202"/>
      <c r="L51" s="202"/>
      <c r="M51" s="202"/>
      <c r="N51" s="202"/>
      <c r="O51" s="202"/>
      <c r="P51" s="202"/>
      <c r="Q51" s="202"/>
      <c r="R51" s="203"/>
      <c r="S51" s="75" t="s">
        <v>86</v>
      </c>
      <c r="T51" s="75">
        <f>SUM(T47:T50)</f>
        <v>8</v>
      </c>
      <c r="U51" s="76">
        <f ca="1">SUM(U47:U50)</f>
        <v>0</v>
      </c>
      <c r="V51" s="76">
        <f ca="1">SUM(V47:V50)</f>
        <v>0</v>
      </c>
      <c r="W51" s="76">
        <f ca="1">SUM(W47:W50)</f>
        <v>0</v>
      </c>
      <c r="X51" s="76">
        <f t="shared" ref="X51" ca="1" si="18">SUM(X47:X50)</f>
        <v>0</v>
      </c>
      <c r="Y51" s="76">
        <f t="shared" ref="Y51" ca="1" si="19">SUM(Y47:Y50)</f>
        <v>0</v>
      </c>
      <c r="Z51" s="204">
        <f ca="1">SUM(Z47:AC50)</f>
        <v>0</v>
      </c>
      <c r="AA51" s="205"/>
      <c r="AB51" s="205"/>
      <c r="AC51" s="206"/>
      <c r="AD51" s="70"/>
      <c r="AE51" s="86" t="str">
        <f ca="1">IF(SUM($V$14:$V$43)+SUM($X$14:$Y$43)=U51+W51+Y51,"集計結果：正常","集計エラー有")</f>
        <v>集計結果：正常</v>
      </c>
      <c r="AF51" s="17"/>
      <c r="AG51" s="17"/>
      <c r="AH51" s="17"/>
      <c r="AI51" s="34"/>
      <c r="AJ51" s="34"/>
      <c r="AK51" s="34"/>
      <c r="AL51" s="34"/>
      <c r="AM51" s="81"/>
    </row>
  </sheetData>
  <sheetProtection selectLockedCells="1"/>
  <mergeCells count="103">
    <mergeCell ref="AB3:AC3"/>
    <mergeCell ref="AB4:AC4"/>
    <mergeCell ref="AB5:AC5"/>
    <mergeCell ref="AB6:AC6"/>
    <mergeCell ref="AB7:AC7"/>
    <mergeCell ref="X3:AA3"/>
    <mergeCell ref="X4:AA4"/>
    <mergeCell ref="X5:AA5"/>
    <mergeCell ref="X6:AA6"/>
    <mergeCell ref="X7:AA7"/>
    <mergeCell ref="V3:W3"/>
    <mergeCell ref="S6:T6"/>
    <mergeCell ref="S7:T7"/>
    <mergeCell ref="S5:T5"/>
    <mergeCell ref="S4:T4"/>
    <mergeCell ref="V7:W7"/>
    <mergeCell ref="V6:W6"/>
    <mergeCell ref="V5:W5"/>
    <mergeCell ref="V4:W4"/>
    <mergeCell ref="S3:T3"/>
    <mergeCell ref="AE11:AH11"/>
    <mergeCell ref="AI11:AL11"/>
    <mergeCell ref="AE10:AM10"/>
    <mergeCell ref="AE7:AM7"/>
    <mergeCell ref="G48:H51"/>
    <mergeCell ref="G47:H47"/>
    <mergeCell ref="F46:H46"/>
    <mergeCell ref="N44:AC44"/>
    <mergeCell ref="A44:M44"/>
    <mergeCell ref="B49:E51"/>
    <mergeCell ref="B47:E47"/>
    <mergeCell ref="A46:E46"/>
    <mergeCell ref="C48:E48"/>
    <mergeCell ref="A49:A51"/>
    <mergeCell ref="I47:R51"/>
    <mergeCell ref="Z51:AC51"/>
    <mergeCell ref="Z50:AC50"/>
    <mergeCell ref="Z49:AC49"/>
    <mergeCell ref="Z48:AC48"/>
    <mergeCell ref="Z47:AC47"/>
    <mergeCell ref="H12:H13"/>
    <mergeCell ref="Z11:AB12"/>
    <mergeCell ref="AC11:AC13"/>
    <mergeCell ref="Y9:Y13"/>
    <mergeCell ref="M9:M13"/>
    <mergeCell ref="M6:N6"/>
    <mergeCell ref="E6:I6"/>
    <mergeCell ref="P9:P13"/>
    <mergeCell ref="J9:L10"/>
    <mergeCell ref="N9:O10"/>
    <mergeCell ref="A9:A13"/>
    <mergeCell ref="B9:B13"/>
    <mergeCell ref="T9:T13"/>
    <mergeCell ref="Q9:Q13"/>
    <mergeCell ref="R9:R13"/>
    <mergeCell ref="A7:B7"/>
    <mergeCell ref="N11:N13"/>
    <mergeCell ref="O11:O13"/>
    <mergeCell ref="C7:D7"/>
    <mergeCell ref="J7:L7"/>
    <mergeCell ref="F12:F13"/>
    <mergeCell ref="G12:G13"/>
    <mergeCell ref="C5:D5"/>
    <mergeCell ref="A3:B3"/>
    <mergeCell ref="A5:B5"/>
    <mergeCell ref="A4:B4"/>
    <mergeCell ref="C4:D4"/>
    <mergeCell ref="C3:D3"/>
    <mergeCell ref="E5:I5"/>
    <mergeCell ref="J4:L4"/>
    <mergeCell ref="M7:N7"/>
    <mergeCell ref="A6:B6"/>
    <mergeCell ref="J3:L3"/>
    <mergeCell ref="M3:N3"/>
    <mergeCell ref="M4:N4"/>
    <mergeCell ref="E3:I3"/>
    <mergeCell ref="J6:L6"/>
    <mergeCell ref="J5:L5"/>
    <mergeCell ref="M5:N5"/>
    <mergeCell ref="M1:T1"/>
    <mergeCell ref="AB1:AC1"/>
    <mergeCell ref="I9:I13"/>
    <mergeCell ref="L11:L13"/>
    <mergeCell ref="I46:R46"/>
    <mergeCell ref="Z46:AC46"/>
    <mergeCell ref="A43:AC43"/>
    <mergeCell ref="S9:S13"/>
    <mergeCell ref="A14:AC14"/>
    <mergeCell ref="C9:H11"/>
    <mergeCell ref="D12:D13"/>
    <mergeCell ref="E12:E13"/>
    <mergeCell ref="U9:U13"/>
    <mergeCell ref="V9:W9"/>
    <mergeCell ref="X9:X13"/>
    <mergeCell ref="V10:V13"/>
    <mergeCell ref="W10:W13"/>
    <mergeCell ref="Z9:AC10"/>
    <mergeCell ref="J11:J13"/>
    <mergeCell ref="K11:K13"/>
    <mergeCell ref="A1:B1"/>
    <mergeCell ref="E7:I7"/>
    <mergeCell ref="E4:I4"/>
    <mergeCell ref="C6:D6"/>
  </mergeCells>
  <phoneticPr fontId="3"/>
  <conditionalFormatting sqref="B48">
    <cfRule type="cellIs" dxfId="3" priority="8" operator="equal">
      <formula>"（日付）"</formula>
    </cfRule>
  </conditionalFormatting>
  <conditionalFormatting sqref="A15:A42">
    <cfRule type="cellIs" dxfId="2" priority="2" operator="equal">
      <formula>"相談"</formula>
    </cfRule>
    <cfRule type="cellIs" dxfId="1" priority="3" operator="equal">
      <formula>"手配"</formula>
    </cfRule>
  </conditionalFormatting>
  <conditionalFormatting sqref="D20:D42 G20:G42">
    <cfRule type="expression" dxfId="0" priority="1">
      <formula>LENB(D20)&gt;6</formula>
    </cfRule>
  </conditionalFormatting>
  <dataValidations count="16">
    <dataValidation imeMode="hiragana" allowBlank="1" showInputMessage="1" showErrorMessage="1" sqref="H20:H42 V3:W7 G47:R51 E20:F42 E3:I7 S20:S42 S4:T4 Q20:Q42" xr:uid="{00000000-0002-0000-0100-000000000000}"/>
    <dataValidation imeMode="off" allowBlank="1" showInputMessage="1" showErrorMessage="1" sqref="S47:S50 Q4:Q6 J4:N7 AB3:AB7 AD47 AE8:AM8 C4:D7 T47:AC51 U15:AD42 S6 X3:X7 J20:O42 AE14:AM43 S7:T7" xr:uid="{00000000-0002-0000-0100-000001000000}"/>
    <dataValidation type="list" imeMode="hiragana" allowBlank="1" showInputMessage="1" sqref="S5:T5" xr:uid="{00000000-0002-0000-0100-000003000000}">
      <formula1>センター名</formula1>
    </dataValidation>
    <dataValidation imeMode="off" operator="greaterThanOrEqual" allowBlank="1" showInputMessage="1" errorTitle="日付" error="日付を入力してください。" sqref="B48" xr:uid="{00000000-0002-0000-0100-000005000000}"/>
    <dataValidation type="list" imeMode="hiragana" allowBlank="1" showInputMessage="1" showErrorMessage="1" errorTitle="経費負担" error="ドロップダウンリストから選択してください。" sqref="P20:P42" xr:uid="{00000000-0002-0000-0100-000006000000}">
      <formula1>"各コース,コース1,コース2,コース3,コース4"</formula1>
    </dataValidation>
    <dataValidation type="list" imeMode="hiragana" allowBlank="1" showInputMessage="1" sqref="B47:E47" xr:uid="{00000000-0002-0000-0100-000008000000}">
      <formula1>"JICA担当宛送付,研修監理員宛送付,来日時待機宿泊先 日本旅行スタッフから受渡し"</formula1>
    </dataValidation>
    <dataValidation type="list" imeMode="hiragana" allowBlank="1" showInputMessage="1" sqref="B49:E51" xr:uid="{00000000-0002-0000-0100-000009000000}">
      <formula1>JICA事務所宛切符送付先</formula1>
    </dataValidation>
    <dataValidation type="list" imeMode="hiragana" allowBlank="1" showInputMessage="1" sqref="C48:E48" xr:uid="{00000000-0002-0000-0100-00000A000000}">
      <formula1>"（受領日指定）,までに受領"</formula1>
    </dataValidation>
    <dataValidation imeMode="off" allowBlank="1" showInputMessage="1" errorTitle="時刻" error="6バイト以内で入力してください。" sqref="G20:G42 D20:D42" xr:uid="{00000000-0002-0000-0100-00000B000000}"/>
    <dataValidation type="date" imeMode="off" operator="greaterThanOrEqual" allowBlank="1" showInputMessage="1" showErrorMessage="1" errorTitle="日付" error="日付以外のデータは入力できません。" sqref="B15:B42" xr:uid="{00000000-0002-0000-0100-00000C000000}">
      <formula1>DATE(2020,4,1)</formula1>
    </dataValidation>
    <dataValidation type="whole" imeMode="off" operator="greaterThanOrEqual" allowBlank="1" showInputMessage="1" showErrorMessage="1" errorTitle="年" error="2019以上の数字を入力してください。" sqref="A1:B1" xr:uid="{00000000-0002-0000-0100-00000D000000}">
      <formula1>2019</formula1>
    </dataValidation>
    <dataValidation type="whole" imeMode="off" allowBlank="1" showInputMessage="1" showErrorMessage="1" errorTitle="月" error="1～12の数字を入力してください。" sqref="D1" xr:uid="{00000000-0002-0000-0100-00000E000000}">
      <formula1>1</formula1>
      <formula2>12</formula2>
    </dataValidation>
    <dataValidation type="list" imeMode="hiragana" allowBlank="1" showInputMessage="1" sqref="R20:R42" xr:uid="{00000000-0002-0000-0100-00000F000000}">
      <formula1>"有,無"</formula1>
    </dataValidation>
    <dataValidation type="list" allowBlank="1" showInputMessage="1" sqref="C20:C42" xr:uid="{00000000-0002-0000-0100-000010000000}">
      <formula1>"JR,新幹線,特急,地下鉄,空路,傭上バス,JICAバス,タクシー,徒歩"</formula1>
    </dataValidation>
    <dataValidation type="list" imeMode="off" allowBlank="1" showInputMessage="1" showErrorMessage="1" sqref="A15:A42" xr:uid="{00000000-0002-0000-0100-000002000000}">
      <formula1>"手配,相談"</formula1>
    </dataValidation>
    <dataValidation type="list" imeMode="hiragana" allowBlank="1" showInputMessage="1" showErrorMessage="1" errorTitle="経費区分" error="ドロップダウンリストから選択してください。" sqref="T15:T42" xr:uid="{00000000-0002-0000-0100-000007000000}">
      <formula1>"航空券,航空券以外"</formula1>
    </dataValidation>
  </dataValidations>
  <printOptions horizontalCentered="1"/>
  <pageMargins left="0.23622047244094491" right="0.23622047244094491" top="0.74803149606299213" bottom="0.74803149606299213" header="0.31496062992125984" footer="0.31496062992125984"/>
  <pageSetup paperSize="9" scale="48" fitToHeight="0" orientation="landscape" cellComments="asDisplayed" r:id="rId1"/>
  <headerFooter alignWithMargins="0">
    <oddHeader>&amp;L&amp;"Meiryo UI,標準"&amp;10Ver.2020.02.19&amp;R&amp;"Meiryo UI,標準"&amp;10&amp;A</oddHeader>
    <oddFooter>&amp;C&amp;"Meiryo UI,標準"&amp;10&amp;P / &amp;N ページ</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pageSetUpPr fitToPage="1"/>
  </sheetPr>
  <dimension ref="A1:S4"/>
  <sheetViews>
    <sheetView showGridLines="0" workbookViewId="0">
      <pane ySplit="4" topLeftCell="A5" activePane="bottomLeft" state="frozen"/>
      <selection pane="bottomLeft" activeCell="A5" sqref="A5"/>
    </sheetView>
  </sheetViews>
  <sheetFormatPr defaultColWidth="9" defaultRowHeight="15"/>
  <cols>
    <col min="1" max="1" width="12.59765625" style="4" bestFit="1" customWidth="1"/>
    <col min="2" max="2" width="16.69921875" style="4" bestFit="1" customWidth="1"/>
    <col min="3" max="3" width="25" style="4" customWidth="1"/>
    <col min="4" max="4" width="11.19921875" style="4" bestFit="1" customWidth="1"/>
    <col min="5" max="5" width="17.5" style="7" bestFit="1" customWidth="1"/>
    <col min="6" max="6" width="25" style="4" customWidth="1"/>
    <col min="7" max="7" width="14.19921875" style="4" bestFit="1" customWidth="1"/>
    <col min="8" max="9" width="5.5" style="11" bestFit="1" customWidth="1"/>
    <col min="10" max="10" width="10.59765625" style="4" bestFit="1" customWidth="1"/>
    <col min="11" max="12" width="11.5" style="5" bestFit="1" customWidth="1"/>
    <col min="13" max="13" width="11.19921875" style="4" bestFit="1" customWidth="1"/>
    <col min="14" max="14" width="7.3984375" style="4" bestFit="1" customWidth="1"/>
    <col min="15" max="15" width="9.19921875" style="4" bestFit="1" customWidth="1"/>
    <col min="16" max="16" width="7.3984375" style="4" bestFit="1" customWidth="1"/>
    <col min="17" max="17" width="13.19921875" style="4" bestFit="1" customWidth="1"/>
    <col min="18" max="19" width="11.19921875" style="4" bestFit="1" customWidth="1"/>
    <col min="20" max="16384" width="9" style="1"/>
  </cols>
  <sheetData>
    <row r="1" spans="1:19">
      <c r="A1" s="228" t="s">
        <v>87</v>
      </c>
      <c r="B1" s="228"/>
      <c r="C1" s="228"/>
      <c r="D1" s="228"/>
      <c r="E1" s="228"/>
      <c r="F1" s="228"/>
      <c r="G1" s="228"/>
      <c r="H1" s="228"/>
      <c r="I1" s="228"/>
      <c r="J1" s="228"/>
      <c r="K1" s="228"/>
      <c r="L1" s="228"/>
      <c r="M1" s="228"/>
      <c r="N1" s="228"/>
      <c r="O1" s="228"/>
      <c r="P1" s="228"/>
      <c r="Q1" s="228"/>
      <c r="R1" s="228"/>
      <c r="S1" s="228"/>
    </row>
    <row r="2" spans="1:19">
      <c r="A2" s="227" t="s">
        <v>88</v>
      </c>
      <c r="B2" s="227"/>
      <c r="C2" s="227"/>
      <c r="D2" s="227"/>
      <c r="E2" s="227"/>
      <c r="F2" s="227"/>
      <c r="G2" s="227"/>
      <c r="H2" s="227"/>
      <c r="I2" s="227"/>
      <c r="J2" s="227"/>
      <c r="K2" s="227"/>
      <c r="L2" s="227"/>
      <c r="M2" s="227"/>
      <c r="N2" s="227"/>
      <c r="O2" s="227"/>
      <c r="P2" s="227"/>
      <c r="Q2" s="227"/>
      <c r="R2" s="227"/>
      <c r="S2" s="227"/>
    </row>
    <row r="3" spans="1:19">
      <c r="A3" s="10"/>
      <c r="B3" s="10"/>
      <c r="C3" s="10"/>
      <c r="D3" s="10"/>
      <c r="E3" s="13"/>
      <c r="F3" s="10"/>
      <c r="G3" s="10"/>
      <c r="H3" s="12"/>
      <c r="I3" s="1"/>
      <c r="J3" s="1"/>
      <c r="K3" s="6"/>
      <c r="L3" s="6"/>
      <c r="M3" s="1"/>
      <c r="N3" s="1"/>
      <c r="O3" s="1"/>
      <c r="P3" s="1"/>
      <c r="Q3" s="1"/>
      <c r="R3" s="1"/>
      <c r="S3" s="1"/>
    </row>
    <row r="4" spans="1:19" s="3" customFormat="1" ht="45">
      <c r="A4" s="8" t="s">
        <v>89</v>
      </c>
      <c r="B4" s="8" t="s">
        <v>90</v>
      </c>
      <c r="C4" s="8" t="s">
        <v>91</v>
      </c>
      <c r="D4" s="8" t="s">
        <v>92</v>
      </c>
      <c r="E4" s="8" t="s">
        <v>93</v>
      </c>
      <c r="F4" s="8" t="s">
        <v>94</v>
      </c>
      <c r="G4" s="8" t="s">
        <v>95</v>
      </c>
      <c r="H4" s="8" t="s">
        <v>96</v>
      </c>
      <c r="I4" s="8" t="s">
        <v>97</v>
      </c>
      <c r="J4" s="8" t="s">
        <v>98</v>
      </c>
      <c r="K4" s="9" t="s">
        <v>99</v>
      </c>
      <c r="L4" s="9" t="s">
        <v>100</v>
      </c>
      <c r="M4" s="8" t="s">
        <v>101</v>
      </c>
      <c r="N4" s="8" t="s">
        <v>102</v>
      </c>
      <c r="O4" s="8" t="s">
        <v>103</v>
      </c>
      <c r="P4" s="8" t="s">
        <v>104</v>
      </c>
      <c r="Q4" s="8" t="s">
        <v>105</v>
      </c>
      <c r="R4" s="8" t="s">
        <v>106</v>
      </c>
      <c r="S4" s="8" t="s">
        <v>107</v>
      </c>
    </row>
  </sheetData>
  <mergeCells count="2">
    <mergeCell ref="A2:S2"/>
    <mergeCell ref="A1:S1"/>
  </mergeCells>
  <phoneticPr fontId="3"/>
  <dataValidations count="6">
    <dataValidation type="list" allowBlank="1" showInputMessage="1" showErrorMessage="1" sqref="H5:H1048576" xr:uid="{00000000-0002-0000-0200-000000000000}">
      <formula1>"男,女"</formula1>
    </dataValidation>
    <dataValidation imeMode="fullKatakana" allowBlank="1" showInputMessage="1" showErrorMessage="1" sqref="J5:J1048576 G5:G1048576" xr:uid="{00000000-0002-0000-0200-000001000000}"/>
    <dataValidation imeMode="off" allowBlank="1" showInputMessage="1" showErrorMessage="1" sqref="B5:B1048576 I5:I1048576 K5:L1048576 O5:O1048576 E5:E1048576" xr:uid="{00000000-0002-0000-0200-000002000000}"/>
    <dataValidation imeMode="hiragana" allowBlank="1" showInputMessage="1" showErrorMessage="1" sqref="C5:C1048576 P5:S1048576 N5:N1048576 A5:A1048576" xr:uid="{00000000-0002-0000-0200-000003000000}"/>
    <dataValidation type="list" imeMode="hiragana" allowBlank="1" showInputMessage="1" sqref="D5:D1048576" xr:uid="{00000000-0002-0000-0200-000004000000}">
      <formula1>"研修員,研修監理員,同行者"</formula1>
    </dataValidation>
    <dataValidation type="list" imeMode="hiragana" allowBlank="1" showInputMessage="1" sqref="M5:M1048576" xr:uid="{00000000-0002-0000-0200-000005000000}">
      <formula1>"一般研修員,準高級研修員"</formula1>
    </dataValidation>
  </dataValidations>
  <printOptions horizontalCentered="1"/>
  <pageMargins left="0.23622047244094491" right="0.23622047244094491" top="0.74803149606299213" bottom="0.74803149606299213" header="0.31496062992125984" footer="0.31496062992125984"/>
  <pageSetup paperSize="9" scale="56" orientation="landscape" r:id="rId1"/>
  <headerFooter>
    <oddHeader>&amp;R&amp;"Meiryo UI,標準"&amp;11&amp;D</oddHeader>
    <oddFooter>&amp;C&amp;"Meiryo UI,標準"&amp;11&amp;P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T16"/>
  <sheetViews>
    <sheetView workbookViewId="0">
      <selection activeCell="E1" sqref="E1"/>
    </sheetView>
  </sheetViews>
  <sheetFormatPr defaultColWidth="9" defaultRowHeight="15"/>
  <cols>
    <col min="1" max="1" width="100.09765625" style="1" bestFit="1" customWidth="1"/>
    <col min="2" max="2" width="3.09765625" style="1" customWidth="1"/>
    <col min="3" max="3" width="21.59765625" style="1" bestFit="1" customWidth="1"/>
    <col min="4" max="4" width="27.09765625" style="1" bestFit="1" customWidth="1"/>
    <col min="5" max="5" width="3.19921875" style="1" customWidth="1"/>
    <col min="6" max="20" width="14.8984375" style="1" customWidth="1"/>
    <col min="21" max="16384" width="9" style="1"/>
  </cols>
  <sheetData>
    <row r="1" spans="1:20">
      <c r="A1" s="2" t="s">
        <v>108</v>
      </c>
      <c r="B1" s="88"/>
      <c r="C1" s="2" t="s">
        <v>109</v>
      </c>
      <c r="D1" s="89" t="s">
        <v>20</v>
      </c>
      <c r="F1" s="95" t="s">
        <v>110</v>
      </c>
      <c r="G1" s="95" t="s">
        <v>111</v>
      </c>
      <c r="H1" s="95" t="s">
        <v>112</v>
      </c>
      <c r="I1" s="95" t="s">
        <v>113</v>
      </c>
      <c r="J1" s="95" t="s">
        <v>114</v>
      </c>
      <c r="K1" s="95" t="s">
        <v>115</v>
      </c>
      <c r="L1" s="95" t="s">
        <v>116</v>
      </c>
      <c r="M1" s="95" t="s">
        <v>17</v>
      </c>
      <c r="N1" s="95" t="s">
        <v>117</v>
      </c>
      <c r="O1" s="95" t="s">
        <v>118</v>
      </c>
      <c r="P1" s="95" t="s">
        <v>119</v>
      </c>
      <c r="Q1" s="95" t="s">
        <v>120</v>
      </c>
      <c r="R1" s="95" t="s">
        <v>121</v>
      </c>
      <c r="S1" s="95" t="s">
        <v>122</v>
      </c>
      <c r="T1" s="95" t="s">
        <v>123</v>
      </c>
    </row>
    <row r="2" spans="1:20">
      <c r="A2" s="1" t="s">
        <v>124</v>
      </c>
      <c r="C2" s="1" t="s">
        <v>110</v>
      </c>
      <c r="D2" s="1" t="s">
        <v>125</v>
      </c>
      <c r="F2" s="1" t="s">
        <v>126</v>
      </c>
      <c r="G2" s="1" t="s">
        <v>127</v>
      </c>
      <c r="H2" s="1" t="s">
        <v>128</v>
      </c>
      <c r="I2" s="1" t="s">
        <v>126</v>
      </c>
      <c r="J2" s="1" t="s">
        <v>129</v>
      </c>
      <c r="K2" s="1" t="s">
        <v>126</v>
      </c>
      <c r="L2" s="1" t="s">
        <v>130</v>
      </c>
      <c r="M2" s="1" t="s">
        <v>126</v>
      </c>
      <c r="N2" s="1" t="s">
        <v>126</v>
      </c>
      <c r="O2" s="1" t="s">
        <v>126</v>
      </c>
      <c r="P2" s="1" t="s">
        <v>130</v>
      </c>
      <c r="Q2" s="1" t="s">
        <v>126</v>
      </c>
      <c r="R2" s="1" t="s">
        <v>126</v>
      </c>
      <c r="S2" s="1" t="s">
        <v>130</v>
      </c>
      <c r="T2" s="1" t="s">
        <v>130</v>
      </c>
    </row>
    <row r="3" spans="1:20">
      <c r="A3" s="1" t="s">
        <v>131</v>
      </c>
      <c r="C3" s="1" t="s">
        <v>111</v>
      </c>
      <c r="D3" s="1" t="s">
        <v>132</v>
      </c>
      <c r="F3" s="1" t="s">
        <v>133</v>
      </c>
      <c r="H3" s="1" t="s">
        <v>133</v>
      </c>
      <c r="I3" s="1" t="s">
        <v>134</v>
      </c>
      <c r="J3" s="1" t="s">
        <v>135</v>
      </c>
      <c r="K3" s="1" t="s">
        <v>133</v>
      </c>
      <c r="M3" s="1" t="s">
        <v>133</v>
      </c>
      <c r="N3" s="1" t="s">
        <v>136</v>
      </c>
      <c r="O3" s="1" t="s">
        <v>133</v>
      </c>
      <c r="Q3" s="1" t="s">
        <v>133</v>
      </c>
      <c r="R3" s="1" t="s">
        <v>133</v>
      </c>
    </row>
    <row r="4" spans="1:20">
      <c r="A4" s="1" t="s">
        <v>137</v>
      </c>
      <c r="C4" s="1" t="s">
        <v>138</v>
      </c>
      <c r="D4" s="1" t="s">
        <v>139</v>
      </c>
      <c r="J4" s="1" t="s">
        <v>140</v>
      </c>
      <c r="N4" s="1" t="s">
        <v>133</v>
      </c>
    </row>
    <row r="5" spans="1:20">
      <c r="A5" s="1" t="s">
        <v>141</v>
      </c>
      <c r="C5" s="1" t="s">
        <v>142</v>
      </c>
      <c r="D5" s="1" t="s">
        <v>143</v>
      </c>
      <c r="J5" s="1" t="s">
        <v>144</v>
      </c>
    </row>
    <row r="6" spans="1:20">
      <c r="A6" s="1" t="s">
        <v>145</v>
      </c>
      <c r="C6" s="1" t="s">
        <v>146</v>
      </c>
      <c r="D6" s="1" t="s">
        <v>147</v>
      </c>
      <c r="J6" s="1" t="s">
        <v>148</v>
      </c>
    </row>
    <row r="7" spans="1:20">
      <c r="A7" s="1" t="s">
        <v>149</v>
      </c>
      <c r="C7" s="1" t="s">
        <v>150</v>
      </c>
      <c r="D7" s="1" t="s">
        <v>151</v>
      </c>
      <c r="J7" s="1" t="s">
        <v>152</v>
      </c>
    </row>
    <row r="8" spans="1:20">
      <c r="A8" s="1" t="s">
        <v>153</v>
      </c>
      <c r="C8" s="1" t="s">
        <v>154</v>
      </c>
      <c r="D8" s="1" t="s">
        <v>155</v>
      </c>
    </row>
    <row r="9" spans="1:20">
      <c r="A9" s="1" t="s">
        <v>156</v>
      </c>
      <c r="C9" s="1" t="s">
        <v>157</v>
      </c>
      <c r="D9" s="1" t="s">
        <v>158</v>
      </c>
    </row>
    <row r="10" spans="1:20">
      <c r="A10" s="1" t="s">
        <v>159</v>
      </c>
      <c r="C10" s="1" t="s">
        <v>160</v>
      </c>
      <c r="D10" s="1" t="s">
        <v>161</v>
      </c>
    </row>
    <row r="11" spans="1:20">
      <c r="A11" s="1" t="s">
        <v>162</v>
      </c>
      <c r="C11" s="1" t="s">
        <v>163</v>
      </c>
      <c r="D11" s="1" t="s">
        <v>164</v>
      </c>
    </row>
    <row r="12" spans="1:20">
      <c r="A12" s="1" t="s">
        <v>165</v>
      </c>
      <c r="C12" s="1" t="s">
        <v>166</v>
      </c>
      <c r="D12" s="1" t="s">
        <v>167</v>
      </c>
    </row>
    <row r="13" spans="1:20">
      <c r="A13" s="1" t="s">
        <v>168</v>
      </c>
      <c r="C13" s="1" t="s">
        <v>169</v>
      </c>
      <c r="D13" s="1" t="s">
        <v>170</v>
      </c>
    </row>
    <row r="14" spans="1:20">
      <c r="A14" s="1" t="s">
        <v>171</v>
      </c>
      <c r="C14" s="1" t="s">
        <v>172</v>
      </c>
      <c r="D14" s="1" t="s">
        <v>173</v>
      </c>
    </row>
    <row r="15" spans="1:20">
      <c r="A15" s="1" t="s">
        <v>174</v>
      </c>
      <c r="C15" s="1" t="s">
        <v>175</v>
      </c>
      <c r="D15" s="1" t="s">
        <v>139</v>
      </c>
    </row>
    <row r="16" spans="1:20">
      <c r="A16" s="1" t="s">
        <v>176</v>
      </c>
      <c r="C16" s="1" t="s">
        <v>177</v>
      </c>
      <c r="D16" s="1" t="s">
        <v>158</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af0e0e1-d8cb-499b-a144-081af81390aa" xsi:nil="true"/>
    <lcf76f155ced4ddcb4097134ff3c332f xmlns="3218f1d2-41fa-49fd-9b1d-5e37eef849e3">
      <Terms xmlns="http://schemas.microsoft.com/office/infopath/2007/PartnerControls"/>
    </lcf76f155ced4ddcb4097134ff3c332f>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C98E168296104BA0BAA8AA1883D287" ma:contentTypeVersion="18" ma:contentTypeDescription="Create a new document." ma:contentTypeScope="" ma:versionID="01879a749c28a50bf6837d35982d78a4">
  <xsd:schema xmlns:xsd="http://www.w3.org/2001/XMLSchema" xmlns:xs="http://www.w3.org/2001/XMLSchema" xmlns:p="http://schemas.microsoft.com/office/2006/metadata/properties" xmlns:ns1="http://schemas.microsoft.com/sharepoint/v3" xmlns:ns2="3218f1d2-41fa-49fd-9b1d-5e37eef849e3" xmlns:ns3="eaf0e0e1-d8cb-499b-a144-081af81390aa" targetNamespace="http://schemas.microsoft.com/office/2006/metadata/properties" ma:root="true" ma:fieldsID="271d9df0712eabb414def3b13d8a48a9" ns1:_="" ns2:_="" ns3:_="">
    <xsd:import namespace="http://schemas.microsoft.com/sharepoint/v3"/>
    <xsd:import namespace="3218f1d2-41fa-49fd-9b1d-5e37eef849e3"/>
    <xsd:import namespace="eaf0e0e1-d8cb-499b-a144-081af81390aa"/>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スケジュールの終了日"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18f1d2-41fa-49fd-9b1d-5e37eef849e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f0e0e1-d8cb-499b-a144-081af81390aa"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6da92d0-8b94-4082-8c36-b28d7392107e}" ma:internalName="TaxCatchAll" ma:showField="CatchAllData" ma:web="eaf0e0e1-d8cb-499b-a144-081af81390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93EFD7-AB58-4C61-8B77-73D445717332}">
  <ds:schemaRefs>
    <ds:schemaRef ds:uri="3218f1d2-41fa-49fd-9b1d-5e37eef849e3"/>
    <ds:schemaRef ds:uri="http://schemas.microsoft.com/sharepoint/v3"/>
    <ds:schemaRef ds:uri="http://purl.org/dc/terms/"/>
    <ds:schemaRef ds:uri="http://schemas.microsoft.com/office/2006/documentManagement/types"/>
    <ds:schemaRef ds:uri="http://schemas.microsoft.com/office/2006/metadata/properties"/>
    <ds:schemaRef ds:uri="eaf0e0e1-d8cb-499b-a144-081af81390aa"/>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1CB3F117-DD07-47FE-811B-0AB0C1CF5FD2}">
  <ds:schemaRefs>
    <ds:schemaRef ds:uri="http://schemas.microsoft.com/sharepoint/v3/contenttype/forms"/>
  </ds:schemaRefs>
</ds:datastoreItem>
</file>

<file path=customXml/itemProps3.xml><?xml version="1.0" encoding="utf-8"?>
<ds:datastoreItem xmlns:ds="http://schemas.openxmlformats.org/officeDocument/2006/customXml" ds:itemID="{AFD248A0-6BDD-43B6-8524-1AB100DFCF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18f1d2-41fa-49fd-9b1d-5e37eef849e3"/>
    <ds:schemaRef ds:uri="eaf0e0e1-d8cb-499b-a144-081af81390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19</vt:i4>
      </vt:variant>
    </vt:vector>
  </HeadingPairs>
  <TitlesOfParts>
    <vt:vector size="23" baseType="lpstr">
      <vt:lpstr>初期画面</vt:lpstr>
      <vt:lpstr>YYYYMM_mmdd依頼</vt:lpstr>
      <vt:lpstr>研修員等リスト</vt:lpstr>
      <vt:lpstr>ドロップダウンリスト等</vt:lpstr>
      <vt:lpstr>JICA事務所宛切符送付先</vt:lpstr>
      <vt:lpstr>YYYYMM_mmdd依頼!Print_Area</vt:lpstr>
      <vt:lpstr>YYYYMM_mmdd依頼!Print_Titles</vt:lpstr>
      <vt:lpstr>センター名</vt:lpstr>
      <vt:lpstr>横浜センター</vt:lpstr>
      <vt:lpstr>沖縄センター</vt:lpstr>
      <vt:lpstr>関西センター</vt:lpstr>
      <vt:lpstr>九州センター</vt:lpstr>
      <vt:lpstr>駒ヶ根訓練所</vt:lpstr>
      <vt:lpstr>四国センター</vt:lpstr>
      <vt:lpstr>筑波センター</vt:lpstr>
      <vt:lpstr>中国センター</vt:lpstr>
      <vt:lpstr>中部センター</vt:lpstr>
      <vt:lpstr>東京センター</vt:lpstr>
      <vt:lpstr>東北センター</vt:lpstr>
      <vt:lpstr>二本松訓練所</vt:lpstr>
      <vt:lpstr>北海道センター札幌</vt:lpstr>
      <vt:lpstr>北海道センター帯広</vt:lpstr>
      <vt:lpstr>北陸センター</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pcadmin</dc:creator>
  <cp:keywords/>
  <dc:description/>
  <cp:lastModifiedBy>Saito, Hisanobu[齊藤 久展]</cp:lastModifiedBy>
  <cp:revision/>
  <dcterms:created xsi:type="dcterms:W3CDTF">2012-05-30T02:58:11Z</dcterms:created>
  <dcterms:modified xsi:type="dcterms:W3CDTF">2023-04-10T03:27:40Z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0x0101005DC98E168296104BA0BAA8AA1883D287</vt:lpwstr>
  </property>
  <property fmtid="{D5CDD505-2E9C-101B-9397-08002B2CF9AE}" pid="3" name="MediaServiceImageTags">
    <vt:lpwstr/>
  </property>
</Properties>
</file>