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0992\Desktop\単独型改定版\"/>
    </mc:Choice>
  </mc:AlternateContent>
  <bookViews>
    <workbookView xWindow="0" yWindow="0" windowWidth="26660" windowHeight="12150" tabRatio="907" firstSheet="1" activeTab="1"/>
  </bookViews>
  <sheets>
    <sheet name="様式４（旅費宿泊費－１）" sheetId="10" state="hidden" r:id="rId1"/>
    <sheet name="事例１（3人月以下）" sheetId="40" r:id="rId2"/>
    <sheet name="事例2（3人月超）" sheetId="4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 localSheetId="1">#REF!</definedName>
    <definedName name="a" localSheetId="2">#REF!</definedName>
    <definedName name="a">#REF!</definedName>
    <definedName name="DATA" localSheetId="1">#REF!</definedName>
    <definedName name="DATA" localSheetId="2">#REF!</definedName>
    <definedName name="DATA">#REF!</definedName>
    <definedName name="_xlnm.Print_Area" localSheetId="1">'事例１（3人月以下）'!$A$1:$AB$30</definedName>
    <definedName name="_xlnm.Print_Area" localSheetId="2">'事例2（3人月超）'!$A$1:$BM$44</definedName>
    <definedName name="_xlnm.Print_Area" localSheetId="0">'様式４（旅費宿泊費－１）'!$A$1:$AF$16</definedName>
    <definedName name="コンサルタントによる見積" localSheetId="1">#REF!</definedName>
    <definedName name="コンサルタントによる見積" localSheetId="2">#REF!</definedName>
    <definedName name="コンサルタントによる見積">#REF!</definedName>
    <definedName name="ドルレート" localSheetId="1">#REF!</definedName>
    <definedName name="ドルレート" localSheetId="2">#REF!</definedName>
    <definedName name="ドルレート">#REF!</definedName>
    <definedName name="一般業務費合計">'[1]一般業務費（２）'!$F$60</definedName>
    <definedName name="一般業務費地域分類" localSheetId="1">#REF!</definedName>
    <definedName name="一般業務費地域分類" localSheetId="2">#REF!</definedName>
    <definedName name="一般業務費地域分類">#REF!</definedName>
    <definedName name="課税区分A">#REF!</definedName>
    <definedName name="課税区分B" localSheetId="1">#REF!</definedName>
    <definedName name="課税区分B" localSheetId="2">#REF!</definedName>
    <definedName name="課税区分B">#REF!</definedName>
    <definedName name="間接費合計" localSheetId="1">#REF!</definedName>
    <definedName name="間接費合計" localSheetId="2">#REF!</definedName>
    <definedName name="間接費合計">#REF!</definedName>
    <definedName name="基盤整備費合計" localSheetId="1">'[2]一般業務費（２）'!#REF!</definedName>
    <definedName name="基盤整備費合計" localSheetId="2">'[2]一般業務費（２）'!#REF!</definedName>
    <definedName name="基盤整備費合計">'[2]一般業務費（２）'!#REF!</definedName>
    <definedName name="基本人件費" localSheetId="1">#REF!</definedName>
    <definedName name="基本人件費" localSheetId="2">#REF!</definedName>
    <definedName name="基本人件費">#REF!</definedName>
    <definedName name="技術交換費合計" localSheetId="1">#REF!</definedName>
    <definedName name="技術交換費合計" localSheetId="2">#REF!</definedName>
    <definedName name="技術交換費合計">#REF!</definedName>
    <definedName name="業務分類" localSheetId="1">#REF!</definedName>
    <definedName name="業務分類" localSheetId="2">#REF!</definedName>
    <definedName name="業務分類">#REF!</definedName>
    <definedName name="勤務地">[3]月報2!$X$2:$X$4</definedName>
    <definedName name="契約">[4]様式1!$O$4:$O$6</definedName>
    <definedName name="契約年度" localSheetId="1">#REF!</definedName>
    <definedName name="契約年度" localSheetId="2">#REF!</definedName>
    <definedName name="契約年度">#REF!</definedName>
    <definedName name="経路">[4]様式2_4旅費!$C$26:$C$29</definedName>
    <definedName name="現地業務費合計" localSheetId="1">'[2]一般業務費（１）'!#REF!</definedName>
    <definedName name="現地業務費合計" localSheetId="2">'[2]一般業務費（１）'!#REF!</definedName>
    <definedName name="現地業務費合計">'[2]一般業務費（１）'!#REF!</definedName>
    <definedName name="現地調査人月" localSheetId="1">#REF!</definedName>
    <definedName name="現地調査人月" localSheetId="2">#REF!</definedName>
    <definedName name="現地調査人月">#REF!</definedName>
    <definedName name="現地通貨">[5]LookUp!$B$3</definedName>
    <definedName name="現地通貨レート" localSheetId="1">#REF!</definedName>
    <definedName name="現地通貨レート" localSheetId="2">#REF!</definedName>
    <definedName name="現地通貨レート">#REF!</definedName>
    <definedName name="口座種別">[3]入力シート!$G$2:$G$4</definedName>
    <definedName name="航空運賃" localSheetId="1">#REF!</definedName>
    <definedName name="航空運賃" localSheetId="2">#REF!</definedName>
    <definedName name="航空運賃">#REF!</definedName>
    <definedName name="航空賃C" localSheetId="1">#REF!</definedName>
    <definedName name="航空賃C" localSheetId="2">#REF!</definedName>
    <definedName name="航空賃C">#REF!</definedName>
    <definedName name="航空賃Y" localSheetId="1">#REF!</definedName>
    <definedName name="航空賃Y" localSheetId="2">#REF!</definedName>
    <definedName name="航空賃Y">#REF!</definedName>
    <definedName name="国一覧" localSheetId="1">#REF!</definedName>
    <definedName name="国一覧" localSheetId="2">#REF!</definedName>
    <definedName name="国一覧">#REF!</definedName>
    <definedName name="国内旅費" localSheetId="1">#REF!</definedName>
    <definedName name="国内旅費" localSheetId="2">#REF!</definedName>
    <definedName name="国内旅費">#REF!</definedName>
    <definedName name="国別地域分類表" localSheetId="1">#REF!</definedName>
    <definedName name="国別地域分類表" localSheetId="2">#REF!</definedName>
    <definedName name="国別地域分類表">#REF!</definedName>
    <definedName name="資機材費合計" localSheetId="1">#REF!</definedName>
    <definedName name="資機材費合計" localSheetId="2">#REF!</definedName>
    <definedName name="資機材費合計">#REF!</definedName>
    <definedName name="従業員基礎情報" localSheetId="1">[6]単価表!#REF!</definedName>
    <definedName name="従業員基礎情報" localSheetId="2">[6]単価表!#REF!</definedName>
    <definedName name="従業員基礎情報">[6]単価表!#REF!</definedName>
    <definedName name="従事者基礎情報" localSheetId="0">#REF!</definedName>
    <definedName name="従事者基礎情報">[7]従事者基礎情報!$A$4:$G$23</definedName>
    <definedName name="処理">[8]単価!$G$3:$G$6</definedName>
    <definedName name="前払">'[3]別紙前払請求内訳 '!$K$2:$K$3</definedName>
    <definedName name="打合簿" localSheetId="1">#REF!</definedName>
    <definedName name="打合簿" localSheetId="2">#REF!</definedName>
    <definedName name="打合簿" localSheetId="0">#REF!</definedName>
    <definedName name="打合簿">#REF!</definedName>
    <definedName name="単価表" localSheetId="1">#REF!</definedName>
    <definedName name="単価表" localSheetId="2">#REF!</definedName>
    <definedName name="単価表">#REF!</definedName>
    <definedName name="地域" localSheetId="1">#REF!</definedName>
    <definedName name="地域" localSheetId="2">#REF!</definedName>
    <definedName name="地域">#REF!</definedName>
    <definedName name="地域分類" localSheetId="1">#REF!</definedName>
    <definedName name="地域分類" localSheetId="2">#REF!</definedName>
    <definedName name="地域分類">#REF!</definedName>
    <definedName name="地域毎一般業務費単価" localSheetId="1">#REF!</definedName>
    <definedName name="地域毎一般業務費単価" localSheetId="2">#REF!</definedName>
    <definedName name="地域毎一般業務費単価">#REF!</definedName>
    <definedName name="調査旅費合計" localSheetId="1">#REF!</definedName>
    <definedName name="調査旅費合計" localSheetId="2">#REF!</definedName>
    <definedName name="調査旅費合計">#REF!</definedName>
    <definedName name="直人費コンサル" localSheetId="1">#REF!</definedName>
    <definedName name="直人費コンサル" localSheetId="2">#REF!</definedName>
    <definedName name="直人費コンサル">#REF!</definedName>
    <definedName name="直人費合計" localSheetId="1">#REF!</definedName>
    <definedName name="直人費合計" localSheetId="2">#REF!</definedName>
    <definedName name="直人費合計">#REF!</definedName>
    <definedName name="直接経費" localSheetId="1">#REF!</definedName>
    <definedName name="直接経費" localSheetId="2">#REF!</definedName>
    <definedName name="直接経費">#REF!</definedName>
    <definedName name="直接費" localSheetId="1">#REF!</definedName>
    <definedName name="直接費" localSheetId="2">#REF!</definedName>
    <definedName name="直接費">#REF!</definedName>
    <definedName name="通訳単価" localSheetId="1">#REF!</definedName>
    <definedName name="通訳単価" localSheetId="2">#REF!</definedName>
    <definedName name="通訳単価">#REF!</definedName>
    <definedName name="定率化">'[9](4)一般業務費-定率化'!$F$7:$H$16</definedName>
    <definedName name="内外選択">[8]単価!$F$3:$F$4</definedName>
    <definedName name="年度毎月額単価表" localSheetId="1">#REF!</definedName>
    <definedName name="年度毎月額単価表" localSheetId="2">#REF!</definedName>
    <definedName name="年度毎月額単価表">#REF!</definedName>
    <definedName name="不要" localSheetId="1">#REF!</definedName>
    <definedName name="不要" localSheetId="2">#REF!</definedName>
    <definedName name="不要">#REF!</definedName>
    <definedName name="不要2" localSheetId="1">#REF!</definedName>
    <definedName name="不要2" localSheetId="2">#REF!</definedName>
    <definedName name="不要2">#REF!</definedName>
    <definedName name="分類">[4]従事者明細!$K$4:$K$7</definedName>
    <definedName name="報告書作成費合計" localSheetId="1">#REF!</definedName>
    <definedName name="報告書作成費合計" localSheetId="2">#REF!</definedName>
    <definedName name="報告書作成費合計">#REF!</definedName>
    <definedName name="無償以外単価" localSheetId="1">#REF!</definedName>
    <definedName name="無償以外単価" localSheetId="2">#REF!</definedName>
    <definedName name="無償以外単価">#REF!</definedName>
    <definedName name="無償単価" localSheetId="1">#REF!</definedName>
    <definedName name="無償単価" localSheetId="2">#REF!</definedName>
    <definedName name="無償単価">#REF!</definedName>
    <definedName name="様式番号" localSheetId="1">#REF!</definedName>
    <definedName name="様式番号" localSheetId="2">#REF!</definedName>
    <definedName name="様式番号" localSheetId="0">#REF!</definedName>
    <definedName name="様式番号">#REF!</definedName>
  </definedNames>
  <calcPr calcId="162913"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6" i="41" l="1"/>
  <c r="AV36" i="41" s="1"/>
  <c r="AW36" i="41" s="1"/>
  <c r="AX36" i="41" s="1"/>
  <c r="AU37" i="41"/>
  <c r="AV37" i="41" s="1"/>
  <c r="AW37" i="41" s="1"/>
  <c r="AX37" i="41" s="1"/>
  <c r="AU38" i="41"/>
  <c r="AV38" i="41" s="1"/>
  <c r="AW38" i="41" s="1"/>
  <c r="AX38" i="41" s="1"/>
  <c r="AU39" i="41"/>
  <c r="AV39" i="41" s="1"/>
  <c r="AW39" i="41" s="1"/>
  <c r="AX39" i="41" s="1"/>
  <c r="AU35" i="41"/>
  <c r="AV35" i="41" s="1"/>
  <c r="AW35" i="41" s="1"/>
  <c r="AX35" i="41" s="1"/>
  <c r="AU34" i="41"/>
  <c r="AV34" i="41" s="1"/>
  <c r="AW34" i="41" s="1"/>
  <c r="AX34" i="41" s="1"/>
  <c r="AU33" i="41"/>
  <c r="AV33" i="41" s="1"/>
  <c r="AW33" i="41" s="1"/>
  <c r="AX33" i="41" s="1"/>
  <c r="AU32" i="41"/>
  <c r="AV32" i="41" s="1"/>
  <c r="AW32" i="41" s="1"/>
  <c r="AX32" i="41" s="1"/>
  <c r="AU31" i="41"/>
  <c r="AV31" i="41" s="1"/>
  <c r="AW31" i="41" s="1"/>
  <c r="AX31" i="41" s="1"/>
  <c r="AV30" i="41"/>
  <c r="AW30" i="41" s="1"/>
  <c r="AX30" i="41" s="1"/>
  <c r="AU29" i="41"/>
  <c r="AV29" i="41" s="1"/>
  <c r="AW29" i="41" s="1"/>
  <c r="AX29" i="41" s="1"/>
  <c r="AU28" i="41"/>
  <c r="AV28" i="41" s="1"/>
  <c r="AW28" i="41" s="1"/>
  <c r="AX28" i="41" s="1"/>
  <c r="AV27" i="41"/>
  <c r="AW27" i="41" s="1"/>
  <c r="AX27" i="41" s="1"/>
  <c r="AU26" i="41"/>
  <c r="AV26" i="41" s="1"/>
  <c r="AW26" i="41" s="1"/>
  <c r="AX26" i="41" s="1"/>
  <c r="AV25" i="41"/>
  <c r="AW25" i="41" s="1"/>
  <c r="AX25" i="41" s="1"/>
  <c r="AU24" i="41"/>
  <c r="AV24" i="41" s="1"/>
  <c r="AW24" i="41" s="1"/>
  <c r="AX24" i="41" s="1"/>
  <c r="AU23" i="41"/>
  <c r="AV23" i="41" s="1"/>
  <c r="AW23" i="41" s="1"/>
  <c r="AX23" i="41" s="1"/>
  <c r="AU22" i="41"/>
  <c r="AV22" i="41" s="1"/>
  <c r="AW22" i="41" s="1"/>
  <c r="AX22" i="41" s="1"/>
  <c r="BL13" i="41"/>
  <c r="BK13" i="41"/>
  <c r="BL9" i="41"/>
  <c r="BK9" i="41"/>
  <c r="BM9" i="41" s="1"/>
  <c r="X9" i="40"/>
  <c r="Y14" i="40"/>
  <c r="Y9" i="40"/>
  <c r="Z9" i="40"/>
  <c r="X14" i="40"/>
  <c r="Z14" i="40"/>
  <c r="BM13" i="41" l="1"/>
  <c r="AU41" i="41"/>
  <c r="AV41" i="41" s="1"/>
  <c r="AW41" i="41" s="1"/>
  <c r="AX41" i="41" s="1"/>
  <c r="AU42" i="41"/>
  <c r="AV42" i="41" s="1"/>
  <c r="AW42" i="41" s="1"/>
  <c r="AX42" i="41" s="1"/>
  <c r="AA14" i="40" l="1"/>
  <c r="AA9" i="40"/>
  <c r="G9" i="10" l="1"/>
  <c r="G10" i="10"/>
  <c r="AB8" i="10"/>
  <c r="R8" i="10"/>
  <c r="K8" i="10"/>
  <c r="D8" i="10"/>
  <c r="AB7" i="10"/>
  <c r="R7" i="10"/>
  <c r="K7" i="10"/>
  <c r="D7" i="10"/>
  <c r="AB6" i="10"/>
  <c r="R6" i="10"/>
  <c r="K6" i="10"/>
  <c r="D6" i="10"/>
  <c r="N8" i="10"/>
  <c r="N7" i="10"/>
  <c r="L7" i="10"/>
  <c r="P6" i="10"/>
  <c r="N6" i="10"/>
  <c r="L8" i="10"/>
  <c r="P8" i="10"/>
  <c r="U6" i="10" l="1"/>
  <c r="W6" i="10"/>
  <c r="S6" i="10"/>
  <c r="L6" i="10"/>
  <c r="M6" i="10"/>
  <c r="V6" i="10"/>
  <c r="O7" i="10"/>
  <c r="U8" i="10"/>
  <c r="W8" i="10"/>
  <c r="V8" i="10"/>
  <c r="M7" i="10"/>
  <c r="O6" i="10"/>
  <c r="T6" i="10"/>
  <c r="W7" i="10"/>
  <c r="S7" i="10"/>
  <c r="U7" i="10"/>
  <c r="V7" i="10"/>
  <c r="T7" i="10"/>
  <c r="O8" i="10"/>
  <c r="T8" i="10"/>
  <c r="S8" i="10"/>
  <c r="M8" i="10"/>
  <c r="P7" i="10"/>
  <c r="Q6" i="10" l="1"/>
  <c r="X6" i="10"/>
  <c r="AE6" i="10" s="1"/>
  <c r="X8" i="10"/>
  <c r="Q7" i="10"/>
  <c r="X7" i="10"/>
  <c r="Q8" i="10"/>
  <c r="AE8" i="10" l="1"/>
  <c r="AE7" i="10"/>
  <c r="AE9" i="10"/>
  <c r="AE10" i="10" s="1"/>
</calcChain>
</file>

<file path=xl/comments1.xml><?xml version="1.0" encoding="utf-8"?>
<comments xmlns="http://schemas.openxmlformats.org/spreadsheetml/2006/main">
  <authors>
    <author>槙田 めい</author>
    <author>JICA</author>
    <author>加藤 理恵</author>
  </authors>
  <commentList>
    <comment ref="R5" authorId="0" shapeId="0">
      <text>
        <r>
          <rPr>
            <b/>
            <sz val="9"/>
            <color indexed="81"/>
            <rFont val="ＭＳ Ｐゴシック"/>
            <family val="3"/>
            <charset val="128"/>
          </rPr>
          <t>槙田 めい:</t>
        </r>
        <r>
          <rPr>
            <sz val="9"/>
            <color indexed="81"/>
            <rFont val="ＭＳ Ｐゴシック"/>
            <family val="3"/>
            <charset val="128"/>
          </rPr>
          <t xml:space="preserve">
＜宿泊数について＞
国によってマイナス1泊となりますが、そちらについての記載等は不要でしょうか。</t>
        </r>
      </text>
    </comment>
    <comment ref="Z5" authorId="0" shapeId="0">
      <text>
        <r>
          <rPr>
            <b/>
            <sz val="9"/>
            <color indexed="81"/>
            <rFont val="ＭＳ Ｐゴシック"/>
            <family val="3"/>
            <charset val="128"/>
          </rPr>
          <t>槙田 めい:</t>
        </r>
        <r>
          <rPr>
            <sz val="9"/>
            <color indexed="81"/>
            <rFont val="ＭＳ Ｐゴシック"/>
            <family val="3"/>
            <charset val="128"/>
          </rPr>
          <t xml:space="preserve">
単価×日数を入れるようにしました。</t>
        </r>
      </text>
    </comment>
    <comment ref="A6" authorId="1" shapeId="0">
      <text>
        <r>
          <rPr>
            <b/>
            <sz val="11"/>
            <color indexed="81"/>
            <rFont val="ＭＳ Ｐゴシック"/>
            <family val="3"/>
            <charset val="128"/>
          </rPr>
          <t>黄色セル内のみを入力してください。その他セルには関数が入っております。</t>
        </r>
      </text>
    </comment>
    <comment ref="B6" authorId="0" shapeId="0">
      <text>
        <r>
          <rPr>
            <b/>
            <sz val="9"/>
            <color indexed="81"/>
            <rFont val="ＭＳ Ｐゴシック"/>
            <family val="3"/>
            <charset val="128"/>
          </rPr>
          <t>槙田 めい:</t>
        </r>
        <r>
          <rPr>
            <sz val="9"/>
            <color indexed="81"/>
            <rFont val="ＭＳ Ｐゴシック"/>
            <family val="3"/>
            <charset val="128"/>
          </rPr>
          <t xml:space="preserve">
データの入力規則が入っていましたので、削除し、yyyy/mm/ddで入力できるようにしました（日付すべて）</t>
        </r>
      </text>
    </comment>
    <comment ref="E6" authorId="2" shapeId="0">
      <text>
        <r>
          <rPr>
            <b/>
            <sz val="9"/>
            <color indexed="81"/>
            <rFont val="ＭＳ Ｐゴシック"/>
            <family val="3"/>
            <charset val="128"/>
          </rPr>
          <t>加藤 理恵:</t>
        </r>
        <r>
          <rPr>
            <sz val="9"/>
            <color indexed="81"/>
            <rFont val="ＭＳ Ｐゴシック"/>
            <family val="3"/>
            <charset val="128"/>
          </rPr>
          <t xml:space="preserve">
航空券クラス（実績）と契約額に罫線をお願いします。
</t>
        </r>
      </text>
    </comment>
  </commentList>
</comments>
</file>

<file path=xl/comments2.xml><?xml version="1.0" encoding="utf-8"?>
<comments xmlns="http://schemas.openxmlformats.org/spreadsheetml/2006/main">
  <authors>
    <author>Administrator</author>
  </authors>
  <commentList>
    <comment ref="AU25" authorId="0" shapeId="0">
      <text>
        <r>
          <rPr>
            <b/>
            <sz val="9"/>
            <color indexed="81"/>
            <rFont val="MS P ゴシック"/>
            <family val="3"/>
            <charset val="128"/>
          </rPr>
          <t>MEMO:</t>
        </r>
        <r>
          <rPr>
            <sz val="9"/>
            <color indexed="81"/>
            <rFont val="MS P ゴシック"/>
            <family val="3"/>
            <charset val="128"/>
          </rPr>
          <t xml:space="preserve">
期間と日数が異なる場合は手入力で修正。</t>
        </r>
      </text>
    </comment>
  </commentList>
</comments>
</file>

<file path=xl/sharedStrings.xml><?xml version="1.0" encoding="utf-8"?>
<sst xmlns="http://schemas.openxmlformats.org/spreadsheetml/2006/main" count="186" uniqueCount="109">
  <si>
    <t>合計</t>
    <rPh sb="0" eb="2">
      <t>ゴウケイ</t>
    </rPh>
    <phoneticPr fontId="1"/>
  </si>
  <si>
    <t>精算報告明細書（旅費）</t>
    <rPh sb="0" eb="2">
      <t>セイサン</t>
    </rPh>
    <rPh sb="2" eb="4">
      <t>ホウコク</t>
    </rPh>
    <rPh sb="4" eb="7">
      <t>メイサイショ</t>
    </rPh>
    <rPh sb="8" eb="10">
      <t>リョヒ</t>
    </rPh>
    <phoneticPr fontId="1"/>
  </si>
  <si>
    <t>氏名</t>
    <rPh sb="0" eb="2">
      <t>シメイ</t>
    </rPh>
    <phoneticPr fontId="1"/>
  </si>
  <si>
    <t>現地業務期間　注1,2,3</t>
    <rPh sb="4" eb="6">
      <t>キカン</t>
    </rPh>
    <phoneticPr fontId="1"/>
  </si>
  <si>
    <t>航空券
クラス
（実績）</t>
    <rPh sb="0" eb="3">
      <t>コウクウケン</t>
    </rPh>
    <rPh sb="9" eb="11">
      <t>ジッセキ</t>
    </rPh>
    <phoneticPr fontId="1"/>
  </si>
  <si>
    <t>旅費（航空賃）</t>
    <rPh sb="0" eb="2">
      <t>リョヒ</t>
    </rPh>
    <rPh sb="3" eb="5">
      <t>コウクウ</t>
    </rPh>
    <rPh sb="5" eb="6">
      <t>チン</t>
    </rPh>
    <phoneticPr fontId="1"/>
  </si>
  <si>
    <t>証書
番号</t>
    <rPh sb="0" eb="2">
      <t>ショウショ</t>
    </rPh>
    <rPh sb="3" eb="5">
      <t>バンゴウ</t>
    </rPh>
    <phoneticPr fontId="1"/>
  </si>
  <si>
    <t>格付</t>
    <rPh sb="0" eb="1">
      <t>カク</t>
    </rPh>
    <rPh sb="1" eb="2">
      <t>ヅ</t>
    </rPh>
    <phoneticPr fontId="1"/>
  </si>
  <si>
    <t>旅費（その他）</t>
    <rPh sb="0" eb="2">
      <t>リョヒ</t>
    </rPh>
    <rPh sb="5" eb="6">
      <t>タ</t>
    </rPh>
    <phoneticPr fontId="1"/>
  </si>
  <si>
    <t>小　計</t>
    <rPh sb="0" eb="1">
      <t>ショウ</t>
    </rPh>
    <rPh sb="2" eb="3">
      <t>ケイ</t>
    </rPh>
    <phoneticPr fontId="1"/>
  </si>
  <si>
    <t>備　考</t>
    <rPh sb="0" eb="1">
      <t>ソナエ</t>
    </rPh>
    <rPh sb="2" eb="3">
      <t>コウ</t>
    </rPh>
    <phoneticPr fontId="1"/>
  </si>
  <si>
    <t>開始日</t>
    <rPh sb="0" eb="2">
      <t>カイシ</t>
    </rPh>
    <rPh sb="2" eb="3">
      <t>ビ</t>
    </rPh>
    <phoneticPr fontId="1"/>
  </si>
  <si>
    <t>終了日</t>
    <rPh sb="0" eb="2">
      <t>シュウリョウ</t>
    </rPh>
    <rPh sb="2" eb="3">
      <t>ヒ</t>
    </rPh>
    <phoneticPr fontId="1"/>
  </si>
  <si>
    <t>日数</t>
    <rPh sb="0" eb="2">
      <t>ニッスウ</t>
    </rPh>
    <phoneticPr fontId="1"/>
  </si>
  <si>
    <t>契約額</t>
    <rPh sb="0" eb="2">
      <t>ケイヤク</t>
    </rPh>
    <rPh sb="2" eb="3">
      <t>ガク</t>
    </rPh>
    <phoneticPr fontId="1"/>
  </si>
  <si>
    <t>精算額</t>
    <rPh sb="0" eb="3">
      <t>セイサンガク</t>
    </rPh>
    <phoneticPr fontId="1"/>
  </si>
  <si>
    <t>　日　当</t>
    <phoneticPr fontId="1"/>
  </si>
  <si>
    <t>宿泊料</t>
    <phoneticPr fontId="1"/>
  </si>
  <si>
    <t>内国
旅費</t>
    <rPh sb="0" eb="2">
      <t>ナイコク</t>
    </rPh>
    <rPh sb="3" eb="5">
      <t>リョヒ</t>
    </rPh>
    <phoneticPr fontId="1"/>
  </si>
  <si>
    <r>
      <t>特別手当</t>
    </r>
    <r>
      <rPr>
        <vertAlign val="superscript"/>
        <sz val="11"/>
        <color theme="1"/>
        <rFont val="ＭＳ ゴシック"/>
        <family val="3"/>
        <charset val="128"/>
      </rPr>
      <t>注4</t>
    </r>
    <rPh sb="0" eb="2">
      <t>トクベツ</t>
    </rPh>
    <rPh sb="2" eb="4">
      <t>テアテ</t>
    </rPh>
    <rPh sb="4" eb="5">
      <t>チュウ</t>
    </rPh>
    <phoneticPr fontId="1"/>
  </si>
  <si>
    <r>
      <t>戦争特約
保険料</t>
    </r>
    <r>
      <rPr>
        <vertAlign val="superscript"/>
        <sz val="11"/>
        <color theme="1"/>
        <rFont val="ＭＳ ゴシック"/>
        <family val="3"/>
        <charset val="128"/>
      </rPr>
      <t>注5</t>
    </r>
    <rPh sb="8" eb="9">
      <t>チュウ</t>
    </rPh>
    <phoneticPr fontId="1"/>
  </si>
  <si>
    <t>証書
番号</t>
    <phoneticPr fontId="1"/>
  </si>
  <si>
    <t>合計額</t>
    <phoneticPr fontId="1"/>
  </si>
  <si>
    <t>合計額</t>
    <rPh sb="0" eb="2">
      <t>ゴウケイ</t>
    </rPh>
    <rPh sb="2" eb="3">
      <t>ガク</t>
    </rPh>
    <phoneticPr fontId="1"/>
  </si>
  <si>
    <t>合計額（千円未満切捨て）</t>
    <phoneticPr fontId="1"/>
  </si>
  <si>
    <t>合計額（千円未満切捨て）</t>
    <rPh sb="0" eb="2">
      <t>ゴウケイ</t>
    </rPh>
    <rPh sb="2" eb="3">
      <t>ガク</t>
    </rPh>
    <phoneticPr fontId="1"/>
  </si>
  <si>
    <t>注１）現地業務期間については、渡航ごとに記載願います。</t>
    <rPh sb="0" eb="1">
      <t>チュウ</t>
    </rPh>
    <rPh sb="3" eb="5">
      <t>ゲンチ</t>
    </rPh>
    <rPh sb="5" eb="7">
      <t>ギョウム</t>
    </rPh>
    <rPh sb="7" eb="9">
      <t>キカン</t>
    </rPh>
    <rPh sb="15" eb="17">
      <t>トコウ</t>
    </rPh>
    <rPh sb="20" eb="22">
      <t>キサイ</t>
    </rPh>
    <rPh sb="22" eb="23">
      <t>ネガ</t>
    </rPh>
    <phoneticPr fontId="1"/>
  </si>
  <si>
    <t>注２）現地業務日数には、原則、自社負担業務の日数を含まないものとします。ただし、打合簿により、日当・宿泊料等の支出を監督職員が承諾している場合は、承諾された日数を含んで現地業務日数を記載するとともに当該打合簿の写を添付してください。</t>
    <rPh sb="0" eb="1">
      <t>チュウ</t>
    </rPh>
    <rPh sb="3" eb="5">
      <t>ゲンチ</t>
    </rPh>
    <rPh sb="5" eb="7">
      <t>ギョウム</t>
    </rPh>
    <rPh sb="7" eb="9">
      <t>ニッスウ</t>
    </rPh>
    <rPh sb="12" eb="14">
      <t>ゲンソク</t>
    </rPh>
    <rPh sb="15" eb="17">
      <t>ジシャ</t>
    </rPh>
    <rPh sb="17" eb="19">
      <t>フタン</t>
    </rPh>
    <rPh sb="19" eb="21">
      <t>ギョウム</t>
    </rPh>
    <rPh sb="22" eb="24">
      <t>ニッスウ</t>
    </rPh>
    <rPh sb="25" eb="26">
      <t>フク</t>
    </rPh>
    <rPh sb="40" eb="42">
      <t>ウチアワ</t>
    </rPh>
    <rPh sb="42" eb="43">
      <t>ボ</t>
    </rPh>
    <rPh sb="47" eb="49">
      <t>ニットウ</t>
    </rPh>
    <rPh sb="50" eb="53">
      <t>シュクハクリョウ</t>
    </rPh>
    <rPh sb="53" eb="54">
      <t>トウ</t>
    </rPh>
    <rPh sb="55" eb="57">
      <t>シシュツ</t>
    </rPh>
    <rPh sb="58" eb="60">
      <t>カントク</t>
    </rPh>
    <rPh sb="60" eb="62">
      <t>ショクイン</t>
    </rPh>
    <rPh sb="63" eb="65">
      <t>ショウダク</t>
    </rPh>
    <rPh sb="69" eb="71">
      <t>バアイ</t>
    </rPh>
    <rPh sb="73" eb="75">
      <t>ショウダク</t>
    </rPh>
    <rPh sb="78" eb="80">
      <t>ニッスウ</t>
    </rPh>
    <rPh sb="81" eb="82">
      <t>フク</t>
    </rPh>
    <rPh sb="84" eb="86">
      <t>ゲンチ</t>
    </rPh>
    <rPh sb="86" eb="88">
      <t>ギョウム</t>
    </rPh>
    <rPh sb="88" eb="90">
      <t>ニッスウ</t>
    </rPh>
    <rPh sb="91" eb="93">
      <t>キサイ</t>
    </rPh>
    <rPh sb="99" eb="101">
      <t>トウガイ</t>
    </rPh>
    <rPh sb="101" eb="103">
      <t>ウチアワ</t>
    </rPh>
    <rPh sb="103" eb="104">
      <t>ボ</t>
    </rPh>
    <rPh sb="105" eb="106">
      <t>ウツ</t>
    </rPh>
    <rPh sb="107" eb="109">
      <t>テンプ</t>
    </rPh>
    <phoneticPr fontId="1"/>
  </si>
  <si>
    <t>注３）現地業務期間中に他の業務や自社負担による業務が含まれる場合、日当・宿泊料等をどのように折半するかについての打合簿の写を添付してください。</t>
    <rPh sb="0" eb="1">
      <t>チュウ</t>
    </rPh>
    <rPh sb="5" eb="7">
      <t>ギョウム</t>
    </rPh>
    <rPh sb="33" eb="35">
      <t>ニットウ</t>
    </rPh>
    <rPh sb="36" eb="39">
      <t>シュクハクリョウ</t>
    </rPh>
    <rPh sb="39" eb="40">
      <t>トウ</t>
    </rPh>
    <rPh sb="60" eb="61">
      <t>ウツ</t>
    </rPh>
    <rPh sb="62" eb="64">
      <t>テンプ</t>
    </rPh>
    <phoneticPr fontId="1"/>
  </si>
  <si>
    <t>注４）特別手当については、アフガニスタン案件のみが対象であるため、その他案件では欄そのものを削除して差支えありません。</t>
    <rPh sb="0" eb="1">
      <t>チュウ</t>
    </rPh>
    <rPh sb="3" eb="5">
      <t>トクベツ</t>
    </rPh>
    <rPh sb="5" eb="7">
      <t>テアテ</t>
    </rPh>
    <rPh sb="20" eb="22">
      <t>アンケン</t>
    </rPh>
    <rPh sb="25" eb="27">
      <t>タイショウ</t>
    </rPh>
    <rPh sb="35" eb="36">
      <t>タ</t>
    </rPh>
    <rPh sb="36" eb="38">
      <t>アンケン</t>
    </rPh>
    <rPh sb="40" eb="41">
      <t>ラン</t>
    </rPh>
    <rPh sb="46" eb="48">
      <t>サクジョ</t>
    </rPh>
    <rPh sb="50" eb="52">
      <t>サシツカ</t>
    </rPh>
    <phoneticPr fontId="1"/>
  </si>
  <si>
    <t>注５）戦争特約保険料の期間と現地業務期間の平仄が合わない場合、その理由を備考に記載願います。（例：年間５回の渡航を予定しているので、個別の渡航ではなく、１年間で通して付保している。）</t>
    <rPh sb="0" eb="1">
      <t>チュウ</t>
    </rPh>
    <rPh sb="41" eb="42">
      <t>ネガ</t>
    </rPh>
    <phoneticPr fontId="1"/>
  </si>
  <si>
    <t>業務名称：</t>
    <rPh sb="0" eb="2">
      <t>ギョウム</t>
    </rPh>
    <rPh sb="2" eb="4">
      <t>メイショウ</t>
    </rPh>
    <phoneticPr fontId="1"/>
  </si>
  <si>
    <t>○○○</t>
    <phoneticPr fontId="1"/>
  </si>
  <si>
    <t>対象国　：</t>
    <rPh sb="0" eb="2">
      <t>タイショウ</t>
    </rPh>
    <rPh sb="2" eb="3">
      <t>コク</t>
    </rPh>
    <phoneticPr fontId="1"/>
  </si>
  <si>
    <t>□□□</t>
    <phoneticPr fontId="1"/>
  </si>
  <si>
    <t>担当</t>
    <rPh sb="0" eb="2">
      <t>タントウ</t>
    </rPh>
    <phoneticPr fontId="1"/>
  </si>
  <si>
    <t>2月</t>
    <rPh sb="1" eb="2">
      <t>ガツ</t>
    </rPh>
    <phoneticPr fontId="1"/>
  </si>
  <si>
    <t>3月</t>
    <rPh sb="1" eb="2">
      <t>ガツ</t>
    </rPh>
    <phoneticPr fontId="1"/>
  </si>
  <si>
    <t>現地計</t>
    <rPh sb="0" eb="2">
      <t>ゲンチ</t>
    </rPh>
    <rPh sb="2" eb="3">
      <t>ケイ</t>
    </rPh>
    <phoneticPr fontId="1"/>
  </si>
  <si>
    <t>国内計</t>
    <rPh sb="0" eb="2">
      <t>コクナイ</t>
    </rPh>
    <rPh sb="2" eb="3">
      <t>ケイ</t>
    </rPh>
    <phoneticPr fontId="1"/>
  </si>
  <si>
    <t>○○○
(○号)</t>
    <rPh sb="6" eb="7">
      <t>ゴウ</t>
    </rPh>
    <phoneticPr fontId="1"/>
  </si>
  <si>
    <t>△△△</t>
    <phoneticPr fontId="1"/>
  </si>
  <si>
    <t>計画</t>
    <rPh sb="0" eb="2">
      <t>ケイカク</t>
    </rPh>
    <phoneticPr fontId="1"/>
  </si>
  <si>
    <t>3</t>
    <phoneticPr fontId="1"/>
  </si>
  <si>
    <t>5</t>
    <phoneticPr fontId="1"/>
  </si>
  <si>
    <t>17-19</t>
    <phoneticPr fontId="1"/>
  </si>
  <si>
    <t>17-20,24</t>
    <phoneticPr fontId="1"/>
  </si>
  <si>
    <t>:現地作業</t>
    <rPh sb="1" eb="3">
      <t>ゲンチ</t>
    </rPh>
    <rPh sb="3" eb="5">
      <t>サギョウ</t>
    </rPh>
    <phoneticPr fontId="1"/>
  </si>
  <si>
    <t>:国内作業</t>
    <rPh sb="1" eb="3">
      <t>コクナイ</t>
    </rPh>
    <rPh sb="3" eb="5">
      <t>サギョウ</t>
    </rPh>
    <phoneticPr fontId="1"/>
  </si>
  <si>
    <t>検査職員役職</t>
    <rPh sb="0" eb="2">
      <t>ケンサ</t>
    </rPh>
    <rPh sb="2" eb="4">
      <t>ショクイン</t>
    </rPh>
    <rPh sb="4" eb="6">
      <t>ヤクショク</t>
    </rPh>
    <phoneticPr fontId="1"/>
  </si>
  <si>
    <t>検査職員氏名：</t>
    <rPh sb="0" eb="2">
      <t>ケンサ</t>
    </rPh>
    <rPh sb="2" eb="4">
      <t>ショクイン</t>
    </rPh>
    <rPh sb="4" eb="6">
      <t>シメイ</t>
    </rPh>
    <phoneticPr fontId="1"/>
  </si>
  <si>
    <t>印</t>
    <rPh sb="0" eb="1">
      <t>イン</t>
    </rPh>
    <phoneticPr fontId="1"/>
  </si>
  <si>
    <t>検査日：</t>
    <rPh sb="0" eb="2">
      <t>ケンサ</t>
    </rPh>
    <rPh sb="2" eb="3">
      <t>ヒ</t>
    </rPh>
    <phoneticPr fontId="1"/>
  </si>
  <si>
    <t>4
月</t>
    <rPh sb="2" eb="3">
      <t>ガツ</t>
    </rPh>
    <phoneticPr fontId="1"/>
  </si>
  <si>
    <t>5
月</t>
    <rPh sb="2" eb="3">
      <t>ガツ</t>
    </rPh>
    <phoneticPr fontId="1"/>
  </si>
  <si>
    <t>6
月</t>
    <rPh sb="2" eb="3">
      <t>ガツ</t>
    </rPh>
    <phoneticPr fontId="1"/>
  </si>
  <si>
    <t>7
月</t>
    <rPh sb="2" eb="3">
      <t>ガツ</t>
    </rPh>
    <phoneticPr fontId="1"/>
  </si>
  <si>
    <t>8
月</t>
    <rPh sb="2" eb="3">
      <t>ガツ</t>
    </rPh>
    <phoneticPr fontId="1"/>
  </si>
  <si>
    <t>9
月</t>
    <rPh sb="2" eb="3">
      <t>ガツ</t>
    </rPh>
    <phoneticPr fontId="1"/>
  </si>
  <si>
    <t>10
月</t>
    <rPh sb="3" eb="4">
      <t>ガツ</t>
    </rPh>
    <phoneticPr fontId="1"/>
  </si>
  <si>
    <t>11
月</t>
    <rPh sb="3" eb="4">
      <t>ガツ</t>
    </rPh>
    <phoneticPr fontId="1"/>
  </si>
  <si>
    <t>12
月</t>
    <rPh sb="3" eb="4">
      <t>ガツ</t>
    </rPh>
    <phoneticPr fontId="1"/>
  </si>
  <si>
    <t>1
月</t>
    <rPh sb="2" eb="3">
      <t>ガツ</t>
    </rPh>
    <phoneticPr fontId="1"/>
  </si>
  <si>
    <t>2
月</t>
    <rPh sb="2" eb="3">
      <t>ガツ</t>
    </rPh>
    <phoneticPr fontId="1"/>
  </si>
  <si>
    <t>3
月</t>
    <rPh sb="2" eb="3">
      <t>ガツ</t>
    </rPh>
    <phoneticPr fontId="1"/>
  </si>
  <si>
    <t>1</t>
    <phoneticPr fontId="1"/>
  </si>
  <si>
    <t>2</t>
    <phoneticPr fontId="1"/>
  </si>
  <si>
    <t>4</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</si>
  <si>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</si>
  <si>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</si>
  <si>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</si>
  <si>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</si>
  <si>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</si>
  <si>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</si>
  <si>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</si>
  <si>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</si>
  <si>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</si>
  <si>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</si>
  <si>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</si>
  <si>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</si>
  <si>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</si>
  <si>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t>
    <phoneticPr fontId="1"/>
  </si>
  <si>
    <t>現地作業</t>
    <rPh sb="0" eb="2">
      <t>ゲンチ</t>
    </rPh>
    <rPh sb="2" eb="4">
      <t>サギョウ</t>
    </rPh>
    <phoneticPr fontId="1"/>
  </si>
  <si>
    <t>国内作業</t>
    <rPh sb="0" eb="2">
      <t>コクナイ</t>
    </rPh>
    <rPh sb="2" eb="4">
      <t>サギョウ</t>
    </rPh>
    <phoneticPr fontId="1"/>
  </si>
  <si>
    <t>注　実働日</t>
    <rPh sb="0" eb="1">
      <t>チュウ</t>
    </rPh>
    <rPh sb="2" eb="4">
      <t>ジツドウ</t>
    </rPh>
    <rPh sb="4" eb="5">
      <t>ビ</t>
    </rPh>
    <phoneticPr fontId="1"/>
  </si>
  <si>
    <t>2022年度渡航回数（*1）</t>
    <rPh sb="4" eb="6">
      <t>ネンド</t>
    </rPh>
    <rPh sb="6" eb="8">
      <t>トコウ</t>
    </rPh>
    <rPh sb="8" eb="10">
      <t>カイスウ</t>
    </rPh>
    <phoneticPr fontId="1"/>
  </si>
  <si>
    <t>人月（*2）</t>
    <rPh sb="0" eb="1">
      <t>ヒト</t>
    </rPh>
    <rPh sb="1" eb="2">
      <t>ツキ</t>
    </rPh>
    <phoneticPr fontId="1"/>
  </si>
  <si>
    <r>
      <t>実績</t>
    </r>
    <r>
      <rPr>
        <sz val="10"/>
        <color theme="1"/>
        <rFont val="ＭＳ ゴシック"/>
        <family val="3"/>
        <charset val="128"/>
      </rPr>
      <t>（*3）</t>
    </r>
    <r>
      <rPr>
        <sz val="12"/>
        <color theme="1"/>
        <rFont val="ＭＳ ゴシック"/>
        <family val="3"/>
        <charset val="128"/>
      </rPr>
      <t xml:space="preserve">
</t>
    </r>
    <r>
      <rPr>
        <sz val="8"/>
        <color indexed="8"/>
        <rFont val="ＭＳ ゴシック"/>
        <family val="3"/>
        <charset val="128"/>
      </rPr>
      <t>注 実働日</t>
    </r>
    <rPh sb="0" eb="2">
      <t>ジッセキ</t>
    </rPh>
    <rPh sb="8" eb="9">
      <t>チュウ</t>
    </rPh>
    <rPh sb="10" eb="12">
      <t>ジツドウ</t>
    </rPh>
    <rPh sb="12" eb="13">
      <t>ビ</t>
    </rPh>
    <phoneticPr fontId="1"/>
  </si>
  <si>
    <t>検査確認（*4）</t>
    <rPh sb="0" eb="2">
      <t>ケンサ</t>
    </rPh>
    <rPh sb="2" eb="4">
      <t>カクニン</t>
    </rPh>
    <phoneticPr fontId="1"/>
  </si>
  <si>
    <t>2022年</t>
    <rPh sb="4" eb="5">
      <t>ネン</t>
    </rPh>
    <phoneticPr fontId="1"/>
  </si>
  <si>
    <t>2023年</t>
    <phoneticPr fontId="1"/>
  </si>
  <si>
    <t>2023年度渡航回数（*1）</t>
    <rPh sb="4" eb="6">
      <t>ネンド</t>
    </rPh>
    <rPh sb="6" eb="8">
      <t>トコウ</t>
    </rPh>
    <rPh sb="8" eb="10">
      <t>カイスウ</t>
    </rPh>
    <phoneticPr fontId="1"/>
  </si>
  <si>
    <t>(作成時留意事項：提出時は削除ください）
*1　履行期間が複数年度に亘る場合は欄を追加し、年度ごとに渡航回数を記載ください。
*2　現地小計と国内小計については、業務従事日数を併せて括弧書き記載してください。
*3　実績については、業務開始日および業務終了日を記載してください。</t>
    <phoneticPr fontId="1"/>
  </si>
  <si>
    <t>現地</t>
    <rPh sb="0" eb="2">
      <t>ゲンチ</t>
    </rPh>
    <phoneticPr fontId="1"/>
  </si>
  <si>
    <t>国内</t>
    <rPh sb="0" eb="2">
      <t>コクナイ</t>
    </rPh>
    <phoneticPr fontId="1"/>
  </si>
  <si>
    <t>23</t>
    <phoneticPr fontId="1"/>
  </si>
  <si>
    <t>2022年</t>
    <rPh sb="4" eb="5">
      <t>ネン</t>
    </rPh>
    <phoneticPr fontId="1"/>
  </si>
  <si>
    <t>16</t>
    <phoneticPr fontId="1"/>
  </si>
  <si>
    <t>日間</t>
    <rPh sb="0" eb="1">
      <t>ニチ</t>
    </rPh>
    <rPh sb="1" eb="2">
      <t>アイダ</t>
    </rPh>
    <phoneticPr fontId="1"/>
  </si>
  <si>
    <t>国内作業</t>
    <rPh sb="0" eb="2">
      <t>コクナイ</t>
    </rPh>
    <rPh sb="2" eb="4">
      <t>サギョウ</t>
    </rPh>
    <phoneticPr fontId="1"/>
  </si>
  <si>
    <t>～</t>
    <phoneticPr fontId="1"/>
  </si>
  <si>
    <t>現地作業</t>
    <rPh sb="0" eb="2">
      <t>ゲンチ</t>
    </rPh>
    <rPh sb="2" eb="4">
      <t>サギョウ</t>
    </rPh>
    <phoneticPr fontId="1"/>
  </si>
  <si>
    <t>：</t>
    <phoneticPr fontId="1"/>
  </si>
  <si>
    <t>現地作業計</t>
    <rPh sb="0" eb="2">
      <t>ゲンチ</t>
    </rPh>
    <rPh sb="2" eb="4">
      <t>サギョウ</t>
    </rPh>
    <rPh sb="4" eb="5">
      <t>ケイ</t>
    </rPh>
    <phoneticPr fontId="1"/>
  </si>
  <si>
    <t>国内作業計</t>
    <rPh sb="0" eb="2">
      <t>コクナイ</t>
    </rPh>
    <rPh sb="2" eb="4">
      <t>サギョウ</t>
    </rPh>
    <rPh sb="4" eb="5">
      <t>ケイ</t>
    </rPh>
    <phoneticPr fontId="1"/>
  </si>
  <si>
    <r>
      <t>(作成時留意事項：提出時は削除ください）
*1　履行期間が複数年度に亘る場合は欄を追加し、年度ごとに渡航回数を記載ください。
*2　現地小計と国内小計については、業務従事日数を併せて括弧書き記載してください。
*3　実績については、業務開始日および業務終了日を記載してください。
*4　業務完了届提出時で、かつ業務従事総人月が3.0人月</t>
    </r>
    <r>
      <rPr>
        <sz val="10"/>
        <color rgb="FFFF0000"/>
        <rFont val="ＭＳ ゴシック"/>
        <family val="3"/>
        <charset val="128"/>
      </rPr>
      <t>以下の</t>
    </r>
    <r>
      <rPr>
        <sz val="10"/>
        <rFont val="ＭＳ ゴシック"/>
        <family val="3"/>
        <charset val="128"/>
      </rPr>
      <t>場合に追記ください。検査確認は、JICAの検査職員又は検査職員の指示の下監督職員が記入します。なお、業務従事総人月が3.0人月を超える場合は別途検査調書を作成しますので、検査確認欄は削除してください。</t>
    </r>
    <rPh sb="1" eb="3">
      <t>サクセイ</t>
    </rPh>
    <rPh sb="3" eb="4">
      <t>ジ</t>
    </rPh>
    <rPh sb="4" eb="8">
      <t>リュウイジコウ</t>
    </rPh>
    <rPh sb="9" eb="12">
      <t>テイシュツジ</t>
    </rPh>
    <rPh sb="13" eb="15">
      <t>サクジョ</t>
    </rPh>
    <rPh sb="143" eb="148">
      <t>ギョウムカンリョウトドケ</t>
    </rPh>
    <rPh sb="148" eb="150">
      <t>テイシュツ</t>
    </rPh>
    <rPh sb="150" eb="151">
      <t>ジ</t>
    </rPh>
    <rPh sb="155" eb="157">
      <t>ギョウム</t>
    </rPh>
    <rPh sb="168" eb="170">
      <t>イカ</t>
    </rPh>
    <rPh sb="232" eb="234">
      <t>ニンゲツ</t>
    </rPh>
    <phoneticPr fontId="1"/>
  </si>
  <si>
    <t>業務実施工程計画・実績対比表　(事例１：3人月以下)</t>
    <rPh sb="21" eb="23">
      <t>ニンゲツ</t>
    </rPh>
    <rPh sb="23" eb="25">
      <t>イカ</t>
    </rPh>
    <phoneticPr fontId="1"/>
  </si>
  <si>
    <t>業務実施工程計画・実績対比表(事例２：3人月超)</t>
    <rPh sb="20" eb="22">
      <t>ニンゲツ</t>
    </rPh>
    <rPh sb="22" eb="23">
      <t>コ</t>
    </rPh>
    <phoneticPr fontId="1"/>
  </si>
  <si>
    <t>実績
（*3）</t>
    <rPh sb="0" eb="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</si>
</sst>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旅-&quot;@"/>
    <numFmt numFmtId="177" formatCode="\x#,##0;[Red]\-#,##0"/>
    <numFmt numFmtId="178" formatCode="\+#,##0\x;[Red]\+\-#,##0\x"/>
    <numFmt numFmtId="179" formatCode="\x#,##0\=;[Red]\-#,##0"/>
    <numFmt numFmtId="180" formatCode="#,##0\="/>
    <numFmt numFmtId="181" formatCode="[$-F800]dddd\,\ mmmm\ dd\,\ yyyy"/>
    <numFmt numFmtId="182" formatCode="\+#,##0;[Red]\+\-#,##0"/>
    <numFmt numFmtId="183" formatCode="\+#,##0;[Red]\+\-#,##0\x"/>
    <numFmt numFmtId="184" formatCode="yyyy/m/d;@"/>
    <numFmt numFmtId="185" formatCode="&quot;x&quot;\ @\ &quot;=&quot;"/>
    <numFmt numFmtId="186" formatCode="#,##0.00\ &quot;人&quot;&quot;月&quot;"/>
    <numFmt numFmtId="187" formatCode="#,##0.00\ &quot;人月&quot;"/>
    <numFmt numFmtId="188" formatCode="\(0\)"/>
  </numFmts>
  <fonts count="35">
    <font>
      <sz val="12"/>
      <color theme="1"/>
      <name val="ＭＳ ゴシック"/>
      <family val="3"/>
      <charset val="128"/>
    </font>
    <font>
      <sz val="6"/>
      <name val="ＭＳ ゴシック"/>
      <family val="3"/>
      <charset val="128"/>
    </font>
    <font>
      <sz val="12"/>
      <color theme="1"/>
      <name val="ＭＳ ゴシック"/>
      <family val="3"/>
      <charset val="128"/>
    </font>
    <font>
      <b/>
      <sz val="16"/>
      <color theme="1"/>
      <name val="ＭＳ ゴシック"/>
      <family val="3"/>
      <charset val="128"/>
    </font>
    <font>
      <b/>
      <sz val="14"/>
      <color theme="1"/>
      <name val="ＭＳ ゴシック"/>
      <family val="3"/>
      <charset val="128"/>
    </font>
    <font>
      <sz val="12"/>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1"/>
      <color theme="1"/>
      <name val="ＭＳ Ｐゴシック"/>
      <family val="3"/>
      <charset val="128"/>
      <scheme val="minor"/>
    </font>
    <font>
      <sz val="12"/>
      <name val="平成明朝"/>
      <family val="3"/>
      <charset val="128"/>
    </font>
    <font>
      <sz val="11"/>
      <name val="ＭＳ 明朝"/>
      <family val="1"/>
      <charset val="128"/>
    </font>
    <font>
      <u/>
      <sz val="12"/>
      <color indexed="20"/>
      <name val="ＭＳ ゴシック"/>
      <family val="3"/>
      <charset val="128"/>
    </font>
    <font>
      <u/>
      <sz val="12"/>
      <color indexed="20"/>
      <name val="ＭＳ Ｐゴシック"/>
      <family val="3"/>
      <charset val="128"/>
      <scheme val="minor"/>
    </font>
    <font>
      <sz val="8"/>
      <color theme="1"/>
      <name val="ＭＳ ゴシック"/>
      <family val="3"/>
      <charset val="128"/>
    </font>
    <font>
      <b/>
      <sz val="12"/>
      <color theme="1"/>
      <name val="ＭＳ ゴシック"/>
      <family val="3"/>
      <charset val="128"/>
    </font>
    <font>
      <sz val="10"/>
      <color theme="1"/>
      <name val="ＭＳ ゴシック"/>
      <family val="3"/>
      <charset val="128"/>
    </font>
    <font>
      <sz val="6"/>
      <color theme="1"/>
      <name val="ＭＳ ゴシック"/>
      <family val="3"/>
      <charset val="128"/>
    </font>
    <font>
      <sz val="8"/>
      <color indexed="8"/>
      <name val="ＭＳ ゴシック"/>
      <family val="3"/>
      <charset val="128"/>
    </font>
    <font>
      <sz val="11"/>
      <color theme="1"/>
      <name val="ＭＳ ゴシック"/>
      <family val="3"/>
      <charset val="128"/>
    </font>
    <font>
      <sz val="9"/>
      <color theme="1"/>
      <name val="ＭＳ ゴシック"/>
      <family val="3"/>
      <charset val="128"/>
    </font>
    <font>
      <b/>
      <sz val="11"/>
      <color theme="1"/>
      <name val="ＭＳ ゴシック"/>
      <family val="3"/>
      <charset val="128"/>
    </font>
    <font>
      <vertAlign val="superscript"/>
      <sz val="11"/>
      <color theme="1"/>
      <name val="ＭＳ ゴシック"/>
      <family val="3"/>
      <charset val="128"/>
    </font>
    <font>
      <sz val="11"/>
      <color theme="1"/>
      <name val="Arial"/>
      <family val="2"/>
    </font>
    <font>
      <sz val="11"/>
      <name val="Arial"/>
      <family val="2"/>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Arial"/>
      <family val="2"/>
    </font>
    <font>
      <sz val="10"/>
      <name val="ＭＳ ゴシック"/>
      <family val="3"/>
      <charset val="128"/>
    </font>
    <font>
      <sz val="7"/>
      <color theme="1"/>
      <name val="ＭＳ ゴシック"/>
      <family val="3"/>
      <charset val="128"/>
    </font>
    <font>
      <sz val="9"/>
      <color indexed="81"/>
      <name val="MS P ゴシック"/>
      <family val="3"/>
      <charset val="128"/>
    </font>
    <font>
      <b/>
      <sz val="9"/>
      <color indexed="81"/>
      <name val="MS P ゴシック"/>
      <family val="3"/>
      <charset val="128"/>
    </font>
    <font>
      <sz val="10"/>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1"/>
        <bgColor indexed="64"/>
      </patternFill>
    </fill>
    <fill>
      <patternFill patternType="solid">
        <fgColor indexed="65"/>
        <bgColor indexed="64"/>
      </patternFill>
    </fill>
    <fill>
      <patternFill patternType="darkGray">
        <bgColor theme="1"/>
      </patternFill>
    </fill>
    <fill>
      <patternFill patternType="solid">
        <fgColor rgb="FF080808"/>
        <bgColor indexed="64"/>
      </patternFill>
    </fill>
    <fill>
      <patternFill patternType="solid">
        <fgColor theme="4"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99">
    <xf numFmtId="0" fontId="0" fillId="0" borderId="0">
      <alignment vertical="center"/>
    </xf>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7" fillId="3" borderId="43" applyFill="0">
      <alignment horizontal="center"/>
    </xf>
    <xf numFmtId="9" fontId="6" fillId="0" borderId="0" applyFon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0" fillId="0" borderId="0">
      <alignment vertical="center"/>
    </xf>
    <xf numFmtId="0" fontId="10" fillId="0" borderId="0">
      <alignment vertical="center"/>
    </xf>
    <xf numFmtId="0" fontId="11" fillId="0" borderId="0"/>
    <xf numFmtId="0" fontId="5" fillId="0" borderId="0">
      <alignment vertical="center"/>
    </xf>
    <xf numFmtId="0" fontId="12" fillId="0" borderId="0">
      <alignment vertical="center"/>
    </xf>
    <xf numFmtId="0" fontId="2" fillId="0" borderId="0">
      <alignment vertical="center"/>
    </xf>
    <xf numFmtId="0" fontId="2"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6" fillId="0" borderId="0" applyFont="0" applyFill="0" applyBorder="0" applyAlignment="0" applyProtection="0"/>
    <xf numFmtId="0" fontId="2" fillId="0" borderId="0">
      <alignment vertical="center"/>
    </xf>
    <xf numFmtId="0" fontId="2" fillId="0" borderId="0">
      <alignment vertical="center"/>
    </xf>
  </cellStyleXfs>
  <cellXfs count="261">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63" xfId="0" applyBorder="1">
      <alignment vertical="center"/>
    </xf>
    <xf numFmtId="49" fontId="15" fillId="0" borderId="64" xfId="0" applyNumberFormat="1" applyFont="1" applyBorder="1">
      <alignment vertical="center"/>
    </xf>
    <xf numFmtId="49" fontId="15" fillId="0" borderId="0" xfId="0" applyNumberFormat="1" applyFont="1">
      <alignment vertical="center"/>
    </xf>
    <xf numFmtId="49" fontId="15" fillId="0" borderId="15" xfId="0" applyNumberFormat="1" applyFont="1" applyBorder="1">
      <alignment vertical="center"/>
    </xf>
    <xf numFmtId="49" fontId="15" fillId="0" borderId="62" xfId="0" applyNumberFormat="1" applyFont="1" applyBorder="1">
      <alignment vertical="center"/>
    </xf>
    <xf numFmtId="49" fontId="15" fillId="0" borderId="65" xfId="0" applyNumberFormat="1" applyFont="1" applyBorder="1">
      <alignment vertical="center"/>
    </xf>
    <xf numFmtId="49" fontId="15" fillId="5" borderId="62" xfId="0" applyNumberFormat="1" applyFont="1" applyFill="1" applyBorder="1">
      <alignment vertical="center"/>
    </xf>
    <xf numFmtId="49" fontId="15" fillId="5" borderId="14" xfId="0" applyNumberFormat="1" applyFont="1" applyFill="1" applyBorder="1">
      <alignment vertical="center"/>
    </xf>
    <xf numFmtId="49" fontId="15" fillId="0" borderId="66" xfId="0" applyNumberFormat="1" applyFont="1" applyBorder="1">
      <alignment vertical="center"/>
    </xf>
    <xf numFmtId="49" fontId="15" fillId="0" borderId="63" xfId="0" applyNumberFormat="1" applyFont="1" applyBorder="1">
      <alignment vertical="center"/>
    </xf>
    <xf numFmtId="49" fontId="15" fillId="0" borderId="67" xfId="0" applyNumberFormat="1" applyFont="1" applyBorder="1">
      <alignment vertical="center"/>
    </xf>
    <xf numFmtId="0" fontId="15" fillId="0" borderId="0" xfId="0" applyFont="1" applyAlignment="1">
      <alignment horizontal="right" vertical="center"/>
    </xf>
    <xf numFmtId="0" fontId="17" fillId="0" borderId="0" xfId="0" applyFont="1">
      <alignment vertical="center"/>
    </xf>
    <xf numFmtId="49" fontId="18" fillId="0" borderId="46" xfId="0" applyNumberFormat="1" applyFont="1" applyBorder="1">
      <alignment vertical="center"/>
    </xf>
    <xf numFmtId="0" fontId="0" fillId="0" borderId="62" xfId="0" applyBorder="1">
      <alignment vertical="center"/>
    </xf>
    <xf numFmtId="49" fontId="18" fillId="0" borderId="68" xfId="0" applyNumberFormat="1" applyFont="1" applyBorder="1">
      <alignment vertical="center"/>
    </xf>
    <xf numFmtId="0" fontId="0" fillId="0" borderId="46" xfId="0" applyBorder="1">
      <alignment vertical="center"/>
    </xf>
    <xf numFmtId="49" fontId="18" fillId="0" borderId="12" xfId="0" applyNumberFormat="1" applyFont="1" applyBorder="1">
      <alignment vertical="center"/>
    </xf>
    <xf numFmtId="49" fontId="18" fillId="0" borderId="0" xfId="0" applyNumberFormat="1" applyFont="1">
      <alignment vertical="center"/>
    </xf>
    <xf numFmtId="49" fontId="18" fillId="0" borderId="1" xfId="0" applyNumberFormat="1" applyFont="1" applyBorder="1">
      <alignment vertical="center"/>
    </xf>
    <xf numFmtId="49" fontId="18" fillId="5" borderId="15" xfId="0" applyNumberFormat="1" applyFont="1" applyFill="1" applyBorder="1">
      <alignment vertical="center"/>
    </xf>
    <xf numFmtId="49" fontId="18" fillId="5" borderId="62" xfId="0" applyNumberFormat="1" applyFont="1" applyFill="1" applyBorder="1">
      <alignment vertical="center"/>
    </xf>
    <xf numFmtId="49" fontId="18" fillId="5" borderId="14" xfId="0" applyNumberFormat="1" applyFont="1" applyFill="1" applyBorder="1">
      <alignment vertical="center"/>
    </xf>
    <xf numFmtId="49" fontId="18" fillId="0" borderId="70" xfId="0" applyNumberFormat="1" applyFont="1" applyBorder="1">
      <alignment vertical="center"/>
    </xf>
    <xf numFmtId="0" fontId="0" fillId="0" borderId="14" xfId="0" applyBorder="1">
      <alignment vertical="center"/>
    </xf>
    <xf numFmtId="0" fontId="0" fillId="6" borderId="15" xfId="0" applyFill="1" applyBorder="1">
      <alignment vertical="center"/>
    </xf>
    <xf numFmtId="49" fontId="18" fillId="6" borderId="14" xfId="0" applyNumberFormat="1" applyFont="1" applyFill="1" applyBorder="1">
      <alignment vertical="center"/>
    </xf>
    <xf numFmtId="49" fontId="18" fillId="0" borderId="65" xfId="0" applyNumberFormat="1" applyFont="1" applyBorder="1">
      <alignment vertical="center"/>
    </xf>
    <xf numFmtId="0" fontId="17" fillId="0" borderId="0" xfId="0" applyFont="1" applyAlignment="1">
      <alignment horizontal="center" vertical="center"/>
    </xf>
    <xf numFmtId="0" fontId="20" fillId="0" borderId="0" xfId="0" applyFont="1">
      <alignment vertical="center"/>
    </xf>
    <xf numFmtId="0" fontId="20" fillId="0" borderId="0" xfId="0" applyFont="1" applyAlignment="1">
      <alignment horizontal="center" vertical="center" wrapText="1"/>
    </xf>
    <xf numFmtId="0" fontId="20" fillId="0" borderId="10" xfId="0" applyFont="1" applyBorder="1" applyAlignment="1">
      <alignment horizontal="center" vertical="center"/>
    </xf>
    <xf numFmtId="0" fontId="20" fillId="0" borderId="45" xfId="0" applyFont="1" applyBorder="1" applyAlignment="1">
      <alignment horizontal="center" vertical="center"/>
    </xf>
    <xf numFmtId="0" fontId="20" fillId="0" borderId="0" xfId="0" applyFont="1" applyAlignment="1">
      <alignment horizontal="center" vertical="center"/>
    </xf>
    <xf numFmtId="0" fontId="20" fillId="0" borderId="3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55" xfId="0" applyFont="1" applyBorder="1" applyAlignment="1">
      <alignment horizontal="center" vertical="center" wrapText="1"/>
    </xf>
    <xf numFmtId="176" fontId="20" fillId="2" borderId="42" xfId="0" applyNumberFormat="1" applyFont="1" applyFill="1" applyBorder="1" applyAlignment="1">
      <alignment horizontal="center" vertical="center"/>
    </xf>
    <xf numFmtId="38" fontId="25" fillId="0" borderId="58" xfId="1" applyFont="1" applyBorder="1" applyAlignment="1">
      <alignment horizontal="right" vertical="center"/>
    </xf>
    <xf numFmtId="177" fontId="25" fillId="4" borderId="59" xfId="1" applyNumberFormat="1" applyFont="1" applyFill="1" applyBorder="1" applyAlignment="1">
      <alignment horizontal="center" vertical="center"/>
    </xf>
    <xf numFmtId="178" fontId="25" fillId="0" borderId="59" xfId="1" applyNumberFormat="1" applyFont="1" applyBorder="1" applyAlignment="1">
      <alignment horizontal="center" vertical="center"/>
    </xf>
    <xf numFmtId="179" fontId="25" fillId="0" borderId="59" xfId="1" applyNumberFormat="1" applyFont="1" applyBorder="1" applyAlignment="1">
      <alignment horizontal="center" vertical="center"/>
    </xf>
    <xf numFmtId="38" fontId="25" fillId="0" borderId="60" xfId="1" applyFont="1" applyBorder="1" applyAlignment="1">
      <alignment horizontal="right" vertical="center"/>
    </xf>
    <xf numFmtId="38" fontId="25" fillId="0" borderId="61" xfId="1" applyFont="1" applyBorder="1" applyAlignment="1">
      <alignment horizontal="right" vertical="center"/>
    </xf>
    <xf numFmtId="180" fontId="25" fillId="0" borderId="59" xfId="1" applyNumberFormat="1" applyFont="1" applyBorder="1" applyAlignment="1">
      <alignment horizontal="center" vertical="center"/>
    </xf>
    <xf numFmtId="38" fontId="25" fillId="2" borderId="2" xfId="1" applyFont="1" applyFill="1" applyBorder="1" applyAlignment="1">
      <alignment horizontal="center" vertical="center"/>
    </xf>
    <xf numFmtId="0" fontId="20" fillId="0" borderId="9" xfId="0" applyFont="1" applyBorder="1">
      <alignment vertical="center"/>
    </xf>
    <xf numFmtId="38" fontId="25" fillId="0" borderId="29" xfId="1" applyFont="1" applyBorder="1" applyAlignment="1">
      <alignment horizontal="right" vertical="center"/>
    </xf>
    <xf numFmtId="177" fontId="25" fillId="4" borderId="46" xfId="1" applyNumberFormat="1" applyFont="1" applyFill="1" applyBorder="1" applyAlignment="1">
      <alignment horizontal="center" vertical="center"/>
    </xf>
    <xf numFmtId="178" fontId="25" fillId="0" borderId="46" xfId="1" applyNumberFormat="1" applyFont="1" applyBorder="1" applyAlignment="1">
      <alignment horizontal="center" vertical="center"/>
    </xf>
    <xf numFmtId="179" fontId="25" fillId="0" borderId="46" xfId="1" applyNumberFormat="1" applyFont="1" applyBorder="1" applyAlignment="1">
      <alignment horizontal="center" vertical="center"/>
    </xf>
    <xf numFmtId="38" fontId="25" fillId="0" borderId="2" xfId="1" applyFont="1" applyBorder="1" applyAlignment="1">
      <alignment horizontal="right" vertical="center"/>
    </xf>
    <xf numFmtId="38" fontId="25" fillId="0" borderId="12" xfId="1" applyFont="1" applyBorder="1" applyAlignment="1">
      <alignment horizontal="right" vertical="center"/>
    </xf>
    <xf numFmtId="180" fontId="25" fillId="0" borderId="46" xfId="1" applyNumberFormat="1" applyFont="1" applyBorder="1" applyAlignment="1">
      <alignment horizontal="center" vertical="center"/>
    </xf>
    <xf numFmtId="38" fontId="25" fillId="2" borderId="1" xfId="1" applyFont="1" applyFill="1" applyBorder="1" applyAlignment="1">
      <alignment horizontal="center" vertical="center"/>
    </xf>
    <xf numFmtId="0" fontId="20" fillId="0" borderId="7" xfId="0" applyFont="1" applyBorder="1">
      <alignment vertical="center"/>
    </xf>
    <xf numFmtId="176" fontId="20" fillId="2" borderId="33" xfId="0" applyNumberFormat="1" applyFont="1" applyFill="1" applyBorder="1" applyAlignment="1">
      <alignment horizontal="center" vertical="center"/>
    </xf>
    <xf numFmtId="38" fontId="25" fillId="0" borderId="51" xfId="1" applyFont="1" applyBorder="1" applyAlignment="1">
      <alignment horizontal="right" vertical="center"/>
    </xf>
    <xf numFmtId="177" fontId="25" fillId="4" borderId="50" xfId="1" applyNumberFormat="1" applyFont="1" applyFill="1" applyBorder="1" applyAlignment="1">
      <alignment horizontal="center" vertical="center"/>
    </xf>
    <xf numFmtId="178" fontId="25" fillId="0" borderId="50" xfId="1" applyNumberFormat="1" applyFont="1" applyBorder="1" applyAlignment="1">
      <alignment horizontal="center" vertical="center"/>
    </xf>
    <xf numFmtId="179" fontId="25" fillId="0" borderId="20" xfId="1" applyNumberFormat="1" applyFont="1" applyBorder="1" applyAlignment="1">
      <alignment horizontal="center" vertical="center"/>
    </xf>
    <xf numFmtId="38" fontId="25" fillId="0" borderId="52" xfId="1" applyFont="1" applyBorder="1" applyAlignment="1">
      <alignment horizontal="right" vertical="center"/>
    </xf>
    <xf numFmtId="38" fontId="25" fillId="0" borderId="18" xfId="1" applyFont="1" applyBorder="1" applyAlignment="1">
      <alignment horizontal="right" vertical="center"/>
    </xf>
    <xf numFmtId="177" fontId="25" fillId="4" borderId="17" xfId="1" applyNumberFormat="1" applyFont="1" applyFill="1" applyBorder="1" applyAlignment="1">
      <alignment horizontal="center" vertical="center"/>
    </xf>
    <xf numFmtId="178" fontId="25" fillId="0" borderId="17" xfId="1" applyNumberFormat="1" applyFont="1" applyBorder="1" applyAlignment="1">
      <alignment horizontal="center" vertical="center"/>
    </xf>
    <xf numFmtId="180" fontId="25" fillId="0" borderId="17" xfId="1" applyNumberFormat="1" applyFont="1" applyBorder="1" applyAlignment="1">
      <alignment horizontal="center" vertical="center"/>
    </xf>
    <xf numFmtId="38" fontId="25" fillId="0" borderId="19" xfId="1" applyFont="1" applyBorder="1" applyAlignment="1">
      <alignment horizontal="right" vertical="center"/>
    </xf>
    <xf numFmtId="38" fontId="25" fillId="2" borderId="19" xfId="1" applyFont="1" applyFill="1" applyBorder="1" applyAlignment="1">
      <alignment horizontal="center" vertical="center"/>
    </xf>
    <xf numFmtId="0" fontId="20" fillId="0" borderId="8" xfId="0" applyFont="1" applyBorder="1">
      <alignment vertical="center"/>
    </xf>
    <xf numFmtId="0" fontId="24" fillId="4" borderId="8" xfId="0" applyFont="1" applyFill="1" applyBorder="1" applyAlignment="1">
      <alignment horizontal="center" vertical="center"/>
    </xf>
    <xf numFmtId="177" fontId="25" fillId="0" borderId="59" xfId="1" applyNumberFormat="1" applyFont="1" applyBorder="1" applyAlignment="1">
      <alignment horizontal="center" vertical="center"/>
    </xf>
    <xf numFmtId="177" fontId="25" fillId="0" borderId="46" xfId="1" applyNumberFormat="1" applyFont="1" applyBorder="1" applyAlignment="1">
      <alignment horizontal="center" vertical="center"/>
    </xf>
    <xf numFmtId="177" fontId="25" fillId="0" borderId="50" xfId="1" applyNumberFormat="1" applyFont="1" applyBorder="1" applyAlignment="1">
      <alignment horizontal="center" vertical="center"/>
    </xf>
    <xf numFmtId="177" fontId="25" fillId="0" borderId="17" xfId="1" applyNumberFormat="1" applyFont="1" applyBorder="1" applyAlignment="1">
      <alignment horizontal="center" vertical="center"/>
    </xf>
    <xf numFmtId="182" fontId="25" fillId="0" borderId="59" xfId="1" applyNumberFormat="1" applyFont="1" applyBorder="1" applyAlignment="1">
      <alignment horizontal="center" vertical="center"/>
    </xf>
    <xf numFmtId="182" fontId="25" fillId="0" borderId="46" xfId="1" applyNumberFormat="1" applyFont="1" applyBorder="1" applyAlignment="1">
      <alignment horizontal="center" vertical="center"/>
    </xf>
    <xf numFmtId="182" fontId="25" fillId="0" borderId="50" xfId="1" applyNumberFormat="1" applyFont="1" applyBorder="1" applyAlignment="1">
      <alignment horizontal="center" vertical="center"/>
    </xf>
    <xf numFmtId="183" fontId="25" fillId="0" borderId="59" xfId="1" applyNumberFormat="1" applyFont="1" applyBorder="1" applyAlignment="1">
      <alignment horizontal="center" vertical="center"/>
    </xf>
    <xf numFmtId="183" fontId="25" fillId="0" borderId="46" xfId="1" applyNumberFormat="1" applyFont="1" applyBorder="1" applyAlignment="1">
      <alignment horizontal="center" vertical="center"/>
    </xf>
    <xf numFmtId="183" fontId="25" fillId="0" borderId="17" xfId="1" applyNumberFormat="1" applyFont="1" applyBorder="1" applyAlignment="1">
      <alignment horizontal="center" vertical="center"/>
    </xf>
    <xf numFmtId="0" fontId="24" fillId="4" borderId="9" xfId="0" applyFont="1" applyFill="1" applyBorder="1" applyAlignment="1">
      <alignment horizontal="center" vertical="center"/>
    </xf>
    <xf numFmtId="184" fontId="24" fillId="2" borderId="78" xfId="0" applyNumberFormat="1" applyFont="1" applyFill="1" applyBorder="1" applyAlignment="1">
      <alignment horizontal="center" vertical="center"/>
    </xf>
    <xf numFmtId="184" fontId="24" fillId="2" borderId="13" xfId="0" applyNumberFormat="1" applyFont="1" applyFill="1" applyBorder="1" applyAlignment="1">
      <alignment horizontal="center" vertical="center"/>
    </xf>
    <xf numFmtId="184" fontId="24" fillId="2" borderId="79" xfId="0" applyNumberFormat="1" applyFont="1" applyFill="1" applyBorder="1" applyAlignment="1">
      <alignment horizontal="center" vertical="center"/>
    </xf>
    <xf numFmtId="184" fontId="24" fillId="2" borderId="15" xfId="0" applyNumberFormat="1" applyFont="1" applyFill="1" applyBorder="1" applyAlignment="1">
      <alignment horizontal="center" vertical="center"/>
    </xf>
    <xf numFmtId="184" fontId="24" fillId="2" borderId="80" xfId="0" applyNumberFormat="1" applyFont="1" applyFill="1" applyBorder="1" applyAlignment="1">
      <alignment horizontal="center" vertical="center"/>
    </xf>
    <xf numFmtId="184" fontId="24" fillId="2" borderId="20" xfId="0" applyNumberFormat="1" applyFont="1" applyFill="1" applyBorder="1" applyAlignment="1">
      <alignment horizontal="center" vertical="center"/>
    </xf>
    <xf numFmtId="38" fontId="24" fillId="2" borderId="78" xfId="1" applyFont="1" applyFill="1" applyBorder="1" applyAlignment="1">
      <alignment vertical="center"/>
    </xf>
    <xf numFmtId="38" fontId="24" fillId="2" borderId="42" xfId="1" applyFont="1" applyFill="1" applyBorder="1">
      <alignment vertical="center"/>
    </xf>
    <xf numFmtId="38" fontId="24" fillId="2" borderId="79" xfId="1" applyFont="1" applyFill="1" applyBorder="1" applyAlignment="1">
      <alignment vertical="center"/>
    </xf>
    <xf numFmtId="38" fontId="24" fillId="2" borderId="81" xfId="1" applyFont="1" applyFill="1" applyBorder="1">
      <alignment vertical="center"/>
    </xf>
    <xf numFmtId="0" fontId="24" fillId="2" borderId="6" xfId="0" applyFont="1" applyFill="1" applyBorder="1" applyAlignment="1">
      <alignment horizontal="center" vertical="center"/>
    </xf>
    <xf numFmtId="38" fontId="24" fillId="2" borderId="80" xfId="1" applyFont="1" applyFill="1" applyBorder="1" applyAlignment="1">
      <alignment vertical="center"/>
    </xf>
    <xf numFmtId="38" fontId="24" fillId="2" borderId="82" xfId="1" applyFont="1" applyFill="1" applyBorder="1">
      <alignment vertical="center"/>
    </xf>
    <xf numFmtId="38" fontId="29" fillId="0" borderId="32" xfId="1" applyFont="1" applyBorder="1" applyAlignment="1">
      <alignment horizontal="right" vertical="center"/>
    </xf>
    <xf numFmtId="38" fontId="29" fillId="0" borderId="26" xfId="1" applyFont="1" applyBorder="1" applyAlignment="1">
      <alignment horizontal="right" vertical="center"/>
    </xf>
    <xf numFmtId="38" fontId="24" fillId="2" borderId="37" xfId="1" applyFont="1" applyFill="1" applyBorder="1">
      <alignment vertical="center"/>
    </xf>
    <xf numFmtId="176" fontId="24" fillId="2" borderId="42" xfId="0" applyNumberFormat="1" applyFont="1" applyFill="1" applyBorder="1" applyAlignment="1">
      <alignment horizontal="center" vertical="center"/>
    </xf>
    <xf numFmtId="38" fontId="24" fillId="0" borderId="21" xfId="0" applyNumberFormat="1" applyFont="1" applyBorder="1">
      <alignment vertical="center"/>
    </xf>
    <xf numFmtId="38" fontId="24" fillId="2" borderId="38" xfId="1" applyFont="1" applyFill="1" applyBorder="1">
      <alignment vertical="center"/>
    </xf>
    <xf numFmtId="38" fontId="24" fillId="0" borderId="57" xfId="0" applyNumberFormat="1" applyFont="1" applyBorder="1">
      <alignment vertical="center"/>
    </xf>
    <xf numFmtId="38" fontId="24" fillId="2" borderId="39" xfId="1" applyFont="1" applyFill="1" applyBorder="1">
      <alignment vertical="center"/>
    </xf>
    <xf numFmtId="176" fontId="24" fillId="2" borderId="56" xfId="0" applyNumberFormat="1" applyFont="1" applyFill="1" applyBorder="1" applyAlignment="1">
      <alignment horizontal="center" vertical="center"/>
    </xf>
    <xf numFmtId="38" fontId="24" fillId="0" borderId="33" xfId="0" applyNumberFormat="1" applyFont="1" applyBorder="1">
      <alignment vertical="center"/>
    </xf>
    <xf numFmtId="38" fontId="29" fillId="0" borderId="6" xfId="0" applyNumberFormat="1" applyFont="1" applyBorder="1" applyAlignment="1">
      <alignment horizontal="right" vertical="center"/>
    </xf>
    <xf numFmtId="38" fontId="29" fillId="0" borderId="3" xfId="0" applyNumberFormat="1" applyFont="1" applyBorder="1" applyAlignment="1">
      <alignment horizontal="right" vertical="center"/>
    </xf>
    <xf numFmtId="0" fontId="0" fillId="0" borderId="0" xfId="0" applyAlignment="1">
      <alignment horizontal="center" vertical="center"/>
    </xf>
    <xf numFmtId="0" fontId="24" fillId="2" borderId="35" xfId="0" applyFont="1" applyFill="1" applyBorder="1" applyAlignment="1">
      <alignment horizontal="center" vertical="center"/>
    </xf>
    <xf numFmtId="0" fontId="24" fillId="2" borderId="23"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41" xfId="0" applyFont="1" applyBorder="1" applyAlignment="1">
      <alignment horizontal="center" vertical="center"/>
    </xf>
    <xf numFmtId="185" fontId="25" fillId="2" borderId="59" xfId="1" applyNumberFormat="1" applyFont="1" applyFill="1" applyBorder="1" applyAlignment="1">
      <alignment horizontal="center" vertical="center"/>
    </xf>
    <xf numFmtId="185" fontId="25" fillId="2" borderId="62" xfId="1" applyNumberFormat="1" applyFont="1" applyFill="1" applyBorder="1" applyAlignment="1">
      <alignment horizontal="center" vertical="center"/>
    </xf>
    <xf numFmtId="185" fontId="25" fillId="2" borderId="17" xfId="1" applyNumberFormat="1" applyFont="1" applyFill="1" applyBorder="1" applyAlignment="1">
      <alignment horizontal="center" vertical="center"/>
    </xf>
    <xf numFmtId="3" fontId="24" fillId="0" borderId="62" xfId="0" applyNumberFormat="1" applyFont="1" applyBorder="1" applyAlignment="1">
      <alignment horizontal="right" vertical="center"/>
    </xf>
    <xf numFmtId="3" fontId="24" fillId="0" borderId="50" xfId="0" applyNumberFormat="1" applyFont="1" applyBorder="1" applyAlignment="1">
      <alignment horizontal="right" vertical="center"/>
    </xf>
    <xf numFmtId="3" fontId="24" fillId="0" borderId="46" xfId="0" applyNumberFormat="1" applyFont="1" applyBorder="1" applyAlignment="1">
      <alignment horizontal="right" vertical="center" wrapText="1"/>
    </xf>
    <xf numFmtId="38" fontId="25" fillId="2" borderId="12" xfId="1" applyFont="1" applyFill="1" applyBorder="1" applyAlignment="1">
      <alignment horizontal="right" vertical="center"/>
    </xf>
    <xf numFmtId="38" fontId="25" fillId="2" borderId="14" xfId="1" applyFont="1" applyFill="1" applyBorder="1" applyAlignment="1">
      <alignment horizontal="right" vertical="center"/>
    </xf>
    <xf numFmtId="38" fontId="25" fillId="2" borderId="18" xfId="1" applyFont="1" applyFill="1" applyBorder="1" applyAlignment="1">
      <alignment horizontal="right" vertical="center"/>
    </xf>
    <xf numFmtId="0" fontId="20" fillId="0" borderId="28" xfId="0" applyFont="1" applyBorder="1" applyAlignment="1">
      <alignment horizontal="centerContinuous" vertical="center"/>
    </xf>
    <xf numFmtId="0" fontId="20" fillId="0" borderId="16" xfId="0" applyFont="1" applyBorder="1" applyAlignment="1">
      <alignment horizontal="centerContinuous" vertical="center"/>
    </xf>
    <xf numFmtId="0" fontId="20" fillId="0" borderId="54" xfId="0" applyFont="1" applyBorder="1" applyAlignment="1">
      <alignment horizontal="centerContinuous" vertical="center"/>
    </xf>
    <xf numFmtId="49" fontId="15" fillId="5" borderId="15" xfId="0" applyNumberFormat="1" applyFont="1" applyFill="1" applyBorder="1">
      <alignment vertical="center"/>
    </xf>
    <xf numFmtId="0" fontId="0" fillId="5" borderId="1" xfId="0" applyFill="1" applyBorder="1">
      <alignment vertical="center"/>
    </xf>
    <xf numFmtId="0" fontId="5" fillId="0" borderId="0" xfId="0" applyFont="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63"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16" fillId="0" borderId="0" xfId="0" applyFont="1" applyAlignment="1">
      <alignment vertical="center"/>
    </xf>
    <xf numFmtId="0" fontId="0" fillId="0" borderId="0" xfId="0" applyAlignment="1">
      <alignment horizontal="center" vertical="center"/>
    </xf>
    <xf numFmtId="0" fontId="15" fillId="0" borderId="0" xfId="0" applyFont="1" applyAlignment="1">
      <alignment horizontal="left" vertical="center"/>
    </xf>
    <xf numFmtId="0" fontId="0" fillId="8" borderId="62" xfId="0" applyFill="1" applyBorder="1" applyAlignment="1">
      <alignment horizontal="center" vertical="center"/>
    </xf>
    <xf numFmtId="0" fontId="0" fillId="8" borderId="15" xfId="0" applyFill="1" applyBorder="1" applyAlignment="1">
      <alignment horizontal="center" vertical="center"/>
    </xf>
    <xf numFmtId="49" fontId="15" fillId="0" borderId="0" xfId="0" applyNumberFormat="1" applyFont="1" applyFill="1" applyBorder="1">
      <alignment vertical="center"/>
    </xf>
    <xf numFmtId="49" fontId="15" fillId="0" borderId="1" xfId="0" applyNumberFormat="1" applyFont="1" applyBorder="1">
      <alignment vertical="center"/>
    </xf>
    <xf numFmtId="49" fontId="15" fillId="8" borderId="14" xfId="0" applyNumberFormat="1" applyFont="1" applyFill="1" applyBorder="1">
      <alignment vertical="center"/>
    </xf>
    <xf numFmtId="49" fontId="15" fillId="0" borderId="0" xfId="0" applyNumberFormat="1" applyFont="1" applyBorder="1">
      <alignment vertical="center"/>
    </xf>
    <xf numFmtId="49" fontId="15" fillId="0" borderId="1" xfId="0" applyNumberFormat="1" applyFont="1" applyFill="1" applyBorder="1">
      <alignment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49" fontId="21" fillId="0" borderId="0" xfId="0" applyNumberFormat="1" applyFont="1">
      <alignment vertical="center"/>
    </xf>
    <xf numFmtId="49" fontId="21" fillId="0" borderId="65" xfId="0" applyNumberFormat="1" applyFont="1" applyBorder="1">
      <alignment vertical="center"/>
    </xf>
    <xf numFmtId="49" fontId="21" fillId="0" borderId="0" xfId="0" applyNumberFormat="1" applyFont="1" applyAlignment="1">
      <alignment horizontal="center" vertical="center"/>
    </xf>
    <xf numFmtId="49" fontId="21" fillId="0" borderId="64" xfId="0" applyNumberFormat="1" applyFont="1" applyBorder="1">
      <alignment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75" xfId="0" applyFont="1" applyBorder="1" applyAlignment="1">
      <alignment horizontal="center" vertical="center"/>
    </xf>
    <xf numFmtId="0" fontId="22" fillId="0" borderId="31" xfId="0" applyFont="1" applyBorder="1" applyAlignment="1">
      <alignment horizontal="center" vertical="center"/>
    </xf>
    <xf numFmtId="0" fontId="22" fillId="0" borderId="17" xfId="0" applyFont="1" applyBorder="1" applyAlignment="1">
      <alignment horizontal="center" vertical="center"/>
    </xf>
    <xf numFmtId="0" fontId="22" fillId="0" borderId="32"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3" xfId="0" applyFont="1" applyBorder="1" applyAlignment="1">
      <alignment horizontal="center" vertical="center"/>
    </xf>
    <xf numFmtId="0" fontId="20" fillId="2" borderId="77" xfId="0" applyFont="1" applyFill="1" applyBorder="1" applyAlignment="1">
      <alignment horizontal="left" vertical="center"/>
    </xf>
    <xf numFmtId="0" fontId="20" fillId="2" borderId="40" xfId="0" applyFont="1" applyFill="1" applyBorder="1" applyAlignment="1">
      <alignment horizontal="left" vertical="center"/>
    </xf>
    <xf numFmtId="0" fontId="20" fillId="2" borderId="31" xfId="0" applyFont="1" applyFill="1" applyBorder="1" applyAlignment="1">
      <alignment horizontal="left" vertical="center"/>
    </xf>
    <xf numFmtId="0" fontId="24" fillId="2" borderId="35"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33" xfId="0" applyFont="1" applyFill="1" applyBorder="1" applyAlignment="1">
      <alignment horizontal="center" vertical="center"/>
    </xf>
    <xf numFmtId="0" fontId="20" fillId="0" borderId="28" xfId="0" applyFont="1" applyBorder="1" applyAlignment="1">
      <alignment horizontal="center" vertical="center"/>
    </xf>
    <xf numFmtId="0" fontId="20" fillId="0" borderId="74"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41" xfId="0" applyFont="1" applyBorder="1" applyAlignment="1">
      <alignment horizontal="center" vertical="center"/>
    </xf>
    <xf numFmtId="0" fontId="20" fillId="0" borderId="34" xfId="0" applyFont="1" applyBorder="1" applyAlignment="1">
      <alignment horizontal="center" vertical="center"/>
    </xf>
    <xf numFmtId="0" fontId="0" fillId="0" borderId="1" xfId="0" applyBorder="1" applyAlignment="1">
      <alignment horizontal="center" vertical="center"/>
    </xf>
    <xf numFmtId="0" fontId="21" fillId="2" borderId="71"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0" fillId="0" borderId="14" xfId="0" applyBorder="1" applyAlignment="1">
      <alignment horizontal="center" vertical="center"/>
    </xf>
    <xf numFmtId="188" fontId="21" fillId="0" borderId="46" xfId="0" applyNumberFormat="1" applyFont="1" applyBorder="1">
      <alignment vertical="center"/>
    </xf>
    <xf numFmtId="186" fontId="0" fillId="4" borderId="1" xfId="0" applyNumberFormat="1" applyFill="1" applyBorder="1" applyAlignment="1">
      <alignment horizontal="center" vertical="center" wrapText="1"/>
    </xf>
    <xf numFmtId="0" fontId="0" fillId="0" borderId="0" xfId="0"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86" fontId="0" fillId="2" borderId="67" xfId="0" applyNumberFormat="1" applyFill="1" applyBorder="1" applyAlignment="1">
      <alignment horizontal="center" vertical="center" wrapText="1"/>
    </xf>
    <xf numFmtId="186" fontId="0" fillId="2" borderId="66" xfId="0" applyNumberFormat="1" applyFill="1" applyBorder="1" applyAlignment="1">
      <alignment horizontal="center" vertical="center" wrapText="1"/>
    </xf>
    <xf numFmtId="186" fontId="0" fillId="2" borderId="65" xfId="0" applyNumberFormat="1" applyFill="1" applyBorder="1" applyAlignment="1">
      <alignment horizontal="center" vertical="center" wrapText="1"/>
    </xf>
    <xf numFmtId="186" fontId="0" fillId="2" borderId="64" xfId="0" applyNumberFormat="1" applyFill="1" applyBorder="1" applyAlignment="1">
      <alignment horizontal="center" vertical="center" wrapText="1"/>
    </xf>
    <xf numFmtId="186" fontId="0" fillId="2" borderId="12" xfId="0" applyNumberFormat="1" applyFill="1" applyBorder="1" applyAlignment="1">
      <alignment horizontal="center" vertical="center" wrapText="1"/>
    </xf>
    <xf numFmtId="186" fontId="0" fillId="2" borderId="13" xfId="0" applyNumberFormat="1" applyFill="1" applyBorder="1" applyAlignment="1">
      <alignment horizontal="center" vertical="center" wrapText="1"/>
    </xf>
    <xf numFmtId="188" fontId="21" fillId="0" borderId="13" xfId="0" applyNumberFormat="1" applyFont="1" applyBorder="1">
      <alignment vertical="center"/>
    </xf>
    <xf numFmtId="188" fontId="21" fillId="0" borderId="65" xfId="0" applyNumberFormat="1" applyFont="1" applyBorder="1">
      <alignment vertical="center"/>
    </xf>
    <xf numFmtId="188" fontId="21" fillId="0" borderId="0" xfId="0" applyNumberFormat="1" applyFont="1" applyBorder="1">
      <alignment vertical="center"/>
    </xf>
    <xf numFmtId="188" fontId="21" fillId="0" borderId="63" xfId="0" applyNumberFormat="1" applyFont="1" applyBorder="1">
      <alignment vertical="center"/>
    </xf>
    <xf numFmtId="188" fontId="21" fillId="0" borderId="66" xfId="0" applyNumberFormat="1" applyFont="1" applyBorder="1">
      <alignment vertical="center"/>
    </xf>
    <xf numFmtId="188" fontId="21" fillId="0" borderId="67" xfId="0" applyNumberFormat="1" applyFont="1" applyBorder="1" applyAlignment="1">
      <alignment horizontal="center" vertical="center"/>
    </xf>
    <xf numFmtId="188" fontId="21" fillId="0" borderId="63" xfId="0" applyNumberFormat="1" applyFont="1" applyBorder="1" applyAlignment="1">
      <alignment horizontal="center" vertical="center"/>
    </xf>
    <xf numFmtId="188" fontId="21" fillId="0" borderId="64" xfId="0" applyNumberFormat="1" applyFont="1" applyBorder="1">
      <alignment vertical="center"/>
    </xf>
    <xf numFmtId="188" fontId="21" fillId="0" borderId="12" xfId="0" applyNumberFormat="1" applyFont="1" applyBorder="1">
      <alignment vertical="center"/>
    </xf>
    <xf numFmtId="0" fontId="0" fillId="0" borderId="1" xfId="0" applyBorder="1" applyAlignment="1">
      <alignment horizontal="center" vertical="center" wrapText="1"/>
    </xf>
    <xf numFmtId="0" fontId="0" fillId="0" borderId="83" xfId="0" applyBorder="1" applyAlignment="1">
      <alignment horizontal="center" vertical="center"/>
    </xf>
    <xf numFmtId="186" fontId="0" fillId="2" borderId="1" xfId="0" applyNumberFormat="1" applyFill="1" applyBorder="1" applyAlignment="1">
      <alignment horizontal="center" vertical="center" wrapText="1"/>
    </xf>
    <xf numFmtId="0" fontId="0" fillId="9" borderId="2" xfId="0" applyFill="1" applyBorder="1" applyAlignment="1">
      <alignment horizontal="center" vertical="center"/>
    </xf>
    <xf numFmtId="0" fontId="0" fillId="9" borderId="1" xfId="0" applyFill="1" applyBorder="1" applyAlignment="1">
      <alignment horizontal="center" vertical="center"/>
    </xf>
    <xf numFmtId="0" fontId="30" fillId="0" borderId="0" xfId="0" applyFont="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5" fillId="7" borderId="0" xfId="0" applyFont="1" applyFill="1" applyAlignment="1">
      <alignment horizontal="center" vertical="center"/>
    </xf>
    <xf numFmtId="0" fontId="0" fillId="7" borderId="0" xfId="0" applyFill="1" applyAlignment="1">
      <alignment horizontal="center" vertical="center"/>
    </xf>
    <xf numFmtId="0" fontId="0" fillId="0" borderId="62" xfId="0" applyBorder="1" applyAlignment="1">
      <alignment horizontal="center" vertical="center"/>
    </xf>
    <xf numFmtId="0" fontId="0" fillId="0" borderId="15" xfId="0" applyBorder="1" applyAlignment="1">
      <alignment horizontal="center" vertical="center"/>
    </xf>
    <xf numFmtId="181" fontId="0" fillId="0" borderId="46" xfId="0" applyNumberForma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9" borderId="71" xfId="0" applyFill="1" applyBorder="1" applyAlignment="1">
      <alignment horizontal="center" vertical="center"/>
    </xf>
    <xf numFmtId="0" fontId="0" fillId="9" borderId="69" xfId="0" applyFill="1" applyBorder="1" applyAlignment="1">
      <alignment horizontal="center" vertical="center"/>
    </xf>
    <xf numFmtId="0" fontId="16" fillId="0" borderId="0" xfId="0" applyFont="1" applyAlignment="1">
      <alignment horizontal="center" vertical="center"/>
    </xf>
    <xf numFmtId="0" fontId="20" fillId="0" borderId="14" xfId="0" applyFont="1" applyBorder="1" applyAlignment="1">
      <alignment horizontal="center" vertical="center"/>
    </xf>
    <xf numFmtId="0" fontId="20" fillId="0" borderId="62" xfId="0" applyFont="1" applyBorder="1" applyAlignment="1">
      <alignment horizontal="center" vertical="center"/>
    </xf>
    <xf numFmtId="0" fontId="20" fillId="0" borderId="73" xfId="0" applyFont="1" applyBorder="1" applyAlignment="1">
      <alignment horizontal="center" vertical="center"/>
    </xf>
    <xf numFmtId="188" fontId="31" fillId="0" borderId="63" xfId="0" applyNumberFormat="1" applyFont="1" applyBorder="1" applyAlignment="1">
      <alignment horizontal="left" vertical="center"/>
    </xf>
    <xf numFmtId="188" fontId="31" fillId="0" borderId="72" xfId="0" applyNumberFormat="1" applyFont="1" applyBorder="1" applyAlignment="1">
      <alignment horizontal="left" vertical="center"/>
    </xf>
    <xf numFmtId="188" fontId="31" fillId="0" borderId="66" xfId="0" applyNumberFormat="1" applyFont="1" applyBorder="1" applyAlignment="1">
      <alignment horizontal="left" vertical="center"/>
    </xf>
    <xf numFmtId="14"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188" fontId="31" fillId="0" borderId="0" xfId="0" applyNumberFormat="1" applyFont="1" applyBorder="1" applyAlignment="1">
      <alignment horizontal="left" vertical="center"/>
    </xf>
    <xf numFmtId="188" fontId="31" fillId="0" borderId="65" xfId="0" applyNumberFormat="1" applyFont="1" applyBorder="1" applyAlignment="1">
      <alignment horizontal="left" vertical="center"/>
    </xf>
    <xf numFmtId="188" fontId="31" fillId="0" borderId="70" xfId="0" applyNumberFormat="1" applyFont="1" applyBorder="1" applyAlignment="1">
      <alignment horizontal="left" vertical="center"/>
    </xf>
    <xf numFmtId="0" fontId="20" fillId="0" borderId="1" xfId="0" applyFont="1" applyBorder="1" applyAlignment="1">
      <alignment horizontal="center" vertical="center"/>
    </xf>
    <xf numFmtId="0" fontId="20" fillId="0" borderId="67"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68" xfId="0" applyFont="1" applyBorder="1" applyAlignment="1">
      <alignment horizontal="center" vertical="center" wrapText="1"/>
    </xf>
    <xf numFmtId="187" fontId="0" fillId="2" borderId="1" xfId="0" applyNumberFormat="1" applyFill="1" applyBorder="1" applyAlignment="1">
      <alignment horizontal="center" vertical="center" wrapText="1"/>
    </xf>
    <xf numFmtId="187" fontId="0" fillId="0" borderId="71" xfId="0" applyNumberFormat="1" applyBorder="1" applyAlignment="1">
      <alignment horizontal="center" vertical="center" wrapText="1"/>
    </xf>
    <xf numFmtId="187" fontId="0" fillId="0" borderId="69" xfId="0" applyNumberFormat="1" applyBorder="1" applyAlignment="1">
      <alignment horizontal="center" vertical="center" wrapText="1"/>
    </xf>
    <xf numFmtId="187" fontId="0" fillId="0" borderId="2" xfId="0" applyNumberFormat="1" applyBorder="1" applyAlignment="1">
      <alignment horizontal="center" vertical="center" wrapText="1"/>
    </xf>
    <xf numFmtId="188" fontId="31" fillId="0" borderId="64" xfId="0" applyNumberFormat="1" applyFont="1" applyBorder="1" applyAlignment="1">
      <alignment horizontal="left" vertical="center"/>
    </xf>
    <xf numFmtId="188" fontId="31" fillId="0" borderId="67" xfId="0" applyNumberFormat="1" applyFont="1" applyBorder="1" applyAlignment="1">
      <alignment horizontal="left" vertical="center"/>
    </xf>
    <xf numFmtId="0" fontId="30" fillId="0" borderId="0" xfId="0" applyFont="1" applyAlignment="1">
      <alignment horizontal="left" vertical="center"/>
    </xf>
    <xf numFmtId="0" fontId="5" fillId="0" borderId="0" xfId="0" applyFont="1" applyAlignment="1">
      <alignment horizontal="center" vertical="center"/>
    </xf>
    <xf numFmtId="0" fontId="5" fillId="4" borderId="14"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15" xfId="0" applyFont="1" applyFill="1" applyBorder="1" applyAlignment="1">
      <alignment horizontal="center" vertical="center"/>
    </xf>
  </cellXfs>
  <cellStyles count="99">
    <cellStyle name="スタイル 1" xfId="4"/>
    <cellStyle name="パーセント 2" xfId="5"/>
    <cellStyle name="ハイパーリンク 10" xfId="6"/>
    <cellStyle name="ハイパーリンク 11" xfId="7"/>
    <cellStyle name="ハイパーリンク 12" xfId="8"/>
    <cellStyle name="ハイパーリンク 13" xfId="9"/>
    <cellStyle name="ハイパーリンク 14" xfId="10"/>
    <cellStyle name="ハイパーリンク 15" xfId="11"/>
    <cellStyle name="ハイパーリンク 16" xfId="12"/>
    <cellStyle name="ハイパーリンク 17" xfId="13"/>
    <cellStyle name="ハイパーリンク 18" xfId="14"/>
    <cellStyle name="ハイパーリンク 19" xfId="15"/>
    <cellStyle name="ハイパーリンク 2" xfId="16"/>
    <cellStyle name="ハイパーリンク 20" xfId="17"/>
    <cellStyle name="ハイパーリンク 21" xfId="18"/>
    <cellStyle name="ハイパーリンク 22" xfId="19"/>
    <cellStyle name="ハイパーリンク 23" xfId="20"/>
    <cellStyle name="ハイパーリンク 24" xfId="21"/>
    <cellStyle name="ハイパーリンク 25" xfId="22"/>
    <cellStyle name="ハイパーリンク 26" xfId="23"/>
    <cellStyle name="ハイパーリンク 27" xfId="24"/>
    <cellStyle name="ハイパーリンク 28" xfId="25"/>
    <cellStyle name="ハイパーリンク 29" xfId="26"/>
    <cellStyle name="ハイパーリンク 3" xfId="27"/>
    <cellStyle name="ハイパーリンク 30" xfId="28"/>
    <cellStyle name="ハイパーリンク 31" xfId="29"/>
    <cellStyle name="ハイパーリンク 32" xfId="30"/>
    <cellStyle name="ハイパーリンク 33" xfId="31"/>
    <cellStyle name="ハイパーリンク 34" xfId="32"/>
    <cellStyle name="ハイパーリンク 35" xfId="33"/>
    <cellStyle name="ハイパーリンク 36" xfId="34"/>
    <cellStyle name="ハイパーリンク 37" xfId="35"/>
    <cellStyle name="ハイパーリンク 38" xfId="36"/>
    <cellStyle name="ハイパーリンク 39" xfId="37"/>
    <cellStyle name="ハイパーリンク 4" xfId="38"/>
    <cellStyle name="ハイパーリンク 5" xfId="39"/>
    <cellStyle name="ハイパーリンク 6" xfId="40"/>
    <cellStyle name="ハイパーリンク 7" xfId="41"/>
    <cellStyle name="ハイパーリンク 8" xfId="42"/>
    <cellStyle name="ハイパーリンク 9" xfId="43"/>
    <cellStyle name="桁区切り" xfId="1" builtinId="6"/>
    <cellStyle name="桁区切り 2" xfId="44"/>
    <cellStyle name="桁区切り 2 2" xfId="45"/>
    <cellStyle name="桁区切り 2 3" xfId="96"/>
    <cellStyle name="桁区切り 3" xfId="3"/>
    <cellStyle name="桁区切り 4" xfId="46"/>
    <cellStyle name="桁区切り 5" xfId="47"/>
    <cellStyle name="標準" xfId="0" builtinId="0"/>
    <cellStyle name="標準 10" xfId="48"/>
    <cellStyle name="標準 2" xfId="2"/>
    <cellStyle name="標準 2 2" xfId="49"/>
    <cellStyle name="標準 3" xfId="50"/>
    <cellStyle name="標準 4" xfId="51"/>
    <cellStyle name="標準 4 2" xfId="52"/>
    <cellStyle name="標準 5" xfId="53"/>
    <cellStyle name="標準 6" xfId="54"/>
    <cellStyle name="標準 7" xfId="55"/>
    <cellStyle name="標準 8" xfId="56"/>
    <cellStyle name="標準 8 2" xfId="97"/>
    <cellStyle name="標準 9" xfId="57"/>
    <cellStyle name="標準 9 2" xfId="98"/>
    <cellStyle name="表示済みのハイパーリンク 10" xfId="58"/>
    <cellStyle name="表示済みのハイパーリンク 11" xfId="59"/>
    <cellStyle name="表示済みのハイパーリンク 12" xfId="60"/>
    <cellStyle name="表示済みのハイパーリンク 13" xfId="61"/>
    <cellStyle name="表示済みのハイパーリンク 14" xfId="62"/>
    <cellStyle name="表示済みのハイパーリンク 15" xfId="63"/>
    <cellStyle name="表示済みのハイパーリンク 16" xfId="64"/>
    <cellStyle name="表示済みのハイパーリンク 17" xfId="65"/>
    <cellStyle name="表示済みのハイパーリンク 18" xfId="66"/>
    <cellStyle name="表示済みのハイパーリンク 19" xfId="67"/>
    <cellStyle name="表示済みのハイパーリンク 2" xfId="68"/>
    <cellStyle name="表示済みのハイパーリンク 20" xfId="69"/>
    <cellStyle name="表示済みのハイパーリンク 21" xfId="70"/>
    <cellStyle name="表示済みのハイパーリンク 22" xfId="71"/>
    <cellStyle name="表示済みのハイパーリンク 23" xfId="72"/>
    <cellStyle name="表示済みのハイパーリンク 24" xfId="73"/>
    <cellStyle name="表示済みのハイパーリンク 25" xfId="74"/>
    <cellStyle name="表示済みのハイパーリンク 26" xfId="75"/>
    <cellStyle name="表示済みのハイパーリンク 27" xfId="76"/>
    <cellStyle name="表示済みのハイパーリンク 28" xfId="77"/>
    <cellStyle name="表示済みのハイパーリンク 29" xfId="78"/>
    <cellStyle name="表示済みのハイパーリンク 3" xfId="79"/>
    <cellStyle name="表示済みのハイパーリンク 30" xfId="80"/>
    <cellStyle name="表示済みのハイパーリンク 31" xfId="81"/>
    <cellStyle name="表示済みのハイパーリンク 32" xfId="82"/>
    <cellStyle name="表示済みのハイパーリンク 33" xfId="83"/>
    <cellStyle name="表示済みのハイパーリンク 34" xfId="84"/>
    <cellStyle name="表示済みのハイパーリンク 35" xfId="85"/>
    <cellStyle name="表示済みのハイパーリンク 36" xfId="86"/>
    <cellStyle name="表示済みのハイパーリンク 37" xfId="87"/>
    <cellStyle name="表示済みのハイパーリンク 38" xfId="88"/>
    <cellStyle name="表示済みのハイパーリンク 39" xfId="89"/>
    <cellStyle name="表示済みのハイパーリンク 4" xfId="90"/>
    <cellStyle name="表示済みのハイパーリンク 5" xfId="91"/>
    <cellStyle name="表示済みのハイパーリンク 6" xfId="92"/>
    <cellStyle name="表示済みのハイパーリンク 7" xfId="93"/>
    <cellStyle name="表示済みのハイパーリンク 8" xfId="94"/>
    <cellStyle name="表示済みのハイパーリンク 9" xfId="95"/>
  </cellStyles>
  <dxfs count="0"/>
  <tableStyles count="0" defaultTableStyle="TableStyleMedium2" defaultPivotStyle="PivotStyleLight16"/>
  <colors>
    <mruColors>
      <color rgb="FF080808"/>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Users\a13582\Documents\&#20061;&#37326;\&#21336;&#29420;&#22411;\&#31934;&#31639;&#22577;&#21578;&#26360;\&#27096;&#24335;3-9&#12288;&#28040;&#36027;&#31246;&#23550;&#24540;&#65288;&#21336;&#29420;&#22411;&#65289;&#31934;&#31639;&#22577;&#21578;&#26360;&#27096;&#24335;03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100_&#35336;&#30011;&#12539;&#21046;&#24230;&#35506;\03_&#21046;&#24230;&#26989;&#21209;&#9312;&#20840;&#33324;\&#28040;&#36027;&#31246;&#31561;&#31246;&#21209;\05_&#19968;&#33324;_&#12467;&#12531;&#12469;&#12523;_&#27665;&#36899;&#12395;&#12362;&#12369;&#12427;&#28040;&#36027;&#31246;\&#12467;&#12531;&#12469;&#12523;&#22865;&#32004;&#19981;&#35506;&#31246;&#21270;&#26908;&#35342;2017-2018\30_&#21644;&#30000;&#20316;&#26989;&#20013;\&#22865;&#32004;&#26360;\&#20061;&#37326;&#12373;&#12435;\&#12456;&#12463;&#12475;&#12523;&#12501;&#12457;&#12540;&#12510;&#12483;&#12488;\2-&#9312;&#12288;&#31934;&#31639;&#22577;&#21578;&#26360;&#65288;&#26989;&#21209;&#65289;\&#12424;&#36861;&#35352;&#65289;2-&#9312;%20&#31934;&#31639;&#22577;&#21578;&#26126;&#32048;&#26360;&#65288;&#26989;&#21209;&#23455;&#26045;&#65289;0420&#20877;&#22996;&#35351;&#36027;&#20462;&#27491;&#37096;&#20998;&#25173;&#12356;&#32047;&#353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row r="3">
          <cell r="M3">
            <v>1</v>
          </cell>
        </row>
      </sheetData>
      <sheetData sheetId="2"/>
      <sheetData sheetId="3">
        <row r="60">
          <cell r="F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様式３_契約金額精算報告書内訳書元"/>
      <sheetName val="様式３_契約金額精算報告書内訳書"/>
      <sheetName val="様式３_契約金額精算報告書内訳書 (2)"/>
      <sheetName val="様式４_（旅費）"/>
      <sheetName val="様式４（旅費宿泊費－１）"/>
      <sheetName val="様式５_事例１"/>
      <sheetName val="様式５_事例2"/>
      <sheetName val="様式６_証書張付台紙"/>
      <sheetName val="様式７_証拠書類附属書（航空賃）"/>
      <sheetName val="様式８（直接人件費）"/>
      <sheetName val="様式９ その他原価及び一般管理費等"/>
    </sheetNames>
    <sheetDataSet>
      <sheetData sheetId="0">
        <row r="6">
          <cell r="A6">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報告書作成費"/>
      <sheetName val="様式17 機材費"/>
      <sheetName val="様式18 再委託費"/>
      <sheetName val="様式19 国内業務費（技術研修費）"/>
      <sheetName val="様式20 国内業務費（招へい費）"/>
      <sheetName val="【参考】様式21 証書添付台紙"/>
      <sheetName val="【参考】様式22 定率化報告"/>
      <sheetName val="様式23"/>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row>
        <row r="6">
          <cell r="A6">
            <v>3</v>
          </cell>
          <cell r="B6" t="str">
            <v>○野　△子（前任）</v>
          </cell>
          <cell r="C6" t="str">
            <v>ジェンダー分析</v>
          </cell>
          <cell r="D6" t="str">
            <v>３Ｊコンサルタンツ（株）</v>
          </cell>
          <cell r="E6">
            <v>3</v>
          </cell>
          <cell r="F6" t="str">
            <v xml:space="preserve"> ○○○○○○大学卒</v>
          </cell>
          <cell r="G6" t="str">
            <v>19**年3月</v>
          </cell>
        </row>
        <row r="7">
          <cell r="A7">
            <v>4</v>
          </cell>
          <cell r="B7" t="str">
            <v>▽田　□美（後任）</v>
          </cell>
          <cell r="C7" t="str">
            <v>ジェンダー分析</v>
          </cell>
          <cell r="D7" t="str">
            <v>３Ｊコンサルタンツ（株）</v>
          </cell>
          <cell r="E7">
            <v>4</v>
          </cell>
          <cell r="F7" t="str">
            <v xml:space="preserve"> ○○○○○○大学卒</v>
          </cell>
          <cell r="G7" t="str">
            <v>19**年3月</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F7" t="str">
            <v>地域</v>
          </cell>
          <cell r="G7" t="str">
            <v>開発調査</v>
          </cell>
          <cell r="H7" t="str">
            <v>無償</v>
          </cell>
        </row>
        <row r="8">
          <cell r="F8" t="str">
            <v>インドシナ</v>
          </cell>
          <cell r="G8">
            <v>46</v>
          </cell>
          <cell r="H8">
            <v>13</v>
          </cell>
        </row>
        <row r="9">
          <cell r="F9" t="str">
            <v>東南アジア</v>
          </cell>
          <cell r="G9">
            <v>36</v>
          </cell>
          <cell r="H9">
            <v>18</v>
          </cell>
        </row>
        <row r="10">
          <cell r="F10" t="str">
            <v>東アジア</v>
          </cell>
          <cell r="G10">
            <v>35</v>
          </cell>
          <cell r="H10">
            <v>25</v>
          </cell>
        </row>
        <row r="11">
          <cell r="F11" t="str">
            <v>その他アジア</v>
          </cell>
          <cell r="G11">
            <v>33</v>
          </cell>
          <cell r="H11">
            <v>14</v>
          </cell>
        </row>
        <row r="12">
          <cell r="F12" t="str">
            <v>大洋州</v>
          </cell>
          <cell r="G12">
            <v>33</v>
          </cell>
          <cell r="H12">
            <v>14</v>
          </cell>
        </row>
        <row r="13">
          <cell r="F13" t="str">
            <v>中近東</v>
          </cell>
          <cell r="G13">
            <v>43</v>
          </cell>
          <cell r="H13">
            <v>32</v>
          </cell>
        </row>
        <row r="14">
          <cell r="F14" t="str">
            <v>アフリカ</v>
          </cell>
          <cell r="G14">
            <v>58</v>
          </cell>
          <cell r="H14">
            <v>25</v>
          </cell>
        </row>
        <row r="15">
          <cell r="F15" t="str">
            <v>中南米</v>
          </cell>
          <cell r="G15">
            <v>46</v>
          </cell>
          <cell r="H15">
            <v>25</v>
          </cell>
        </row>
        <row r="16">
          <cell r="F16" t="str">
            <v>欧州</v>
          </cell>
          <cell r="G16">
            <v>75</v>
          </cell>
          <cell r="H16">
            <v>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F17"/>
  <sheetViews>
    <sheetView topLeftCell="H1" zoomScale="85" zoomScaleNormal="85" workbookViewId="0">
      <selection activeCell="AC11" sqref="AC11"/>
    </sheetView>
  </sheetViews>
  <sheetFormatPr defaultRowHeight="14"/>
  <cols>
    <col min="1" max="1" width="16.08203125" customWidth="1"/>
    <col min="2" max="2" width="9.58203125" customWidth="1"/>
    <col min="3" max="3" width="9.83203125" bestFit="1" customWidth="1"/>
    <col min="4" max="4" width="8.58203125" customWidth="1"/>
    <col min="5" max="5" width="9" customWidth="1"/>
    <col min="6" max="6" width="10.08203125" customWidth="1"/>
    <col min="7" max="7" width="10.58203125" customWidth="1"/>
    <col min="8" max="8" width="7.58203125" style="110" customWidth="1"/>
    <col min="9" max="9" width="2.08203125" customWidth="1"/>
    <col min="10" max="10" width="5.08203125" customWidth="1"/>
    <col min="11" max="11" width="6.58203125" customWidth="1"/>
    <col min="12" max="12" width="4.58203125" customWidth="1"/>
    <col min="13" max="13" width="9.58203125" customWidth="1"/>
    <col min="14" max="14" width="4.58203125" customWidth="1"/>
    <col min="15" max="15" width="9.58203125" customWidth="1"/>
    <col min="16" max="16" width="4.58203125" customWidth="1"/>
    <col min="17" max="17" width="8.08203125" customWidth="1"/>
    <col min="18" max="18" width="6.58203125" customWidth="1"/>
    <col min="19" max="19" width="4.58203125" customWidth="1"/>
    <col min="20" max="20" width="9.58203125" customWidth="1"/>
    <col min="21" max="21" width="4.58203125" customWidth="1"/>
    <col min="22" max="22" width="9.58203125" customWidth="1"/>
    <col min="23" max="23" width="4.58203125" customWidth="1"/>
    <col min="24" max="24" width="9.83203125" bestFit="1" customWidth="1"/>
    <col min="25" max="25" width="8.5" customWidth="1"/>
    <col min="26" max="26" width="8.08203125" customWidth="1"/>
    <col min="27" max="27" width="5.5" bestFit="1" customWidth="1"/>
    <col min="28" max="29" width="9.58203125" customWidth="1"/>
    <col min="30" max="30" width="7.08203125" customWidth="1"/>
    <col min="31" max="31" width="12.33203125" customWidth="1"/>
    <col min="32" max="32" width="17.08203125" customWidth="1"/>
  </cols>
  <sheetData>
    <row r="2" spans="1:32" ht="35.25" customHeight="1">
      <c r="A2" s="1" t="s">
        <v>1</v>
      </c>
      <c r="J2" s="1"/>
    </row>
    <row r="3" spans="1:32" ht="15" customHeight="1" thickBot="1"/>
    <row r="4" spans="1:32" s="32" customFormat="1" ht="24" customHeight="1">
      <c r="A4" s="174" t="s">
        <v>2</v>
      </c>
      <c r="B4" s="175" t="s">
        <v>3</v>
      </c>
      <c r="C4" s="176"/>
      <c r="D4" s="177"/>
      <c r="E4" s="178" t="s">
        <v>4</v>
      </c>
      <c r="F4" s="180" t="s">
        <v>5</v>
      </c>
      <c r="G4" s="181"/>
      <c r="H4" s="177" t="s">
        <v>6</v>
      </c>
      <c r="I4" s="34"/>
      <c r="J4" s="183" t="s">
        <v>7</v>
      </c>
      <c r="K4" s="124" t="s">
        <v>8</v>
      </c>
      <c r="L4" s="125"/>
      <c r="M4" s="125"/>
      <c r="N4" s="125"/>
      <c r="O4" s="125"/>
      <c r="P4" s="125"/>
      <c r="Q4" s="125"/>
      <c r="R4" s="125"/>
      <c r="S4" s="125"/>
      <c r="T4" s="125"/>
      <c r="U4" s="125"/>
      <c r="V4" s="125"/>
      <c r="W4" s="125"/>
      <c r="X4" s="125"/>
      <c r="Y4" s="125"/>
      <c r="Z4" s="125"/>
      <c r="AA4" s="125"/>
      <c r="AB4" s="125"/>
      <c r="AC4" s="125"/>
      <c r="AD4" s="126"/>
      <c r="AE4" s="160" t="s">
        <v>9</v>
      </c>
      <c r="AF4" s="162" t="s">
        <v>10</v>
      </c>
    </row>
    <row r="5" spans="1:32" s="16" customFormat="1" ht="36" customHeight="1" thickBot="1">
      <c r="A5" s="164"/>
      <c r="B5" s="35" t="s">
        <v>11</v>
      </c>
      <c r="C5" s="36" t="s">
        <v>12</v>
      </c>
      <c r="D5" s="113" t="s">
        <v>13</v>
      </c>
      <c r="E5" s="179"/>
      <c r="F5" s="35" t="s">
        <v>14</v>
      </c>
      <c r="G5" s="114" t="s">
        <v>15</v>
      </c>
      <c r="H5" s="182"/>
      <c r="I5" s="37"/>
      <c r="J5" s="179"/>
      <c r="K5" s="164" t="s">
        <v>16</v>
      </c>
      <c r="L5" s="165"/>
      <c r="M5" s="165"/>
      <c r="N5" s="165"/>
      <c r="O5" s="165"/>
      <c r="P5" s="165"/>
      <c r="Q5" s="166"/>
      <c r="R5" s="167" t="s">
        <v>17</v>
      </c>
      <c r="S5" s="165"/>
      <c r="T5" s="165"/>
      <c r="U5" s="165"/>
      <c r="V5" s="165"/>
      <c r="W5" s="165"/>
      <c r="X5" s="166"/>
      <c r="Y5" s="38" t="s">
        <v>18</v>
      </c>
      <c r="Z5" s="167" t="s">
        <v>19</v>
      </c>
      <c r="AA5" s="165"/>
      <c r="AB5" s="166"/>
      <c r="AC5" s="39" t="s">
        <v>20</v>
      </c>
      <c r="AD5" s="40" t="s">
        <v>21</v>
      </c>
      <c r="AE5" s="161"/>
      <c r="AF5" s="163"/>
    </row>
    <row r="6" spans="1:32" ht="60" customHeight="1" thickTop="1">
      <c r="A6" s="168"/>
      <c r="B6" s="85">
        <v>42370</v>
      </c>
      <c r="C6" s="86">
        <v>42494</v>
      </c>
      <c r="D6" s="84">
        <f>IF(B6="","",C6-B6+1)</f>
        <v>125</v>
      </c>
      <c r="E6" s="111"/>
      <c r="F6" s="91"/>
      <c r="G6" s="92"/>
      <c r="H6" s="41"/>
      <c r="I6" s="33"/>
      <c r="J6" s="171">
        <v>1</v>
      </c>
      <c r="K6" s="42" t="e">
        <f>IF($J6="","",VLOOKUP($J6,単価表,3))</f>
        <v>#REF!</v>
      </c>
      <c r="L6" s="43">
        <f>IF($D6="", 0, IF($D6&lt;31, $D6, 30))</f>
        <v>30</v>
      </c>
      <c r="M6" s="78" t="e">
        <f>IF($D6="",0, K6*0.9)</f>
        <v>#REF!</v>
      </c>
      <c r="N6" s="74">
        <f>IF($J$6="", 0, IF($D6&lt;31, 0, IF($D6&lt;61, $D6-30, 30)))</f>
        <v>30</v>
      </c>
      <c r="O6" s="44" t="e">
        <f>IF($D6="", 0, K6*0.8)</f>
        <v>#REF!</v>
      </c>
      <c r="P6" s="45">
        <f>IF($D$6="", 0, IF($D6&lt;61, 0, $D6-60))</f>
        <v>65</v>
      </c>
      <c r="Q6" s="46" t="e">
        <f>IF($D$6="", 0, K6*L6+M6*N6+O6*P6)</f>
        <v>#REF!</v>
      </c>
      <c r="R6" s="47" t="e">
        <f>IF($J$6="","",VLOOKUP($J$6,単価表,4))</f>
        <v>#REF!</v>
      </c>
      <c r="S6" s="43">
        <f>IF($D6="", 0, IF($D6&lt;33, $D6-1, 30))</f>
        <v>30</v>
      </c>
      <c r="T6" s="81" t="e">
        <f>IF($D6="",0, R6*0.9)</f>
        <v>#REF!</v>
      </c>
      <c r="U6" s="74">
        <f>IF($J$6="", 0, IF($D6&lt;33, 0, IF($D6&lt;62, $D6-31, 30)))</f>
        <v>30</v>
      </c>
      <c r="V6" s="44" t="e">
        <f>IF(D6="", 0, $R6*0.8)</f>
        <v>#REF!</v>
      </c>
      <c r="W6" s="48">
        <f>IF($D$6="", "", IF($D6&lt;62, 0, $D6-61))</f>
        <v>64</v>
      </c>
      <c r="X6" s="46" t="e">
        <f>IF($D6="", 0, R6*S6+T6*U6+V6*W6)</f>
        <v>#REF!</v>
      </c>
      <c r="Y6" s="49"/>
      <c r="Z6" s="121"/>
      <c r="AA6" s="115"/>
      <c r="AB6" s="120">
        <f>Z6*AA6</f>
        <v>0</v>
      </c>
      <c r="AC6" s="100"/>
      <c r="AD6" s="101"/>
      <c r="AE6" s="102" t="e">
        <f>Q6+X6+Y6+AB6+AC6</f>
        <v>#REF!</v>
      </c>
      <c r="AF6" s="50"/>
    </row>
    <row r="7" spans="1:32" ht="60" customHeight="1">
      <c r="A7" s="169"/>
      <c r="B7" s="87">
        <v>42370</v>
      </c>
      <c r="C7" s="88">
        <v>42405</v>
      </c>
      <c r="D7" s="84">
        <f>IF(B7="","",C7-B7+1)</f>
        <v>36</v>
      </c>
      <c r="E7" s="112"/>
      <c r="F7" s="93"/>
      <c r="G7" s="94"/>
      <c r="H7" s="41"/>
      <c r="I7" s="33"/>
      <c r="J7" s="172"/>
      <c r="K7" s="51" t="e">
        <f>IF($J6="","",VLOOKUP($J6,単価表,3))</f>
        <v>#REF!</v>
      </c>
      <c r="L7" s="52">
        <f>IF($D6="", 0, IF($D7&lt;31, $D7, 30))</f>
        <v>30</v>
      </c>
      <c r="M7" s="79" t="e">
        <f>IF($D7="",0, K7*0.9)</f>
        <v>#REF!</v>
      </c>
      <c r="N7" s="75">
        <f>IF($J$6="", 0, IF($D7&lt;31, 0, IF($D7&lt;61, $D7-30, 30)))</f>
        <v>6</v>
      </c>
      <c r="O7" s="53" t="e">
        <f>IF($D7="", 0, K7*0.8)</f>
        <v>#REF!</v>
      </c>
      <c r="P7" s="54">
        <f>IF($D$7="", 0, IF($D7&lt;61, 0, $D7-60))</f>
        <v>0</v>
      </c>
      <c r="Q7" s="55" t="e">
        <f>IF($D$7="", 0, K7*L7+M7*N7+O7*P7)</f>
        <v>#REF!</v>
      </c>
      <c r="R7" s="56" t="e">
        <f>IF($J6="","",VLOOKUP($J$6,単価表,4))</f>
        <v>#REF!</v>
      </c>
      <c r="S7" s="52">
        <f>IF($D7="", 0, IF($D7&lt;33, $D7-1, 30))</f>
        <v>30</v>
      </c>
      <c r="T7" s="82" t="e">
        <f>IF($D7="",0, R7*0.9)</f>
        <v>#REF!</v>
      </c>
      <c r="U7" s="75">
        <f>IF($J$6=0, 0, IF($D7&lt;33, 0, IF($D7&lt;62, $D7-31, 30)))</f>
        <v>5</v>
      </c>
      <c r="V7" s="53" t="e">
        <f>IF($D7="", 0, $R7*0.8)</f>
        <v>#REF!</v>
      </c>
      <c r="W7" s="57">
        <f>IF($D$7="", "", IF($D7&lt;62, 0, $D7-62))</f>
        <v>0</v>
      </c>
      <c r="X7" s="55" t="e">
        <f>IF($D7="", 0, R7*S7+T7*U7+V7*W7)</f>
        <v>#REF!</v>
      </c>
      <c r="Y7" s="58"/>
      <c r="Z7" s="122"/>
      <c r="AA7" s="116"/>
      <c r="AB7" s="118">
        <f>Z7*AA7</f>
        <v>0</v>
      </c>
      <c r="AC7" s="103"/>
      <c r="AD7" s="101"/>
      <c r="AE7" s="104" t="e">
        <f>Q7+X7+Y7+AB7+AC7</f>
        <v>#REF!</v>
      </c>
      <c r="AF7" s="59"/>
    </row>
    <row r="8" spans="1:32" ht="60" customHeight="1" thickBot="1">
      <c r="A8" s="170"/>
      <c r="B8" s="89">
        <v>42370</v>
      </c>
      <c r="C8" s="90">
        <v>42444</v>
      </c>
      <c r="D8" s="73">
        <f>IF(B8="","",C8-B8+1)</f>
        <v>75</v>
      </c>
      <c r="E8" s="95"/>
      <c r="F8" s="96"/>
      <c r="G8" s="97"/>
      <c r="H8" s="60"/>
      <c r="I8" s="33"/>
      <c r="J8" s="173"/>
      <c r="K8" s="61" t="e">
        <f>IF($J6="","",VLOOKUP($J6,単価表,3))</f>
        <v>#REF!</v>
      </c>
      <c r="L8" s="62">
        <f>IF($D6="", 0, IF($D8&lt;31, $D8, 30))</f>
        <v>30</v>
      </c>
      <c r="M8" s="80" t="e">
        <f>IF($D8="",0, K8*0.9)</f>
        <v>#REF!</v>
      </c>
      <c r="N8" s="76">
        <f>IF($J$6="", 0, IF($D8&lt;31, 0, IF($D8&lt;61, $D8-30, 30)))</f>
        <v>30</v>
      </c>
      <c r="O8" s="63" t="e">
        <f>IF($D8="", 0, K8*0.8)</f>
        <v>#REF!</v>
      </c>
      <c r="P8" s="64">
        <f>IF($D$8="", 0, IF($D8&lt;61, 0, $D8-60))</f>
        <v>15</v>
      </c>
      <c r="Q8" s="65" t="e">
        <f>IF($D$8="", 0, K8*L8+M8*N8+O8*P8)</f>
        <v>#REF!</v>
      </c>
      <c r="R8" s="66" t="e">
        <f>IF($J6="","",VLOOKUP($J$6,単価表,4))</f>
        <v>#REF!</v>
      </c>
      <c r="S8" s="67">
        <f>IF($D8="", 0, IF($D8&lt;33, $D8-1, 30))</f>
        <v>30</v>
      </c>
      <c r="T8" s="83" t="e">
        <f>IF($D8="",0, R8*0.9)</f>
        <v>#REF!</v>
      </c>
      <c r="U8" s="77">
        <f>IF($J$6=0, 0, IF($D8&lt;33, 0, IF($D8&lt;62, $D8-31, 30)))</f>
        <v>30</v>
      </c>
      <c r="V8" s="68" t="e">
        <f>IF($D8="", 0, $R8*0.8)</f>
        <v>#REF!</v>
      </c>
      <c r="W8" s="69">
        <f>IF($D$8="", "", IF($D8&lt;62, 0, $D8-61))</f>
        <v>14</v>
      </c>
      <c r="X8" s="70" t="e">
        <f>IF($D8="", 0, R8*S8+T8*U8+V8*W8)</f>
        <v>#REF!</v>
      </c>
      <c r="Y8" s="71"/>
      <c r="Z8" s="123"/>
      <c r="AA8" s="117"/>
      <c r="AB8" s="119">
        <f>Z8*AA8</f>
        <v>0</v>
      </c>
      <c r="AC8" s="105"/>
      <c r="AD8" s="106"/>
      <c r="AE8" s="107" t="e">
        <f>Q8+X8+Y8+AB8+AC8</f>
        <v>#REF!</v>
      </c>
      <c r="AF8" s="72"/>
    </row>
    <row r="9" spans="1:32" ht="36" customHeight="1" thickBot="1">
      <c r="A9" s="33"/>
      <c r="B9" s="154" t="s">
        <v>22</v>
      </c>
      <c r="C9" s="155"/>
      <c r="D9" s="155"/>
      <c r="E9" s="155"/>
      <c r="F9" s="156"/>
      <c r="G9" s="98">
        <f>SUM(G6:G8)</f>
        <v>0</v>
      </c>
      <c r="H9" s="37"/>
      <c r="I9" s="33"/>
      <c r="J9" s="33"/>
      <c r="K9" s="33"/>
      <c r="L9" s="33"/>
      <c r="M9" s="33"/>
      <c r="N9" s="33"/>
      <c r="O9" s="33"/>
      <c r="P9" s="33"/>
      <c r="Q9" s="33"/>
      <c r="R9" s="33"/>
      <c r="S9" s="33"/>
      <c r="T9" s="33"/>
      <c r="U9" s="33"/>
      <c r="V9" s="33"/>
      <c r="W9" s="33"/>
      <c r="X9" s="33"/>
      <c r="Y9" s="33"/>
      <c r="Z9" s="33"/>
      <c r="AA9" s="33"/>
      <c r="AB9" s="157" t="s">
        <v>23</v>
      </c>
      <c r="AC9" s="158"/>
      <c r="AD9" s="159"/>
      <c r="AE9" s="108" t="e">
        <f>SUM(AE6:AE8)</f>
        <v>#REF!</v>
      </c>
      <c r="AF9" s="33"/>
    </row>
    <row r="10" spans="1:32" ht="36" customHeight="1" thickBot="1">
      <c r="A10" s="33"/>
      <c r="B10" s="154" t="s">
        <v>24</v>
      </c>
      <c r="C10" s="155"/>
      <c r="D10" s="155"/>
      <c r="E10" s="155"/>
      <c r="F10" s="156"/>
      <c r="G10" s="99">
        <f>ROUNDDOWN(G9,-3)</f>
        <v>0</v>
      </c>
      <c r="H10" s="37"/>
      <c r="I10" s="33"/>
      <c r="J10" s="33"/>
      <c r="K10" s="33"/>
      <c r="L10" s="33"/>
      <c r="M10" s="33"/>
      <c r="N10" s="33"/>
      <c r="O10" s="33"/>
      <c r="P10" s="33"/>
      <c r="Q10" s="33"/>
      <c r="R10" s="33"/>
      <c r="S10" s="33"/>
      <c r="T10" s="33"/>
      <c r="U10" s="33"/>
      <c r="V10" s="33"/>
      <c r="W10" s="33"/>
      <c r="X10" s="33"/>
      <c r="Y10" s="33"/>
      <c r="Z10" s="33"/>
      <c r="AA10" s="33"/>
      <c r="AB10" s="157" t="s">
        <v>25</v>
      </c>
      <c r="AC10" s="158"/>
      <c r="AD10" s="159"/>
      <c r="AE10" s="109" t="e">
        <f>ROUNDDOWN(AE9,-3)</f>
        <v>#REF!</v>
      </c>
      <c r="AF10" s="33"/>
    </row>
    <row r="11" spans="1:32" ht="36" customHeight="1">
      <c r="B11" s="2"/>
      <c r="C11" s="2"/>
      <c r="D11" s="2"/>
      <c r="E11" s="2"/>
      <c r="F11" s="2"/>
      <c r="G11" s="3"/>
      <c r="AB11" s="2"/>
      <c r="AC11" s="2"/>
      <c r="AD11" s="2"/>
    </row>
    <row r="12" spans="1:32" ht="21" customHeight="1">
      <c r="A12" t="s">
        <v>26</v>
      </c>
    </row>
    <row r="13" spans="1:32" ht="21" customHeight="1">
      <c r="A13" t="s">
        <v>27</v>
      </c>
    </row>
    <row r="14" spans="1:32" ht="21" customHeight="1">
      <c r="A14" t="s">
        <v>28</v>
      </c>
    </row>
    <row r="15" spans="1:32" ht="21" customHeight="1">
      <c r="A15" t="s">
        <v>29</v>
      </c>
    </row>
    <row r="16" spans="1:32" ht="21" customHeight="1">
      <c r="A16" t="s">
        <v>30</v>
      </c>
    </row>
    <row r="17" ht="18" customHeight="1"/>
  </sheetData>
  <mergeCells count="17">
    <mergeCell ref="AF4:AF5"/>
    <mergeCell ref="K5:Q5"/>
    <mergeCell ref="R5:X5"/>
    <mergeCell ref="Z5:AB5"/>
    <mergeCell ref="A6:A8"/>
    <mergeCell ref="J6:J8"/>
    <mergeCell ref="A4:A5"/>
    <mergeCell ref="B4:D4"/>
    <mergeCell ref="E4:E5"/>
    <mergeCell ref="F4:G4"/>
    <mergeCell ref="H4:H5"/>
    <mergeCell ref="J4:J5"/>
    <mergeCell ref="B9:F9"/>
    <mergeCell ref="AB9:AD9"/>
    <mergeCell ref="B10:F10"/>
    <mergeCell ref="AB10:AD10"/>
    <mergeCell ref="AE4:AE5"/>
  </mergeCells>
  <phoneticPr fontId="1"/>
  <dataValidations count="2">
    <dataValidation imeMode="halfAlpha" allowBlank="1" showInputMessage="1" showErrorMessage="1" sqref="G6:G8"/>
    <dataValidation type="whole" imeMode="halfAlpha" allowBlank="1" showInputMessage="1" showErrorMessage="1" sqref="J6:J8">
      <formula1>1</formula1>
      <formula2>6</formula2>
    </dataValidation>
  </dataValidations>
  <printOptions horizontalCentered="1"/>
  <pageMargins left="0.31496062992125984" right="0.31496062992125984" top="0.98425196850393704" bottom="0.43307086614173229" header="0.70866141732283472" footer="0.31496062992125984"/>
  <pageSetup paperSize="9" scale="48" orientation="landscape" cellComments="asDisplayed" r:id="rId1"/>
  <headerFooter>
    <oddHeader>&amp;R&amp;"ＭＳ ゴシック,太字"&amp;20様式4&amp;"ＭＳ ゴシック,標準"&amp;16(20XX.X.XX版）</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0"/>
  <sheetViews>
    <sheetView tabSelected="1" view="pageBreakPreview" zoomScale="85" zoomScaleNormal="100" zoomScaleSheetLayoutView="85" workbookViewId="0"/>
  </sheetViews>
  <sheetFormatPr defaultRowHeight="14"/>
  <cols>
    <col min="1" max="1" width="9.58203125" customWidth="1"/>
    <col min="3" max="4" width="9" customWidth="1"/>
    <col min="5" max="5" width="6.75" customWidth="1"/>
    <col min="6" max="23" width="3.75" customWidth="1"/>
    <col min="24" max="24" width="11.58203125" customWidth="1"/>
    <col min="25" max="25" width="3.58203125" customWidth="1"/>
    <col min="26" max="26" width="8.58203125" customWidth="1"/>
    <col min="27" max="27" width="13.33203125" customWidth="1"/>
    <col min="28" max="28" width="4.33203125" customWidth="1"/>
    <col min="29" max="29" width="1.58203125" customWidth="1"/>
  </cols>
  <sheetData>
    <row r="1" spans="1:30">
      <c r="F1" s="191"/>
      <c r="G1" s="191"/>
      <c r="H1" s="191"/>
      <c r="I1" s="191"/>
      <c r="J1" s="191"/>
      <c r="K1" s="191"/>
      <c r="L1" s="191"/>
      <c r="M1" s="191"/>
      <c r="N1" s="191"/>
      <c r="O1" s="191"/>
      <c r="P1" s="191"/>
      <c r="Q1" s="191"/>
      <c r="R1" s="191"/>
      <c r="S1" s="191"/>
      <c r="T1" s="191"/>
      <c r="U1" s="191"/>
      <c r="V1" s="191"/>
      <c r="W1" s="191"/>
      <c r="AA1" s="134"/>
      <c r="AB1" s="134"/>
    </row>
    <row r="2" spans="1:30">
      <c r="F2" s="138" t="s">
        <v>106</v>
      </c>
      <c r="G2" s="138"/>
      <c r="H2" s="138"/>
      <c r="I2" s="138"/>
      <c r="J2" s="138"/>
      <c r="K2" s="138"/>
      <c r="L2" s="138"/>
      <c r="M2" s="138"/>
      <c r="N2" s="138"/>
      <c r="O2" s="138"/>
      <c r="P2" s="138"/>
      <c r="Q2" s="138"/>
      <c r="R2" s="138"/>
      <c r="S2" s="138"/>
      <c r="T2" s="138"/>
      <c r="U2" s="138"/>
      <c r="V2" s="138"/>
      <c r="W2" s="138"/>
    </row>
    <row r="3" spans="1:30">
      <c r="A3" t="s">
        <v>31</v>
      </c>
      <c r="B3" t="s">
        <v>32</v>
      </c>
      <c r="F3" s="191"/>
      <c r="G3" s="191"/>
      <c r="H3" s="191"/>
      <c r="I3" s="191"/>
      <c r="J3" s="191"/>
      <c r="K3" s="191"/>
      <c r="L3" s="191"/>
      <c r="M3" s="191"/>
      <c r="N3" s="191"/>
      <c r="O3" s="191"/>
      <c r="P3" s="191"/>
      <c r="Q3" s="191"/>
      <c r="R3" s="191"/>
      <c r="S3" s="191"/>
      <c r="T3" s="191"/>
      <c r="U3" s="191"/>
      <c r="V3" s="191"/>
      <c r="W3" s="191"/>
    </row>
    <row r="4" spans="1:30">
      <c r="A4" t="s">
        <v>33</v>
      </c>
      <c r="B4" t="s">
        <v>34</v>
      </c>
      <c r="F4" s="191"/>
      <c r="G4" s="191"/>
      <c r="H4" s="191"/>
      <c r="I4" s="191"/>
      <c r="J4" s="191"/>
      <c r="K4" s="191"/>
      <c r="L4" s="191"/>
      <c r="M4" s="191"/>
      <c r="N4" s="191"/>
      <c r="O4" s="191"/>
      <c r="P4" s="191"/>
      <c r="Q4" s="191"/>
      <c r="R4" s="191"/>
      <c r="S4" s="191"/>
      <c r="T4" s="191"/>
      <c r="U4" s="191"/>
      <c r="V4" s="191"/>
      <c r="W4" s="191"/>
    </row>
    <row r="5" spans="1:30">
      <c r="F5" s="191"/>
      <c r="G5" s="191"/>
      <c r="H5" s="191"/>
      <c r="I5" s="191"/>
      <c r="J5" s="191"/>
      <c r="K5" s="191"/>
      <c r="L5" s="191"/>
      <c r="M5" s="191"/>
      <c r="N5" s="191"/>
      <c r="O5" s="191"/>
      <c r="P5" s="191"/>
      <c r="Q5" s="191"/>
      <c r="R5" s="191"/>
      <c r="S5" s="191"/>
      <c r="T5" s="191"/>
      <c r="U5" s="191"/>
      <c r="V5" s="191"/>
      <c r="W5" s="191"/>
    </row>
    <row r="6" spans="1:30" ht="18" customHeight="1">
      <c r="A6" s="184" t="s">
        <v>2</v>
      </c>
      <c r="B6" s="184" t="s">
        <v>35</v>
      </c>
      <c r="C6" s="184"/>
      <c r="D6" s="184"/>
      <c r="E6" s="185" t="s">
        <v>85</v>
      </c>
      <c r="F6" s="184" t="s">
        <v>96</v>
      </c>
      <c r="G6" s="184"/>
      <c r="H6" s="184"/>
      <c r="I6" s="184"/>
      <c r="J6" s="184"/>
      <c r="K6" s="184"/>
      <c r="L6" s="184"/>
      <c r="M6" s="184"/>
      <c r="N6" s="184"/>
      <c r="O6" s="184"/>
      <c r="P6" s="184"/>
      <c r="Q6" s="184"/>
      <c r="R6" s="184"/>
      <c r="S6" s="184"/>
      <c r="T6" s="184"/>
      <c r="U6" s="184"/>
      <c r="V6" s="184"/>
      <c r="W6" s="188"/>
      <c r="X6" s="184" t="s">
        <v>86</v>
      </c>
      <c r="Y6" s="184"/>
      <c r="Z6" s="184"/>
      <c r="AA6" s="184"/>
    </row>
    <row r="7" spans="1:30">
      <c r="A7" s="184"/>
      <c r="B7" s="184"/>
      <c r="C7" s="184"/>
      <c r="D7" s="184"/>
      <c r="E7" s="186"/>
      <c r="F7" s="184" t="s">
        <v>36</v>
      </c>
      <c r="G7" s="184"/>
      <c r="H7" s="184"/>
      <c r="I7" s="184"/>
      <c r="J7" s="184"/>
      <c r="K7" s="184"/>
      <c r="L7" s="184"/>
      <c r="M7" s="184"/>
      <c r="N7" s="188"/>
      <c r="O7" s="184" t="s">
        <v>37</v>
      </c>
      <c r="P7" s="184"/>
      <c r="Q7" s="184"/>
      <c r="R7" s="184"/>
      <c r="S7" s="184"/>
      <c r="T7" s="184"/>
      <c r="U7" s="184"/>
      <c r="V7" s="184"/>
      <c r="W7" s="184"/>
      <c r="X7" s="184" t="s">
        <v>38</v>
      </c>
      <c r="Y7" s="192" t="s">
        <v>39</v>
      </c>
      <c r="Z7" s="193"/>
      <c r="AA7" s="184" t="s">
        <v>0</v>
      </c>
    </row>
    <row r="8" spans="1:30">
      <c r="A8" s="184"/>
      <c r="B8" s="184"/>
      <c r="C8" s="184"/>
      <c r="D8" s="184"/>
      <c r="E8" s="187"/>
      <c r="F8" s="184"/>
      <c r="G8" s="184"/>
      <c r="H8" s="184"/>
      <c r="I8" s="184"/>
      <c r="J8" s="184"/>
      <c r="K8" s="184"/>
      <c r="L8" s="184"/>
      <c r="M8" s="184"/>
      <c r="N8" s="188"/>
      <c r="O8" s="184"/>
      <c r="P8" s="184"/>
      <c r="Q8" s="184"/>
      <c r="R8" s="184"/>
      <c r="S8" s="184"/>
      <c r="T8" s="184"/>
      <c r="U8" s="184"/>
      <c r="V8" s="184"/>
      <c r="W8" s="184"/>
      <c r="X8" s="184"/>
      <c r="Y8" s="194"/>
      <c r="Z8" s="195"/>
      <c r="AA8" s="184"/>
    </row>
    <row r="9" spans="1:30" ht="14.25" customHeight="1">
      <c r="A9" s="211" t="s">
        <v>40</v>
      </c>
      <c r="B9" s="184" t="s">
        <v>41</v>
      </c>
      <c r="C9" s="184"/>
      <c r="D9" s="184" t="s">
        <v>42</v>
      </c>
      <c r="E9" s="212"/>
      <c r="F9" s="13"/>
      <c r="G9" s="13"/>
      <c r="H9" s="13"/>
      <c r="I9" s="13"/>
      <c r="J9" s="13"/>
      <c r="K9" s="13"/>
      <c r="L9" s="13"/>
      <c r="M9" s="13"/>
      <c r="N9" s="13"/>
      <c r="O9" s="14"/>
      <c r="P9" s="13"/>
      <c r="Q9" s="13"/>
      <c r="R9" s="13"/>
      <c r="S9" s="13"/>
      <c r="T9" s="13"/>
      <c r="U9" s="13"/>
      <c r="V9" s="13"/>
      <c r="W9" s="12"/>
      <c r="X9" s="213">
        <f>ROUND(SUM(F12:W12)/30,2)</f>
        <v>0.73</v>
      </c>
      <c r="Y9" s="196">
        <f>ROUND(SUM(F13:W13)/20,2)</f>
        <v>0.4</v>
      </c>
      <c r="Z9" s="197">
        <f>ROUND(SUM(H12:Y12)/30,2)</f>
        <v>0.73</v>
      </c>
      <c r="AA9" s="190">
        <f>SUM(X9:Z13)</f>
        <v>1.8599999999999999</v>
      </c>
    </row>
    <row r="10" spans="1:30">
      <c r="A10" s="184"/>
      <c r="B10" s="184"/>
      <c r="C10" s="184"/>
      <c r="D10" s="184"/>
      <c r="E10" s="212"/>
      <c r="F10" s="6"/>
      <c r="G10" s="6"/>
      <c r="H10" s="6"/>
      <c r="I10" s="6"/>
      <c r="J10" s="6"/>
      <c r="K10" s="6"/>
      <c r="L10" s="6"/>
      <c r="M10" s="6"/>
      <c r="N10" s="6"/>
      <c r="O10" s="9"/>
      <c r="P10" s="6"/>
      <c r="Q10" s="6"/>
      <c r="R10" s="6"/>
      <c r="S10" s="6"/>
      <c r="T10" s="6"/>
      <c r="U10" s="6"/>
      <c r="V10" s="6"/>
      <c r="W10" s="5"/>
      <c r="X10" s="213"/>
      <c r="Y10" s="198"/>
      <c r="Z10" s="199"/>
      <c r="AA10" s="190"/>
    </row>
    <row r="11" spans="1:30" ht="18.75" customHeight="1">
      <c r="A11" s="184"/>
      <c r="B11" s="184"/>
      <c r="C11" s="184"/>
      <c r="D11" s="184"/>
      <c r="E11" s="212"/>
      <c r="F11" s="6"/>
      <c r="G11" s="6"/>
      <c r="H11" s="6"/>
      <c r="I11" s="143"/>
      <c r="J11" s="143"/>
      <c r="K11" s="147"/>
      <c r="L11" s="10"/>
      <c r="M11" s="10"/>
      <c r="N11" s="10"/>
      <c r="O11" s="11"/>
      <c r="P11" s="10"/>
      <c r="Q11" s="127"/>
      <c r="R11" s="145"/>
      <c r="S11" s="8"/>
      <c r="T11" s="8"/>
      <c r="U11" s="7"/>
      <c r="V11" s="146"/>
      <c r="W11" s="5"/>
      <c r="X11" s="213"/>
      <c r="Y11" s="198"/>
      <c r="Z11" s="199"/>
      <c r="AA11" s="190"/>
    </row>
    <row r="12" spans="1:30">
      <c r="A12" s="184"/>
      <c r="B12" s="184"/>
      <c r="C12" s="184"/>
      <c r="D12" s="184"/>
      <c r="E12" s="212"/>
      <c r="F12" s="203"/>
      <c r="G12" s="204"/>
      <c r="H12" s="204"/>
      <c r="I12" s="204"/>
      <c r="J12" s="204"/>
      <c r="K12" s="204"/>
      <c r="L12" s="205"/>
      <c r="M12" s="205"/>
      <c r="N12" s="206"/>
      <c r="O12" s="207">
        <v>22</v>
      </c>
      <c r="P12" s="208"/>
      <c r="Q12" s="208"/>
      <c r="R12" s="205"/>
      <c r="S12" s="205"/>
      <c r="T12" s="205"/>
      <c r="U12" s="204"/>
      <c r="V12" s="204"/>
      <c r="W12" s="209"/>
      <c r="X12" s="213"/>
      <c r="Y12" s="198"/>
      <c r="Z12" s="199"/>
      <c r="AA12" s="190"/>
      <c r="AD12" t="s">
        <v>93</v>
      </c>
    </row>
    <row r="13" spans="1:30">
      <c r="A13" s="184"/>
      <c r="B13" s="184"/>
      <c r="C13" s="184"/>
      <c r="D13" s="184"/>
      <c r="E13" s="212"/>
      <c r="F13" s="210"/>
      <c r="G13" s="189"/>
      <c r="H13" s="189"/>
      <c r="I13" s="189">
        <v>3</v>
      </c>
      <c r="J13" s="189"/>
      <c r="K13" s="189"/>
      <c r="L13" s="189"/>
      <c r="M13" s="189"/>
      <c r="N13" s="202"/>
      <c r="O13" s="210"/>
      <c r="P13" s="189"/>
      <c r="Q13" s="189"/>
      <c r="R13" s="189">
        <v>5</v>
      </c>
      <c r="S13" s="189"/>
      <c r="T13" s="189"/>
      <c r="U13" s="189"/>
      <c r="V13" s="189"/>
      <c r="W13" s="202"/>
      <c r="X13" s="213"/>
      <c r="Y13" s="200"/>
      <c r="Z13" s="201"/>
      <c r="AA13" s="190"/>
      <c r="AD13" t="s">
        <v>94</v>
      </c>
    </row>
    <row r="14" spans="1:30" ht="14.25" customHeight="1">
      <c r="A14" s="184"/>
      <c r="B14" s="184"/>
      <c r="C14" s="184"/>
      <c r="D14" s="218" t="s">
        <v>108</v>
      </c>
      <c r="E14" s="214">
        <v>1</v>
      </c>
      <c r="F14" s="6"/>
      <c r="G14" s="6"/>
      <c r="H14" s="6"/>
      <c r="I14" s="6"/>
      <c r="J14" s="6"/>
      <c r="K14" s="6"/>
      <c r="L14" s="6"/>
      <c r="M14" s="6"/>
      <c r="N14" s="6"/>
      <c r="O14" s="9"/>
      <c r="P14" s="6"/>
      <c r="Q14" s="6"/>
      <c r="R14" s="6"/>
      <c r="S14" s="6"/>
      <c r="T14" s="6"/>
      <c r="U14" s="6"/>
      <c r="V14" s="6"/>
      <c r="W14" s="5"/>
      <c r="X14" s="213">
        <f>ROUND(SUM(F17:W17)/30,2)</f>
        <v>0.73</v>
      </c>
      <c r="Y14" s="196">
        <f>ROUND(SUM(F18:W18)/20,2)</f>
        <v>0.4</v>
      </c>
      <c r="Z14" s="197">
        <f>ROUND(SUM(H17:Y17)/30,2)</f>
        <v>0.73</v>
      </c>
      <c r="AA14" s="190">
        <f>SUM(X14:Z18)</f>
        <v>1.8599999999999999</v>
      </c>
    </row>
    <row r="15" spans="1:30">
      <c r="A15" s="184"/>
      <c r="B15" s="184"/>
      <c r="C15" s="184"/>
      <c r="D15" s="184"/>
      <c r="E15" s="215"/>
      <c r="F15" s="150"/>
      <c r="G15" s="150"/>
      <c r="H15" s="150"/>
      <c r="I15" s="150"/>
      <c r="J15" s="150" t="s">
        <v>45</v>
      </c>
      <c r="K15" s="150"/>
      <c r="L15" s="150" t="s">
        <v>95</v>
      </c>
      <c r="M15" s="150"/>
      <c r="N15" s="150"/>
      <c r="O15" s="151"/>
      <c r="P15" s="150"/>
      <c r="Q15" s="152"/>
      <c r="R15" s="152" t="s">
        <v>97</v>
      </c>
      <c r="S15" s="150" t="s">
        <v>46</v>
      </c>
      <c r="T15" s="150"/>
      <c r="U15" s="150"/>
      <c r="V15" s="150"/>
      <c r="W15" s="153"/>
      <c r="X15" s="213"/>
      <c r="Y15" s="198"/>
      <c r="Z15" s="199"/>
      <c r="AA15" s="190"/>
    </row>
    <row r="16" spans="1:30" ht="21.75" customHeight="1">
      <c r="A16" s="184"/>
      <c r="B16" s="184"/>
      <c r="C16" s="184"/>
      <c r="D16" s="184"/>
      <c r="E16" s="215"/>
      <c r="F16" s="6"/>
      <c r="G16" s="6"/>
      <c r="H16" s="6"/>
      <c r="I16" s="6"/>
      <c r="J16" s="144"/>
      <c r="K16" s="143"/>
      <c r="L16" s="10"/>
      <c r="M16" s="10"/>
      <c r="N16" s="10"/>
      <c r="O16" s="11"/>
      <c r="P16" s="10"/>
      <c r="Q16" s="127"/>
      <c r="R16" s="145"/>
      <c r="S16" s="8"/>
      <c r="T16" s="8"/>
      <c r="U16" s="7"/>
      <c r="V16" s="146"/>
      <c r="W16" s="5"/>
      <c r="X16" s="213"/>
      <c r="Y16" s="198"/>
      <c r="Z16" s="199"/>
      <c r="AA16" s="190"/>
    </row>
    <row r="17" spans="1:33">
      <c r="A17" s="184"/>
      <c r="B17" s="184"/>
      <c r="C17" s="184"/>
      <c r="D17" s="184"/>
      <c r="E17" s="215"/>
      <c r="F17" s="203"/>
      <c r="G17" s="204"/>
      <c r="H17" s="204"/>
      <c r="I17" s="204"/>
      <c r="J17" s="204"/>
      <c r="K17" s="204"/>
      <c r="L17" s="205"/>
      <c r="M17" s="205"/>
      <c r="N17" s="206"/>
      <c r="O17" s="207">
        <v>22</v>
      </c>
      <c r="P17" s="208"/>
      <c r="Q17" s="208"/>
      <c r="R17" s="205"/>
      <c r="S17" s="205"/>
      <c r="T17" s="205"/>
      <c r="U17" s="204"/>
      <c r="V17" s="204"/>
      <c r="W17" s="209"/>
      <c r="X17" s="213"/>
      <c r="Y17" s="198"/>
      <c r="Z17" s="199"/>
      <c r="AA17" s="190"/>
      <c r="AD17" t="s">
        <v>93</v>
      </c>
    </row>
    <row r="18" spans="1:33">
      <c r="A18" s="184"/>
      <c r="B18" s="184"/>
      <c r="C18" s="184"/>
      <c r="D18" s="184"/>
      <c r="E18" s="215"/>
      <c r="F18" s="210"/>
      <c r="G18" s="189"/>
      <c r="H18" s="189"/>
      <c r="I18" s="189">
        <v>3</v>
      </c>
      <c r="J18" s="189"/>
      <c r="K18" s="189"/>
      <c r="L18" s="189"/>
      <c r="M18" s="189"/>
      <c r="N18" s="202"/>
      <c r="O18" s="210"/>
      <c r="P18" s="189"/>
      <c r="Q18" s="189"/>
      <c r="R18" s="189">
        <v>5</v>
      </c>
      <c r="S18" s="189"/>
      <c r="T18" s="189"/>
      <c r="U18" s="189"/>
      <c r="V18" s="189"/>
      <c r="W18" s="202"/>
      <c r="X18" s="213"/>
      <c r="Y18" s="200"/>
      <c r="Z18" s="201"/>
      <c r="AA18" s="190"/>
      <c r="AD18" t="s">
        <v>94</v>
      </c>
    </row>
    <row r="19" spans="1:33" ht="10.5" customHeight="1">
      <c r="E19" s="133"/>
      <c r="F19" s="4"/>
      <c r="G19" s="4"/>
      <c r="H19" s="4"/>
      <c r="I19" s="4"/>
      <c r="J19" s="4"/>
      <c r="K19" s="4"/>
      <c r="L19" s="4"/>
      <c r="M19" s="4"/>
      <c r="N19" s="4"/>
      <c r="O19" s="4"/>
      <c r="P19" s="4"/>
      <c r="Q19" s="4"/>
      <c r="R19" s="4"/>
      <c r="S19" s="4"/>
      <c r="T19" s="4"/>
      <c r="U19" s="4"/>
      <c r="V19" s="4"/>
      <c r="W19" s="4"/>
    </row>
    <row r="20" spans="1:33">
      <c r="A20" s="129"/>
      <c r="B20" s="129"/>
      <c r="C20" s="129"/>
      <c r="D20" s="129"/>
      <c r="E20" s="129"/>
      <c r="F20" s="219"/>
      <c r="G20" s="220"/>
      <c r="H20" s="220"/>
      <c r="I20" s="220"/>
      <c r="J20" s="220"/>
      <c r="L20" t="s">
        <v>47</v>
      </c>
    </row>
    <row r="21" spans="1:33" ht="8.25" customHeight="1">
      <c r="A21" s="129"/>
      <c r="B21" s="129"/>
      <c r="C21" s="129"/>
      <c r="D21" s="129"/>
      <c r="E21" s="129"/>
      <c r="F21" s="129"/>
    </row>
    <row r="22" spans="1:33">
      <c r="F22" s="188"/>
      <c r="G22" s="221"/>
      <c r="H22" s="221"/>
      <c r="I22" s="221"/>
      <c r="J22" s="222"/>
      <c r="L22" t="s">
        <v>48</v>
      </c>
    </row>
    <row r="23" spans="1:33">
      <c r="F23" s="191"/>
      <c r="G23" s="191"/>
      <c r="H23" s="191"/>
      <c r="I23" s="191"/>
      <c r="J23" s="191"/>
      <c r="K23" s="191"/>
      <c r="L23" s="191"/>
      <c r="M23" s="191"/>
      <c r="N23" s="191"/>
      <c r="O23" s="191"/>
      <c r="P23" s="191"/>
      <c r="Q23" s="191"/>
      <c r="R23" s="191"/>
      <c r="S23" s="191"/>
      <c r="T23" s="191"/>
      <c r="U23" s="191"/>
      <c r="V23" s="191"/>
      <c r="W23" s="191"/>
    </row>
    <row r="24" spans="1:33">
      <c r="F24" s="191"/>
      <c r="G24" s="191"/>
      <c r="H24" s="191"/>
      <c r="I24" s="191"/>
      <c r="J24" s="191"/>
      <c r="K24" s="191"/>
      <c r="L24" s="191"/>
      <c r="M24" s="191"/>
      <c r="N24" s="191"/>
      <c r="O24" s="191"/>
      <c r="P24" s="191"/>
      <c r="Q24" s="191"/>
      <c r="R24" s="191"/>
      <c r="S24" s="191"/>
      <c r="T24" s="191"/>
      <c r="U24" s="191"/>
      <c r="V24" s="191"/>
      <c r="W24" s="191"/>
      <c r="X24" s="191" t="s">
        <v>88</v>
      </c>
      <c r="Y24" s="191"/>
      <c r="Z24" s="191"/>
      <c r="AA24" s="191"/>
      <c r="AB24" s="191"/>
    </row>
    <row r="25" spans="1:33">
      <c r="F25" s="191"/>
      <c r="G25" s="191"/>
      <c r="H25" s="191"/>
      <c r="I25" s="191"/>
      <c r="J25" s="191"/>
      <c r="K25" s="191"/>
      <c r="L25" s="191"/>
      <c r="M25" s="191"/>
      <c r="N25" s="191"/>
      <c r="O25" s="191"/>
      <c r="P25" s="191"/>
      <c r="Q25" s="191"/>
      <c r="R25" s="191"/>
      <c r="S25" s="191"/>
      <c r="T25" s="191"/>
      <c r="U25" s="191"/>
      <c r="V25" s="191"/>
      <c r="W25" s="191"/>
      <c r="X25" s="28" t="s">
        <v>49</v>
      </c>
      <c r="Y25" s="18"/>
      <c r="Z25" s="221"/>
      <c r="AA25" s="221"/>
      <c r="AB25" s="132"/>
    </row>
    <row r="26" spans="1:33">
      <c r="F26" s="191"/>
      <c r="G26" s="191"/>
      <c r="H26" s="191"/>
      <c r="I26" s="191"/>
      <c r="J26" s="191"/>
      <c r="K26" s="191"/>
      <c r="L26" s="191"/>
      <c r="M26" s="191"/>
      <c r="N26" s="191"/>
      <c r="O26" s="191"/>
      <c r="P26" s="191"/>
      <c r="Q26" s="191"/>
      <c r="R26" s="191"/>
      <c r="S26" s="191"/>
      <c r="T26" s="191"/>
      <c r="U26" s="191"/>
      <c r="V26" s="191"/>
      <c r="W26" s="191"/>
      <c r="X26" s="28" t="s">
        <v>50</v>
      </c>
      <c r="Y26" s="18"/>
      <c r="Z26" s="221"/>
      <c r="AA26" s="221"/>
      <c r="AB26" s="132" t="s">
        <v>51</v>
      </c>
    </row>
    <row r="27" spans="1:33">
      <c r="F27" s="191"/>
      <c r="G27" s="191"/>
      <c r="H27" s="191"/>
      <c r="I27" s="191"/>
      <c r="J27" s="191"/>
      <c r="K27" s="191"/>
      <c r="L27" s="191"/>
      <c r="M27" s="191"/>
      <c r="N27" s="191"/>
      <c r="O27" s="191"/>
      <c r="P27" s="191"/>
      <c r="Q27" s="191"/>
      <c r="R27" s="191"/>
      <c r="S27" s="191"/>
      <c r="T27" s="191"/>
      <c r="U27" s="191"/>
      <c r="V27" s="191"/>
      <c r="W27" s="191"/>
      <c r="X27" s="130" t="s">
        <v>52</v>
      </c>
      <c r="Y27" s="223"/>
      <c r="Z27" s="223"/>
      <c r="AA27" s="223"/>
      <c r="AB27" s="131"/>
    </row>
    <row r="28" spans="1:33">
      <c r="F28" s="191"/>
      <c r="G28" s="191"/>
      <c r="H28" s="191"/>
      <c r="I28" s="191"/>
      <c r="J28" s="191"/>
      <c r="K28" s="191"/>
      <c r="L28" s="191"/>
      <c r="M28" s="191"/>
      <c r="N28" s="191"/>
      <c r="O28" s="191"/>
      <c r="P28" s="191"/>
      <c r="Q28" s="191"/>
      <c r="R28" s="191"/>
      <c r="S28" s="191"/>
      <c r="T28" s="191"/>
      <c r="U28" s="191"/>
      <c r="V28" s="191"/>
      <c r="W28" s="191"/>
    </row>
    <row r="29" spans="1:33" ht="90" customHeight="1">
      <c r="B29" s="216" t="s">
        <v>105</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137"/>
      <c r="AD29" s="137"/>
      <c r="AE29" s="137"/>
      <c r="AF29" s="137"/>
      <c r="AG29" s="137"/>
    </row>
    <row r="30" spans="1:33">
      <c r="F30" s="217"/>
      <c r="G30" s="217"/>
      <c r="H30" s="217"/>
      <c r="I30" s="217"/>
      <c r="J30" s="217"/>
      <c r="K30" s="217"/>
      <c r="L30" s="217"/>
      <c r="M30" s="217"/>
      <c r="N30" s="217"/>
      <c r="O30" s="217"/>
      <c r="P30" s="217"/>
      <c r="Q30" s="217"/>
      <c r="R30" s="217"/>
      <c r="S30" s="217"/>
      <c r="T30" s="217"/>
      <c r="U30" s="217"/>
      <c r="V30" s="217"/>
      <c r="W30" s="217"/>
    </row>
  </sheetData>
  <mergeCells count="65">
    <mergeCell ref="B29:AB29"/>
    <mergeCell ref="F30:W30"/>
    <mergeCell ref="D9:D13"/>
    <mergeCell ref="D14:D18"/>
    <mergeCell ref="F28:W28"/>
    <mergeCell ref="F20:J20"/>
    <mergeCell ref="F22:J22"/>
    <mergeCell ref="F23:W23"/>
    <mergeCell ref="F24:W24"/>
    <mergeCell ref="F25:W25"/>
    <mergeCell ref="Z25:AA25"/>
    <mergeCell ref="F26:W26"/>
    <mergeCell ref="Z26:AA26"/>
    <mergeCell ref="F27:W27"/>
    <mergeCell ref="Y27:AA27"/>
    <mergeCell ref="X24:AB24"/>
    <mergeCell ref="A9:A18"/>
    <mergeCell ref="B9:C18"/>
    <mergeCell ref="E9:E13"/>
    <mergeCell ref="X9:X13"/>
    <mergeCell ref="Y9:Z13"/>
    <mergeCell ref="L12:N12"/>
    <mergeCell ref="I12:K12"/>
    <mergeCell ref="F12:H12"/>
    <mergeCell ref="U12:W12"/>
    <mergeCell ref="R12:T12"/>
    <mergeCell ref="O12:Q12"/>
    <mergeCell ref="L13:N13"/>
    <mergeCell ref="I13:K13"/>
    <mergeCell ref="F13:H13"/>
    <mergeCell ref="E14:E18"/>
    <mergeCell ref="X14:X18"/>
    <mergeCell ref="Y14:Z18"/>
    <mergeCell ref="AA14:AA18"/>
    <mergeCell ref="U13:W13"/>
    <mergeCell ref="F17:H17"/>
    <mergeCell ref="I17:K17"/>
    <mergeCell ref="L17:N17"/>
    <mergeCell ref="O17:Q17"/>
    <mergeCell ref="R17:T17"/>
    <mergeCell ref="U17:W17"/>
    <mergeCell ref="F18:H18"/>
    <mergeCell ref="I18:K18"/>
    <mergeCell ref="R18:T18"/>
    <mergeCell ref="U18:W18"/>
    <mergeCell ref="L18:N18"/>
    <mergeCell ref="O18:Q18"/>
    <mergeCell ref="O13:Q13"/>
    <mergeCell ref="R13:T13"/>
    <mergeCell ref="AA9:AA13"/>
    <mergeCell ref="F1:W1"/>
    <mergeCell ref="F3:W3"/>
    <mergeCell ref="F4:W4"/>
    <mergeCell ref="F5:W5"/>
    <mergeCell ref="X6:AA6"/>
    <mergeCell ref="F7:N8"/>
    <mergeCell ref="O7:W8"/>
    <mergeCell ref="X7:X8"/>
    <mergeCell ref="Y7:Z8"/>
    <mergeCell ref="AA7:AA8"/>
    <mergeCell ref="A6:A8"/>
    <mergeCell ref="B6:C8"/>
    <mergeCell ref="E6:E8"/>
    <mergeCell ref="F6:W6"/>
    <mergeCell ref="D6:D8"/>
  </mergeCells>
  <phoneticPr fontId="1"/>
  <pageMargins left="0.70866141732283472" right="0.70866141732283472" top="0.55118110236220474" bottom="0.35433070866141736" header="0.31496062992125984" footer="0.31496062992125984"/>
  <pageSetup paperSize="9" scale="80" orientation="landscape" r:id="rId1"/>
  <headerFooter>
    <oddHeader>&amp;R(2022.3版）</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4"/>
  <sheetViews>
    <sheetView view="pageBreakPreview" zoomScale="115" zoomScaleNormal="100" zoomScaleSheetLayoutView="115" workbookViewId="0"/>
  </sheetViews>
  <sheetFormatPr defaultRowHeight="14"/>
  <cols>
    <col min="1" max="1" width="10.08203125" customWidth="1"/>
    <col min="2" max="2" width="7.5" bestFit="1" customWidth="1"/>
    <col min="3" max="3" width="6.58203125" customWidth="1"/>
    <col min="4" max="4" width="8" customWidth="1"/>
    <col min="5" max="6" width="7.83203125" customWidth="1"/>
    <col min="7" max="62" width="0.83203125" customWidth="1"/>
    <col min="63" max="64" width="11.5" customWidth="1"/>
    <col min="65" max="65" width="12.08203125" customWidth="1"/>
  </cols>
  <sheetData>
    <row r="1" spans="1:66">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37"/>
      <c r="BL1" s="137"/>
    </row>
    <row r="2" spans="1:66">
      <c r="F2" s="229" t="s">
        <v>107</v>
      </c>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row>
    <row r="3" spans="1:66">
      <c r="A3" t="s">
        <v>31</v>
      </c>
      <c r="B3" t="s">
        <v>32</v>
      </c>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row>
    <row r="4" spans="1:66">
      <c r="A4" t="s">
        <v>33</v>
      </c>
      <c r="B4" t="s">
        <v>34</v>
      </c>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row>
    <row r="5" spans="1:66" ht="5.25" customHeight="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row>
    <row r="6" spans="1:66" ht="17.25" customHeight="1">
      <c r="A6" s="184" t="s">
        <v>2</v>
      </c>
      <c r="B6" s="184" t="s">
        <v>35</v>
      </c>
      <c r="C6" s="184"/>
      <c r="D6" s="184"/>
      <c r="E6" s="185" t="s">
        <v>85</v>
      </c>
      <c r="F6" s="185" t="s">
        <v>91</v>
      </c>
      <c r="G6" s="230" t="s">
        <v>89</v>
      </c>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2"/>
      <c r="AQ6" s="231" t="s">
        <v>90</v>
      </c>
      <c r="AR6" s="231"/>
      <c r="AS6" s="231"/>
      <c r="AT6" s="231"/>
      <c r="AU6" s="231"/>
      <c r="AV6" s="231"/>
      <c r="AW6" s="231"/>
      <c r="AX6" s="231"/>
      <c r="AY6" s="231"/>
      <c r="AZ6" s="231"/>
      <c r="BA6" s="231"/>
      <c r="BB6" s="231"/>
      <c r="BC6" s="231"/>
      <c r="BD6" s="231"/>
      <c r="BE6" s="231"/>
      <c r="BF6" s="231"/>
      <c r="BG6" s="231"/>
      <c r="BH6" s="231"/>
      <c r="BI6" s="231"/>
      <c r="BJ6" s="231"/>
      <c r="BK6" s="243" t="s">
        <v>86</v>
      </c>
      <c r="BL6" s="243"/>
      <c r="BM6" s="243"/>
    </row>
    <row r="7" spans="1:66" ht="14.25" customHeight="1">
      <c r="A7" s="184"/>
      <c r="B7" s="184"/>
      <c r="C7" s="184"/>
      <c r="D7" s="184"/>
      <c r="E7" s="186"/>
      <c r="F7" s="186"/>
      <c r="G7" s="244" t="s">
        <v>53</v>
      </c>
      <c r="H7" s="245"/>
      <c r="I7" s="245"/>
      <c r="J7" s="245"/>
      <c r="K7" s="245" t="s">
        <v>54</v>
      </c>
      <c r="L7" s="245"/>
      <c r="M7" s="245"/>
      <c r="N7" s="245"/>
      <c r="O7" s="245" t="s">
        <v>55</v>
      </c>
      <c r="P7" s="245"/>
      <c r="Q7" s="245"/>
      <c r="R7" s="245"/>
      <c r="S7" s="245" t="s">
        <v>56</v>
      </c>
      <c r="T7" s="245"/>
      <c r="U7" s="245"/>
      <c r="V7" s="245"/>
      <c r="W7" s="245" t="s">
        <v>57</v>
      </c>
      <c r="X7" s="245"/>
      <c r="Y7" s="245"/>
      <c r="Z7" s="245"/>
      <c r="AA7" s="245" t="s">
        <v>58</v>
      </c>
      <c r="AB7" s="245"/>
      <c r="AC7" s="245"/>
      <c r="AD7" s="245"/>
      <c r="AE7" s="245" t="s">
        <v>59</v>
      </c>
      <c r="AF7" s="245"/>
      <c r="AG7" s="245"/>
      <c r="AH7" s="245"/>
      <c r="AI7" s="245" t="s">
        <v>60</v>
      </c>
      <c r="AJ7" s="245"/>
      <c r="AK7" s="245"/>
      <c r="AL7" s="245"/>
      <c r="AM7" s="245" t="s">
        <v>61</v>
      </c>
      <c r="AN7" s="245"/>
      <c r="AO7" s="245"/>
      <c r="AP7" s="248"/>
      <c r="AQ7" s="245" t="s">
        <v>62</v>
      </c>
      <c r="AR7" s="245"/>
      <c r="AS7" s="245"/>
      <c r="AT7" s="245"/>
      <c r="AU7" s="245" t="s">
        <v>63</v>
      </c>
      <c r="AV7" s="245"/>
      <c r="AW7" s="245"/>
      <c r="AX7" s="245"/>
      <c r="AY7" s="245" t="s">
        <v>64</v>
      </c>
      <c r="AZ7" s="245"/>
      <c r="BA7" s="245"/>
      <c r="BB7" s="248"/>
      <c r="BC7" s="245" t="s">
        <v>53</v>
      </c>
      <c r="BD7" s="245"/>
      <c r="BE7" s="245"/>
      <c r="BF7" s="245"/>
      <c r="BG7" s="245" t="s">
        <v>54</v>
      </c>
      <c r="BH7" s="245"/>
      <c r="BI7" s="245"/>
      <c r="BJ7" s="245"/>
      <c r="BK7" s="184" t="s">
        <v>38</v>
      </c>
      <c r="BL7" s="184" t="s">
        <v>39</v>
      </c>
      <c r="BM7" s="184" t="s">
        <v>0</v>
      </c>
    </row>
    <row r="8" spans="1:66">
      <c r="A8" s="184"/>
      <c r="B8" s="184"/>
      <c r="C8" s="184"/>
      <c r="D8" s="184"/>
      <c r="E8" s="187"/>
      <c r="F8" s="187"/>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9"/>
      <c r="AQ8" s="247"/>
      <c r="AR8" s="247"/>
      <c r="AS8" s="247"/>
      <c r="AT8" s="247"/>
      <c r="AU8" s="247"/>
      <c r="AV8" s="247"/>
      <c r="AW8" s="247"/>
      <c r="AX8" s="247"/>
      <c r="AY8" s="247"/>
      <c r="AZ8" s="247"/>
      <c r="BA8" s="247"/>
      <c r="BB8" s="249"/>
      <c r="BC8" s="247"/>
      <c r="BD8" s="247"/>
      <c r="BE8" s="247"/>
      <c r="BF8" s="247"/>
      <c r="BG8" s="247"/>
      <c r="BH8" s="247"/>
      <c r="BI8" s="247"/>
      <c r="BJ8" s="247"/>
      <c r="BK8" s="184"/>
      <c r="BL8" s="184"/>
      <c r="BM8" s="184"/>
    </row>
    <row r="9" spans="1:66" ht="14.25" customHeight="1">
      <c r="A9" s="211" t="s">
        <v>40</v>
      </c>
      <c r="B9" s="184" t="s">
        <v>41</v>
      </c>
      <c r="C9" s="184"/>
      <c r="D9" s="184" t="s">
        <v>42</v>
      </c>
      <c r="E9" s="224"/>
      <c r="F9" s="224"/>
      <c r="G9" s="255"/>
      <c r="H9" s="233"/>
      <c r="I9" s="233"/>
      <c r="J9" s="233"/>
      <c r="K9" s="233">
        <v>35</v>
      </c>
      <c r="L9" s="233"/>
      <c r="M9" s="233"/>
      <c r="N9" s="233"/>
      <c r="O9" s="233"/>
      <c r="P9" s="233"/>
      <c r="Q9" s="233"/>
      <c r="R9" s="233"/>
      <c r="S9" s="233">
        <v>23</v>
      </c>
      <c r="T9" s="233"/>
      <c r="U9" s="233"/>
      <c r="V9" s="233"/>
      <c r="W9" s="233"/>
      <c r="X9" s="233"/>
      <c r="Y9" s="233"/>
      <c r="Z9" s="233"/>
      <c r="AA9" s="233">
        <v>41</v>
      </c>
      <c r="AB9" s="233"/>
      <c r="AC9" s="233"/>
      <c r="AD9" s="233"/>
      <c r="AE9" s="233"/>
      <c r="AF9" s="233"/>
      <c r="AG9" s="233"/>
      <c r="AH9" s="233"/>
      <c r="AI9" s="233">
        <v>42</v>
      </c>
      <c r="AJ9" s="233"/>
      <c r="AK9" s="233"/>
      <c r="AL9" s="233"/>
      <c r="AM9" s="233"/>
      <c r="AN9" s="233"/>
      <c r="AO9" s="233"/>
      <c r="AP9" s="234"/>
      <c r="AQ9" s="233"/>
      <c r="AR9" s="233"/>
      <c r="AS9" s="233"/>
      <c r="AT9" s="233"/>
      <c r="AU9" s="233">
        <v>30</v>
      </c>
      <c r="AV9" s="233"/>
      <c r="AW9" s="233"/>
      <c r="AX9" s="233"/>
      <c r="AY9" s="233"/>
      <c r="AZ9" s="233"/>
      <c r="BA9" s="233"/>
      <c r="BB9" s="233"/>
      <c r="BC9" s="233">
        <v>30</v>
      </c>
      <c r="BD9" s="233"/>
      <c r="BE9" s="233"/>
      <c r="BF9" s="233"/>
      <c r="BG9" s="233"/>
      <c r="BH9" s="233"/>
      <c r="BI9" s="233"/>
      <c r="BJ9" s="235"/>
      <c r="BK9" s="250">
        <f>ROUND(SUM(G9:BJ9)/30,2)</f>
        <v>6.7</v>
      </c>
      <c r="BL9" s="250">
        <f>ROUND(SUM(G10:BJ10)/20,2)</f>
        <v>2.5499999999999998</v>
      </c>
      <c r="BM9" s="251">
        <f>SUM(BK9,BL9)</f>
        <v>9.25</v>
      </c>
      <c r="BN9" t="s">
        <v>93</v>
      </c>
    </row>
    <row r="10" spans="1:66">
      <c r="A10" s="184"/>
      <c r="B10" s="184"/>
      <c r="C10" s="184"/>
      <c r="D10" s="184"/>
      <c r="E10" s="225"/>
      <c r="F10" s="225"/>
      <c r="G10" s="241">
        <v>10</v>
      </c>
      <c r="H10" s="240"/>
      <c r="I10" s="240"/>
      <c r="J10" s="240"/>
      <c r="K10" s="240"/>
      <c r="L10" s="240"/>
      <c r="M10" s="240"/>
      <c r="N10" s="240"/>
      <c r="O10" s="240">
        <v>4</v>
      </c>
      <c r="P10" s="240"/>
      <c r="Q10" s="240"/>
      <c r="R10" s="240"/>
      <c r="S10" s="240">
        <v>3</v>
      </c>
      <c r="T10" s="240"/>
      <c r="U10" s="240"/>
      <c r="V10" s="240"/>
      <c r="W10" s="240">
        <v>4</v>
      </c>
      <c r="X10" s="240"/>
      <c r="Y10" s="240"/>
      <c r="Z10" s="240"/>
      <c r="AA10" s="240">
        <v>3</v>
      </c>
      <c r="AB10" s="240"/>
      <c r="AC10" s="240"/>
      <c r="AD10" s="240"/>
      <c r="AE10" s="240">
        <v>4</v>
      </c>
      <c r="AF10" s="240"/>
      <c r="AG10" s="240"/>
      <c r="AH10" s="240"/>
      <c r="AI10" s="240">
        <v>3</v>
      </c>
      <c r="AJ10" s="240"/>
      <c r="AK10" s="240"/>
      <c r="AL10" s="240"/>
      <c r="AM10" s="240">
        <v>6</v>
      </c>
      <c r="AN10" s="240"/>
      <c r="AO10" s="240"/>
      <c r="AP10" s="242"/>
      <c r="AQ10" s="240">
        <v>2</v>
      </c>
      <c r="AR10" s="240"/>
      <c r="AS10" s="240"/>
      <c r="AT10" s="240"/>
      <c r="AU10" s="240"/>
      <c r="AV10" s="240"/>
      <c r="AW10" s="240"/>
      <c r="AX10" s="240"/>
      <c r="AY10" s="240">
        <v>5</v>
      </c>
      <c r="AZ10" s="240"/>
      <c r="BA10" s="240"/>
      <c r="BB10" s="240"/>
      <c r="BC10" s="240">
        <v>3</v>
      </c>
      <c r="BD10" s="240"/>
      <c r="BE10" s="240"/>
      <c r="BF10" s="240"/>
      <c r="BG10" s="240">
        <v>4</v>
      </c>
      <c r="BH10" s="240"/>
      <c r="BI10" s="240"/>
      <c r="BJ10" s="254"/>
      <c r="BK10" s="250"/>
      <c r="BL10" s="250"/>
      <c r="BM10" s="252"/>
      <c r="BN10" t="s">
        <v>94</v>
      </c>
    </row>
    <row r="11" spans="1:66">
      <c r="A11" s="184"/>
      <c r="B11" s="184"/>
      <c r="C11" s="184"/>
      <c r="D11" s="184"/>
      <c r="E11" s="225"/>
      <c r="F11" s="225"/>
      <c r="G11" s="31"/>
      <c r="H11" s="30"/>
      <c r="I11" s="29"/>
      <c r="J11" s="26"/>
      <c r="K11" s="25"/>
      <c r="L11" s="25"/>
      <c r="M11" s="25"/>
      <c r="N11" s="24"/>
      <c r="O11" s="23"/>
      <c r="P11" s="22"/>
      <c r="Q11" s="22"/>
      <c r="R11" s="22"/>
      <c r="S11" s="22"/>
      <c r="T11" s="23"/>
      <c r="U11" s="26"/>
      <c r="V11" s="25"/>
      <c r="W11" s="24"/>
      <c r="X11" s="23"/>
      <c r="Y11" s="22"/>
      <c r="Z11" s="23"/>
      <c r="AA11" s="26"/>
      <c r="AB11" s="25"/>
      <c r="AC11" s="25"/>
      <c r="AD11" s="25"/>
      <c r="AE11" s="24"/>
      <c r="AF11" s="23"/>
      <c r="AG11" s="22"/>
      <c r="AH11" s="22"/>
      <c r="AI11" s="23"/>
      <c r="AJ11" s="26"/>
      <c r="AK11" s="25"/>
      <c r="AL11" s="25"/>
      <c r="AM11" s="25"/>
      <c r="AN11" s="24"/>
      <c r="AO11" s="23"/>
      <c r="AP11" s="27"/>
      <c r="AQ11" s="22"/>
      <c r="AR11" s="22"/>
      <c r="AS11" s="23"/>
      <c r="AT11" s="26"/>
      <c r="AU11" s="25"/>
      <c r="AV11" s="25"/>
      <c r="AW11" s="25"/>
      <c r="AX11" s="24"/>
      <c r="AY11" s="23"/>
      <c r="AZ11" s="22"/>
      <c r="BA11" s="22"/>
      <c r="BB11" s="27"/>
      <c r="BC11" s="22"/>
      <c r="BD11" s="23"/>
      <c r="BE11" s="26"/>
      <c r="BF11" s="25"/>
      <c r="BG11" s="25"/>
      <c r="BH11" s="24"/>
      <c r="BI11" s="23"/>
      <c r="BJ11" s="22"/>
      <c r="BK11" s="250"/>
      <c r="BL11" s="250"/>
      <c r="BM11" s="252"/>
    </row>
    <row r="12" spans="1:66" ht="15.75" customHeight="1">
      <c r="A12" s="184"/>
      <c r="B12" s="184"/>
      <c r="C12" s="184"/>
      <c r="D12" s="184"/>
      <c r="E12" s="226"/>
      <c r="F12" s="226"/>
      <c r="G12" s="21"/>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9"/>
      <c r="AQ12" s="17"/>
      <c r="AR12" s="17"/>
      <c r="AS12" s="17"/>
      <c r="AT12" s="17"/>
      <c r="AU12" s="17"/>
      <c r="AV12" s="17"/>
      <c r="AW12" s="17"/>
      <c r="AX12" s="17"/>
      <c r="AY12" s="17"/>
      <c r="AZ12" s="17"/>
      <c r="BA12" s="17"/>
      <c r="BB12" s="19"/>
      <c r="BC12" s="17"/>
      <c r="BD12" s="17"/>
      <c r="BE12" s="17"/>
      <c r="BF12" s="17"/>
      <c r="BG12" s="17"/>
      <c r="BH12" s="17"/>
      <c r="BI12" s="17"/>
      <c r="BJ12" s="17"/>
      <c r="BK12" s="250"/>
      <c r="BL12" s="250"/>
      <c r="BM12" s="253"/>
    </row>
    <row r="13" spans="1:66" ht="14.25" customHeight="1">
      <c r="A13" s="184"/>
      <c r="B13" s="184"/>
      <c r="C13" s="184"/>
      <c r="D13" s="218" t="s">
        <v>87</v>
      </c>
      <c r="E13" s="227">
        <v>5</v>
      </c>
      <c r="F13" s="227">
        <v>1</v>
      </c>
      <c r="G13" s="255"/>
      <c r="H13" s="233"/>
      <c r="I13" s="233"/>
      <c r="J13" s="233"/>
      <c r="K13" s="233">
        <v>35</v>
      </c>
      <c r="L13" s="233"/>
      <c r="M13" s="233"/>
      <c r="N13" s="233"/>
      <c r="O13" s="233"/>
      <c r="P13" s="233"/>
      <c r="Q13" s="233"/>
      <c r="R13" s="233"/>
      <c r="S13" s="233">
        <v>23</v>
      </c>
      <c r="T13" s="233"/>
      <c r="U13" s="233"/>
      <c r="V13" s="233"/>
      <c r="W13" s="233"/>
      <c r="X13" s="233"/>
      <c r="Y13" s="233"/>
      <c r="Z13" s="233"/>
      <c r="AA13" s="233">
        <v>41</v>
      </c>
      <c r="AB13" s="233"/>
      <c r="AC13" s="233"/>
      <c r="AD13" s="233"/>
      <c r="AE13" s="233"/>
      <c r="AF13" s="233"/>
      <c r="AG13" s="233"/>
      <c r="AH13" s="233"/>
      <c r="AI13" s="233">
        <v>42</v>
      </c>
      <c r="AJ13" s="233"/>
      <c r="AK13" s="233"/>
      <c r="AL13" s="233"/>
      <c r="AM13" s="233"/>
      <c r="AN13" s="233"/>
      <c r="AO13" s="233"/>
      <c r="AP13" s="234"/>
      <c r="AQ13" s="233"/>
      <c r="AR13" s="233"/>
      <c r="AS13" s="233"/>
      <c r="AT13" s="233"/>
      <c r="AU13" s="233">
        <v>30</v>
      </c>
      <c r="AV13" s="233"/>
      <c r="AW13" s="233"/>
      <c r="AX13" s="233"/>
      <c r="AY13" s="233"/>
      <c r="AZ13" s="233"/>
      <c r="BA13" s="233"/>
      <c r="BB13" s="233"/>
      <c r="BC13" s="233">
        <v>30</v>
      </c>
      <c r="BD13" s="233"/>
      <c r="BE13" s="233"/>
      <c r="BF13" s="233"/>
      <c r="BG13" s="233"/>
      <c r="BH13" s="233"/>
      <c r="BI13" s="233"/>
      <c r="BJ13" s="235"/>
      <c r="BK13" s="250">
        <f>ROUND(SUM(G13:BJ13)/30,2)</f>
        <v>6.7</v>
      </c>
      <c r="BL13" s="250">
        <f>ROUND(SUM(G14:BJ14)/20,2)</f>
        <v>2.5499999999999998</v>
      </c>
      <c r="BM13" s="251">
        <f>SUM(BK13,BL13)</f>
        <v>9.25</v>
      </c>
      <c r="BN13" t="s">
        <v>93</v>
      </c>
    </row>
    <row r="14" spans="1:66">
      <c r="A14" s="184"/>
      <c r="B14" s="184"/>
      <c r="C14" s="184"/>
      <c r="D14" s="184"/>
      <c r="E14" s="228"/>
      <c r="F14" s="228"/>
      <c r="G14" s="241">
        <v>10</v>
      </c>
      <c r="H14" s="240"/>
      <c r="I14" s="240"/>
      <c r="J14" s="240"/>
      <c r="K14" s="240"/>
      <c r="L14" s="240"/>
      <c r="M14" s="240"/>
      <c r="N14" s="240"/>
      <c r="O14" s="240">
        <v>4</v>
      </c>
      <c r="P14" s="240"/>
      <c r="Q14" s="240"/>
      <c r="R14" s="240"/>
      <c r="S14" s="240">
        <v>3</v>
      </c>
      <c r="T14" s="240"/>
      <c r="U14" s="240"/>
      <c r="V14" s="240"/>
      <c r="W14" s="240">
        <v>4</v>
      </c>
      <c r="X14" s="240"/>
      <c r="Y14" s="240"/>
      <c r="Z14" s="240"/>
      <c r="AA14" s="240">
        <v>3</v>
      </c>
      <c r="AB14" s="240"/>
      <c r="AC14" s="240"/>
      <c r="AD14" s="240"/>
      <c r="AE14" s="240">
        <v>4</v>
      </c>
      <c r="AF14" s="240"/>
      <c r="AG14" s="240"/>
      <c r="AH14" s="240"/>
      <c r="AI14" s="240">
        <v>3</v>
      </c>
      <c r="AJ14" s="240"/>
      <c r="AK14" s="240"/>
      <c r="AL14" s="240"/>
      <c r="AM14" s="240">
        <v>6</v>
      </c>
      <c r="AN14" s="240"/>
      <c r="AO14" s="240"/>
      <c r="AP14" s="242"/>
      <c r="AQ14" s="240">
        <v>2</v>
      </c>
      <c r="AR14" s="240"/>
      <c r="AS14" s="240"/>
      <c r="AT14" s="240"/>
      <c r="AU14" s="240"/>
      <c r="AV14" s="240"/>
      <c r="AW14" s="240"/>
      <c r="AX14" s="240"/>
      <c r="AY14" s="240">
        <v>5</v>
      </c>
      <c r="AZ14" s="240"/>
      <c r="BA14" s="240"/>
      <c r="BB14" s="240"/>
      <c r="BC14" s="240">
        <v>3</v>
      </c>
      <c r="BD14" s="240"/>
      <c r="BE14" s="240"/>
      <c r="BF14" s="240"/>
      <c r="BG14" s="240">
        <v>4</v>
      </c>
      <c r="BH14" s="240"/>
      <c r="BI14" s="240"/>
      <c r="BJ14" s="254"/>
      <c r="BK14" s="250"/>
      <c r="BL14" s="250"/>
      <c r="BM14" s="252"/>
      <c r="BN14" t="s">
        <v>94</v>
      </c>
    </row>
    <row r="15" spans="1:66">
      <c r="A15" s="184"/>
      <c r="B15" s="184"/>
      <c r="C15" s="184"/>
      <c r="D15" s="184"/>
      <c r="E15" s="228"/>
      <c r="F15" s="228"/>
      <c r="G15" s="31"/>
      <c r="H15" s="30"/>
      <c r="I15" s="29"/>
      <c r="J15" s="26"/>
      <c r="K15" s="25"/>
      <c r="L15" s="25"/>
      <c r="M15" s="25"/>
      <c r="N15" s="24"/>
      <c r="O15" s="23"/>
      <c r="P15" s="22"/>
      <c r="Q15" s="22"/>
      <c r="R15" s="22"/>
      <c r="S15" s="22"/>
      <c r="T15" s="23"/>
      <c r="U15" s="26"/>
      <c r="V15" s="25"/>
      <c r="W15" s="24"/>
      <c r="X15" s="23"/>
      <c r="Y15" s="22"/>
      <c r="Z15" s="23"/>
      <c r="AA15" s="26"/>
      <c r="AB15" s="25"/>
      <c r="AC15" s="25"/>
      <c r="AD15" s="25"/>
      <c r="AE15" s="24"/>
      <c r="AF15" s="23"/>
      <c r="AG15" s="22"/>
      <c r="AH15" s="22"/>
      <c r="AK15" s="23"/>
      <c r="AL15" s="26"/>
      <c r="AM15" s="25"/>
      <c r="AN15" s="25"/>
      <c r="AO15" s="25"/>
      <c r="AP15" s="24"/>
      <c r="AQ15" s="23"/>
      <c r="AR15" s="22"/>
      <c r="AT15" s="28"/>
      <c r="AU15" s="128"/>
      <c r="AV15" s="26"/>
      <c r="AW15" s="26"/>
      <c r="AX15" s="24"/>
      <c r="AY15" s="23"/>
      <c r="BA15" s="22"/>
      <c r="BB15" s="27"/>
      <c r="BC15" s="22"/>
      <c r="BD15" s="23"/>
      <c r="BE15" s="26"/>
      <c r="BF15" s="25"/>
      <c r="BG15" s="25"/>
      <c r="BH15" s="24"/>
      <c r="BI15" s="23"/>
      <c r="BJ15" s="22"/>
      <c r="BK15" s="250"/>
      <c r="BL15" s="250"/>
      <c r="BM15" s="252"/>
    </row>
    <row r="16" spans="1:66" ht="18" customHeight="1">
      <c r="A16" s="184"/>
      <c r="B16" s="184"/>
      <c r="C16" s="184"/>
      <c r="D16" s="184"/>
      <c r="E16" s="214"/>
      <c r="F16" s="214"/>
      <c r="G16" s="21"/>
      <c r="H16" s="17" t="s">
        <v>65</v>
      </c>
      <c r="I16" s="17"/>
      <c r="J16" s="17"/>
      <c r="K16" s="17" t="s">
        <v>66</v>
      </c>
      <c r="L16" s="17"/>
      <c r="M16" s="17"/>
      <c r="N16" s="20"/>
      <c r="O16" s="17" t="s">
        <v>43</v>
      </c>
      <c r="P16" s="17"/>
      <c r="Q16" s="17"/>
      <c r="R16" s="17"/>
      <c r="S16" s="17"/>
      <c r="T16" s="17" t="s">
        <v>67</v>
      </c>
      <c r="U16" s="17"/>
      <c r="V16" s="17" t="s">
        <v>44</v>
      </c>
      <c r="W16" s="17"/>
      <c r="X16" s="17" t="s">
        <v>68</v>
      </c>
      <c r="Y16" s="17"/>
      <c r="Z16" s="17" t="s">
        <v>69</v>
      </c>
      <c r="AA16" s="17"/>
      <c r="AB16" s="17"/>
      <c r="AC16" s="17" t="s">
        <v>70</v>
      </c>
      <c r="AD16" s="17"/>
      <c r="AE16" s="17"/>
      <c r="AF16" s="17" t="s">
        <v>71</v>
      </c>
      <c r="AG16" s="17"/>
      <c r="AH16" s="17"/>
      <c r="AI16" s="20"/>
      <c r="AJ16" s="20"/>
      <c r="AK16" s="17" t="s">
        <v>72</v>
      </c>
      <c r="AL16" s="17"/>
      <c r="AM16" s="17"/>
      <c r="AN16" s="17" t="s">
        <v>73</v>
      </c>
      <c r="AO16" s="17"/>
      <c r="AP16" s="17"/>
      <c r="AQ16" s="17" t="s">
        <v>74</v>
      </c>
      <c r="AR16" s="17"/>
      <c r="AS16" s="20"/>
      <c r="AT16" s="17" t="s">
        <v>75</v>
      </c>
      <c r="AU16" s="20"/>
      <c r="AV16" s="20"/>
      <c r="AW16" s="17" t="s">
        <v>76</v>
      </c>
      <c r="AX16" s="17"/>
      <c r="AY16" s="17" t="s">
        <v>77</v>
      </c>
      <c r="AZ16" s="20"/>
      <c r="BA16" s="17"/>
      <c r="BB16" s="19"/>
      <c r="BC16" s="17"/>
      <c r="BD16" s="17" t="s">
        <v>78</v>
      </c>
      <c r="BE16" s="18"/>
      <c r="BF16" s="17" t="s">
        <v>79</v>
      </c>
      <c r="BG16" s="17"/>
      <c r="BH16" s="17"/>
      <c r="BI16" s="17" t="s">
        <v>80</v>
      </c>
      <c r="BJ16" s="17"/>
      <c r="BK16" s="250"/>
      <c r="BL16" s="250"/>
      <c r="BM16" s="253"/>
    </row>
    <row r="17" spans="1:66" ht="6" customHeight="1">
      <c r="E17" s="135"/>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row>
    <row r="18" spans="1:66">
      <c r="E18" s="136"/>
      <c r="F18" s="148"/>
      <c r="G18" s="141"/>
      <c r="H18" s="141"/>
      <c r="I18" s="141"/>
      <c r="J18" s="141"/>
      <c r="K18" s="141"/>
      <c r="L18" s="141"/>
      <c r="M18" s="141"/>
      <c r="N18" s="141"/>
      <c r="O18" s="141"/>
      <c r="P18" s="141"/>
      <c r="Q18" s="141"/>
      <c r="R18" s="142"/>
      <c r="S18" s="139" t="s">
        <v>81</v>
      </c>
      <c r="T18" s="16" t="s">
        <v>82</v>
      </c>
      <c r="U18" s="16"/>
      <c r="V18" s="16"/>
      <c r="W18" s="16"/>
      <c r="X18" s="16"/>
      <c r="Y18" s="16"/>
      <c r="Z18" s="16"/>
      <c r="AA18" s="16"/>
      <c r="AB18" s="16"/>
      <c r="AC18" s="16"/>
      <c r="AD18" s="16"/>
      <c r="AE18" s="16"/>
      <c r="AF18" s="16"/>
      <c r="AG18" s="16"/>
      <c r="AH18" s="16"/>
      <c r="AI18" s="16"/>
      <c r="AJ18" s="16"/>
      <c r="AK18" s="16"/>
      <c r="AL18" s="16"/>
      <c r="AM18" s="16"/>
      <c r="AN18" s="16"/>
      <c r="AO18" s="16"/>
      <c r="AP18" s="16"/>
      <c r="AQ18" s="16"/>
      <c r="BG18" s="16"/>
    </row>
    <row r="19" spans="1:66" ht="6" customHeight="1">
      <c r="S19" s="139"/>
    </row>
    <row r="20" spans="1:66">
      <c r="A20" s="129"/>
      <c r="B20" s="129"/>
      <c r="C20" s="129"/>
      <c r="D20" s="129"/>
      <c r="E20" s="129"/>
      <c r="F20" s="149"/>
      <c r="G20" s="258"/>
      <c r="H20" s="259"/>
      <c r="I20" s="259"/>
      <c r="J20" s="259"/>
      <c r="K20" s="259"/>
      <c r="L20" s="259"/>
      <c r="M20" s="259"/>
      <c r="N20" s="259"/>
      <c r="O20" s="259"/>
      <c r="P20" s="259"/>
      <c r="Q20" s="259"/>
      <c r="R20" s="260"/>
      <c r="S20" s="139" t="s">
        <v>81</v>
      </c>
      <c r="T20" s="16" t="s">
        <v>83</v>
      </c>
      <c r="BG20" s="16"/>
    </row>
    <row r="21" spans="1:66" ht="10.5" customHeight="1">
      <c r="A21" s="129"/>
      <c r="B21" s="129"/>
      <c r="C21" s="129"/>
      <c r="D21" s="129"/>
      <c r="E21" s="129"/>
      <c r="F21" s="257"/>
      <c r="G21" s="257"/>
      <c r="H21" s="257"/>
      <c r="I21" s="257"/>
      <c r="J21" s="257"/>
      <c r="K21" s="257"/>
      <c r="L21" s="257"/>
      <c r="M21" s="257"/>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row>
    <row r="22" spans="1:66" ht="11.25" customHeight="1">
      <c r="F22" s="15" t="s">
        <v>84</v>
      </c>
      <c r="K22" s="239">
        <v>1</v>
      </c>
      <c r="L22" s="239"/>
      <c r="M22" s="239"/>
      <c r="N22" s="140"/>
      <c r="O22" s="239" t="s">
        <v>99</v>
      </c>
      <c r="P22" s="239"/>
      <c r="Q22" s="239"/>
      <c r="R22" s="239"/>
      <c r="S22" s="239"/>
      <c r="T22" s="239"/>
      <c r="U22" s="239"/>
      <c r="V22" s="239"/>
      <c r="W22" s="239"/>
      <c r="X22" s="236">
        <v>44662</v>
      </c>
      <c r="Y22" s="236"/>
      <c r="Z22" s="236"/>
      <c r="AA22" s="236"/>
      <c r="AB22" s="236"/>
      <c r="AC22" s="236"/>
      <c r="AD22" s="236"/>
      <c r="AE22" s="236"/>
      <c r="AF22" s="236"/>
      <c r="AG22" s="236"/>
      <c r="AH22" s="237" t="s">
        <v>100</v>
      </c>
      <c r="AI22" s="237"/>
      <c r="AJ22" s="237"/>
      <c r="AK22" s="236">
        <v>44671</v>
      </c>
      <c r="AL22" s="236"/>
      <c r="AM22" s="236"/>
      <c r="AN22" s="236"/>
      <c r="AO22" s="236"/>
      <c r="AP22" s="236"/>
      <c r="AQ22" s="236"/>
      <c r="AR22" s="236"/>
      <c r="AS22" s="236"/>
      <c r="AT22" s="236"/>
      <c r="AU22" s="238">
        <f>AK22-X22+1</f>
        <v>10</v>
      </c>
      <c r="AV22" s="238" t="e">
        <f>AU22-#REF!+1</f>
        <v>#REF!</v>
      </c>
      <c r="AW22" s="238" t="e">
        <f t="shared" ref="AW22:AX22" si="0">AV22-AU22+1</f>
        <v>#REF!</v>
      </c>
      <c r="AX22" s="238" t="e">
        <f t="shared" si="0"/>
        <v>#REF!</v>
      </c>
      <c r="AY22" s="140" t="s">
        <v>98</v>
      </c>
      <c r="AZ22" s="140"/>
      <c r="BA22" s="140"/>
      <c r="BB22" s="140"/>
      <c r="BC22" s="140"/>
      <c r="BD22" s="140"/>
      <c r="BE22" s="140"/>
      <c r="BF22" s="140"/>
      <c r="BG22" s="140"/>
      <c r="BH22" s="140"/>
      <c r="BI22" s="140"/>
      <c r="BJ22" s="140"/>
      <c r="BK22" s="140"/>
      <c r="BL22" s="140"/>
      <c r="BM22" s="140"/>
      <c r="BN22" s="140"/>
    </row>
    <row r="23" spans="1:66" ht="11.25" customHeight="1">
      <c r="K23" s="239">
        <v>2</v>
      </c>
      <c r="L23" s="239"/>
      <c r="M23" s="239"/>
      <c r="N23" s="140"/>
      <c r="O23" s="239" t="s">
        <v>101</v>
      </c>
      <c r="P23" s="239"/>
      <c r="Q23" s="239"/>
      <c r="R23" s="239"/>
      <c r="S23" s="239"/>
      <c r="T23" s="239"/>
      <c r="U23" s="239"/>
      <c r="V23" s="239"/>
      <c r="W23" s="239"/>
      <c r="X23" s="236">
        <v>44672</v>
      </c>
      <c r="Y23" s="236"/>
      <c r="Z23" s="236"/>
      <c r="AA23" s="236"/>
      <c r="AB23" s="236"/>
      <c r="AC23" s="236"/>
      <c r="AD23" s="236"/>
      <c r="AE23" s="236"/>
      <c r="AF23" s="236"/>
      <c r="AG23" s="236"/>
      <c r="AH23" s="237" t="s">
        <v>100</v>
      </c>
      <c r="AI23" s="237"/>
      <c r="AJ23" s="237"/>
      <c r="AK23" s="236">
        <v>44706</v>
      </c>
      <c r="AL23" s="236"/>
      <c r="AM23" s="236"/>
      <c r="AN23" s="236"/>
      <c r="AO23" s="236"/>
      <c r="AP23" s="236"/>
      <c r="AQ23" s="236"/>
      <c r="AR23" s="236"/>
      <c r="AS23" s="236"/>
      <c r="AT23" s="236"/>
      <c r="AU23" s="238">
        <f>AK23-X23+1</f>
        <v>35</v>
      </c>
      <c r="AV23" s="238" t="e">
        <f>AU23-#REF!+1</f>
        <v>#REF!</v>
      </c>
      <c r="AW23" s="238" t="e">
        <f t="shared" ref="AW23:AW26" si="1">AV23-AU23+1</f>
        <v>#REF!</v>
      </c>
      <c r="AX23" s="238" t="e">
        <f t="shared" ref="AX23:AX26" si="2">AW23-AV23+1</f>
        <v>#REF!</v>
      </c>
      <c r="AY23" s="140" t="s">
        <v>98</v>
      </c>
      <c r="AZ23" s="140"/>
      <c r="BA23" s="140"/>
      <c r="BB23" s="140"/>
      <c r="BC23" s="140"/>
      <c r="BD23" s="140"/>
      <c r="BE23" s="140"/>
      <c r="BF23" s="140"/>
      <c r="BG23" s="140"/>
      <c r="BH23" s="140"/>
      <c r="BI23" s="140"/>
      <c r="BJ23" s="140"/>
      <c r="BK23" s="140"/>
      <c r="BL23" s="140"/>
      <c r="BM23" s="140"/>
      <c r="BN23" s="140"/>
    </row>
    <row r="24" spans="1:66" ht="11.25" customHeight="1">
      <c r="K24" s="239">
        <v>3</v>
      </c>
      <c r="L24" s="239"/>
      <c r="M24" s="239"/>
      <c r="N24" s="140"/>
      <c r="O24" s="239" t="s">
        <v>99</v>
      </c>
      <c r="P24" s="239"/>
      <c r="Q24" s="239"/>
      <c r="R24" s="239"/>
      <c r="S24" s="239"/>
      <c r="T24" s="239"/>
      <c r="U24" s="239"/>
      <c r="V24" s="239"/>
      <c r="W24" s="239"/>
      <c r="X24" s="236">
        <v>44713</v>
      </c>
      <c r="Y24" s="236"/>
      <c r="Z24" s="236"/>
      <c r="AA24" s="236"/>
      <c r="AB24" s="236"/>
      <c r="AC24" s="236"/>
      <c r="AD24" s="236"/>
      <c r="AE24" s="236"/>
      <c r="AF24" s="236"/>
      <c r="AG24" s="236"/>
      <c r="AH24" s="237" t="s">
        <v>100</v>
      </c>
      <c r="AI24" s="237"/>
      <c r="AJ24" s="237"/>
      <c r="AK24" s="236">
        <v>44716</v>
      </c>
      <c r="AL24" s="236"/>
      <c r="AM24" s="236"/>
      <c r="AN24" s="236"/>
      <c r="AO24" s="236"/>
      <c r="AP24" s="236"/>
      <c r="AQ24" s="236"/>
      <c r="AR24" s="236"/>
      <c r="AS24" s="236"/>
      <c r="AT24" s="236"/>
      <c r="AU24" s="238">
        <f>AK24-X24+1</f>
        <v>4</v>
      </c>
      <c r="AV24" s="238" t="e">
        <f>AU24-#REF!+1</f>
        <v>#REF!</v>
      </c>
      <c r="AW24" s="238" t="e">
        <f t="shared" si="1"/>
        <v>#REF!</v>
      </c>
      <c r="AX24" s="238" t="e">
        <f t="shared" si="2"/>
        <v>#REF!</v>
      </c>
      <c r="AY24" s="140" t="s">
        <v>98</v>
      </c>
      <c r="AZ24" s="140"/>
      <c r="BA24" s="140"/>
      <c r="BB24" s="140"/>
      <c r="BC24" s="140"/>
      <c r="BD24" s="140"/>
      <c r="BE24" s="140"/>
      <c r="BF24" s="140"/>
      <c r="BG24" s="140"/>
      <c r="BH24" s="140"/>
      <c r="BI24" s="140"/>
      <c r="BJ24" s="140"/>
      <c r="BK24" s="140"/>
      <c r="BL24" s="140"/>
      <c r="BM24" s="140"/>
      <c r="BN24" s="140"/>
    </row>
    <row r="25" spans="1:66" ht="11.25" customHeight="1">
      <c r="K25" s="239">
        <v>4</v>
      </c>
      <c r="L25" s="239"/>
      <c r="M25" s="239"/>
      <c r="N25" s="140"/>
      <c r="O25" s="239" t="s">
        <v>99</v>
      </c>
      <c r="P25" s="239"/>
      <c r="Q25" s="239"/>
      <c r="R25" s="239"/>
      <c r="S25" s="239"/>
      <c r="T25" s="239"/>
      <c r="U25" s="239"/>
      <c r="V25" s="239"/>
      <c r="W25" s="239"/>
      <c r="X25" s="236">
        <v>44755</v>
      </c>
      <c r="Y25" s="236"/>
      <c r="Z25" s="236"/>
      <c r="AA25" s="236"/>
      <c r="AB25" s="236"/>
      <c r="AC25" s="236"/>
      <c r="AD25" s="236"/>
      <c r="AE25" s="236"/>
      <c r="AF25" s="236"/>
      <c r="AG25" s="236"/>
      <c r="AH25" s="237" t="s">
        <v>100</v>
      </c>
      <c r="AI25" s="237"/>
      <c r="AJ25" s="237"/>
      <c r="AK25" s="236">
        <v>44759</v>
      </c>
      <c r="AL25" s="236"/>
      <c r="AM25" s="236"/>
      <c r="AN25" s="236"/>
      <c r="AO25" s="236"/>
      <c r="AP25" s="236"/>
      <c r="AQ25" s="236"/>
      <c r="AR25" s="236"/>
      <c r="AS25" s="236"/>
      <c r="AT25" s="236"/>
      <c r="AU25" s="238">
        <v>3</v>
      </c>
      <c r="AV25" s="238" t="e">
        <f>AU25-#REF!+1</f>
        <v>#REF!</v>
      </c>
      <c r="AW25" s="238" t="e">
        <f t="shared" si="1"/>
        <v>#REF!</v>
      </c>
      <c r="AX25" s="238" t="e">
        <f t="shared" si="2"/>
        <v>#REF!</v>
      </c>
      <c r="AY25" s="140" t="s">
        <v>98</v>
      </c>
      <c r="AZ25" s="140"/>
      <c r="BA25" s="140"/>
      <c r="BB25" s="140"/>
      <c r="BC25" s="140"/>
      <c r="BD25" s="140"/>
      <c r="BE25" s="140"/>
      <c r="BF25" s="140"/>
      <c r="BG25" s="140"/>
      <c r="BH25" s="140"/>
      <c r="BI25" s="140"/>
      <c r="BJ25" s="140"/>
      <c r="BK25" s="140"/>
      <c r="BL25" s="140"/>
      <c r="BM25" s="140"/>
      <c r="BN25" s="140"/>
    </row>
    <row r="26" spans="1:66" ht="11.25" customHeight="1">
      <c r="K26" s="239">
        <v>5</v>
      </c>
      <c r="L26" s="239"/>
      <c r="M26" s="239"/>
      <c r="N26" s="140"/>
      <c r="O26" s="239" t="s">
        <v>101</v>
      </c>
      <c r="P26" s="239"/>
      <c r="Q26" s="239"/>
      <c r="R26" s="239"/>
      <c r="S26" s="239"/>
      <c r="T26" s="239"/>
      <c r="U26" s="239"/>
      <c r="V26" s="239"/>
      <c r="W26" s="239"/>
      <c r="X26" s="236">
        <v>44760</v>
      </c>
      <c r="Y26" s="236"/>
      <c r="Z26" s="236"/>
      <c r="AA26" s="236"/>
      <c r="AB26" s="236"/>
      <c r="AC26" s="236"/>
      <c r="AD26" s="236"/>
      <c r="AE26" s="236"/>
      <c r="AF26" s="236"/>
      <c r="AG26" s="236"/>
      <c r="AH26" s="237" t="s">
        <v>100</v>
      </c>
      <c r="AI26" s="237"/>
      <c r="AJ26" s="237"/>
      <c r="AK26" s="236">
        <v>44782</v>
      </c>
      <c r="AL26" s="236"/>
      <c r="AM26" s="236"/>
      <c r="AN26" s="236"/>
      <c r="AO26" s="236"/>
      <c r="AP26" s="236"/>
      <c r="AQ26" s="236"/>
      <c r="AR26" s="236"/>
      <c r="AS26" s="236"/>
      <c r="AT26" s="236"/>
      <c r="AU26" s="238">
        <f>AK26-X26+1</f>
        <v>23</v>
      </c>
      <c r="AV26" s="238" t="e">
        <f>AU26-#REF!+1</f>
        <v>#REF!</v>
      </c>
      <c r="AW26" s="238" t="e">
        <f t="shared" si="1"/>
        <v>#REF!</v>
      </c>
      <c r="AX26" s="238" t="e">
        <f t="shared" si="2"/>
        <v>#REF!</v>
      </c>
      <c r="AY26" s="140" t="s">
        <v>98</v>
      </c>
      <c r="AZ26" s="140"/>
      <c r="BA26" s="140"/>
      <c r="BB26" s="140"/>
      <c r="BC26" s="140"/>
      <c r="BD26" s="140"/>
      <c r="BE26" s="140"/>
      <c r="BF26" s="140"/>
      <c r="BG26" s="140"/>
      <c r="BH26" s="140"/>
      <c r="BI26" s="140"/>
      <c r="BJ26" s="140"/>
      <c r="BK26" s="140"/>
      <c r="BL26" s="140"/>
      <c r="BM26" s="140"/>
      <c r="BN26" s="140"/>
    </row>
    <row r="27" spans="1:66" ht="11.25" customHeight="1">
      <c r="K27" s="239">
        <v>6</v>
      </c>
      <c r="L27" s="239"/>
      <c r="M27" s="239"/>
      <c r="N27" s="140"/>
      <c r="O27" s="239" t="s">
        <v>99</v>
      </c>
      <c r="P27" s="239"/>
      <c r="Q27" s="239"/>
      <c r="R27" s="239"/>
      <c r="S27" s="239"/>
      <c r="T27" s="239"/>
      <c r="U27" s="239"/>
      <c r="V27" s="239"/>
      <c r="W27" s="239"/>
      <c r="X27" s="236">
        <v>44785</v>
      </c>
      <c r="Y27" s="236"/>
      <c r="Z27" s="236"/>
      <c r="AA27" s="236"/>
      <c r="AB27" s="236"/>
      <c r="AC27" s="236"/>
      <c r="AD27" s="236"/>
      <c r="AE27" s="236"/>
      <c r="AF27" s="236"/>
      <c r="AG27" s="236"/>
      <c r="AH27" s="237" t="s">
        <v>100</v>
      </c>
      <c r="AI27" s="237"/>
      <c r="AJ27" s="237"/>
      <c r="AK27" s="236">
        <v>44794</v>
      </c>
      <c r="AL27" s="236"/>
      <c r="AM27" s="236"/>
      <c r="AN27" s="236"/>
      <c r="AO27" s="236"/>
      <c r="AP27" s="236"/>
      <c r="AQ27" s="236"/>
      <c r="AR27" s="236"/>
      <c r="AS27" s="236"/>
      <c r="AT27" s="236"/>
      <c r="AU27" s="238">
        <v>4</v>
      </c>
      <c r="AV27" s="238" t="e">
        <f>AU27-#REF!+1</f>
        <v>#REF!</v>
      </c>
      <c r="AW27" s="238" t="e">
        <f t="shared" ref="AW27:AW35" si="3">AV27-AU27+1</f>
        <v>#REF!</v>
      </c>
      <c r="AX27" s="238" t="e">
        <f t="shared" ref="AX27:AX35" si="4">AW27-AV27+1</f>
        <v>#REF!</v>
      </c>
      <c r="AY27" s="140" t="s">
        <v>98</v>
      </c>
      <c r="AZ27" s="140"/>
      <c r="BA27" s="140"/>
      <c r="BB27" s="140"/>
      <c r="BC27" s="140"/>
      <c r="BD27" s="140"/>
      <c r="BE27" s="140"/>
      <c r="BF27" s="140"/>
      <c r="BG27" s="140"/>
      <c r="BH27" s="140"/>
      <c r="BI27" s="140"/>
      <c r="BJ27" s="140"/>
      <c r="BK27" s="140"/>
      <c r="BL27" s="140"/>
      <c r="BM27" s="140"/>
      <c r="BN27" s="140"/>
    </row>
    <row r="28" spans="1:66" ht="11.25" customHeight="1">
      <c r="K28" s="239">
        <v>7</v>
      </c>
      <c r="L28" s="239"/>
      <c r="M28" s="239"/>
      <c r="N28" s="140"/>
      <c r="O28" s="239" t="s">
        <v>99</v>
      </c>
      <c r="P28" s="239"/>
      <c r="Q28" s="239"/>
      <c r="R28" s="239"/>
      <c r="S28" s="239"/>
      <c r="T28" s="239"/>
      <c r="U28" s="239"/>
      <c r="V28" s="239"/>
      <c r="W28" s="239"/>
      <c r="X28" s="236">
        <v>44802</v>
      </c>
      <c r="Y28" s="236"/>
      <c r="Z28" s="236"/>
      <c r="AA28" s="236"/>
      <c r="AB28" s="236"/>
      <c r="AC28" s="236"/>
      <c r="AD28" s="236"/>
      <c r="AE28" s="236"/>
      <c r="AF28" s="236"/>
      <c r="AG28" s="236"/>
      <c r="AH28" s="237" t="s">
        <v>100</v>
      </c>
      <c r="AI28" s="237"/>
      <c r="AJ28" s="237"/>
      <c r="AK28" s="236">
        <v>44804</v>
      </c>
      <c r="AL28" s="236"/>
      <c r="AM28" s="236"/>
      <c r="AN28" s="236"/>
      <c r="AO28" s="236"/>
      <c r="AP28" s="236"/>
      <c r="AQ28" s="236"/>
      <c r="AR28" s="236"/>
      <c r="AS28" s="236"/>
      <c r="AT28" s="236"/>
      <c r="AU28" s="238">
        <f>AK28-X28+1</f>
        <v>3</v>
      </c>
      <c r="AV28" s="238" t="e">
        <f>AU28-#REF!+1</f>
        <v>#REF!</v>
      </c>
      <c r="AW28" s="238" t="e">
        <f t="shared" si="3"/>
        <v>#REF!</v>
      </c>
      <c r="AX28" s="238" t="e">
        <f t="shared" si="4"/>
        <v>#REF!</v>
      </c>
      <c r="AY28" s="140" t="s">
        <v>98</v>
      </c>
      <c r="AZ28" s="140"/>
      <c r="BA28" s="140"/>
      <c r="BB28" s="140"/>
      <c r="BC28" s="140"/>
      <c r="BD28" s="140"/>
      <c r="BE28" s="140"/>
      <c r="BF28" s="140"/>
      <c r="BG28" s="140"/>
      <c r="BH28" s="140"/>
      <c r="BI28" s="140"/>
      <c r="BJ28" s="140"/>
      <c r="BK28" s="140"/>
      <c r="BL28" s="140"/>
      <c r="BM28" s="140"/>
      <c r="BN28" s="140"/>
    </row>
    <row r="29" spans="1:66" ht="11.25" customHeight="1">
      <c r="K29" s="239">
        <v>8</v>
      </c>
      <c r="L29" s="239"/>
      <c r="M29" s="239"/>
      <c r="N29" s="140"/>
      <c r="O29" s="239" t="s">
        <v>101</v>
      </c>
      <c r="P29" s="239"/>
      <c r="Q29" s="239"/>
      <c r="R29" s="239"/>
      <c r="S29" s="239"/>
      <c r="T29" s="239"/>
      <c r="U29" s="239"/>
      <c r="V29" s="239"/>
      <c r="W29" s="239"/>
      <c r="X29" s="236">
        <v>44805</v>
      </c>
      <c r="Y29" s="236"/>
      <c r="Z29" s="236"/>
      <c r="AA29" s="236"/>
      <c r="AB29" s="236"/>
      <c r="AC29" s="236"/>
      <c r="AD29" s="236"/>
      <c r="AE29" s="236"/>
      <c r="AF29" s="236"/>
      <c r="AG29" s="236"/>
      <c r="AH29" s="237" t="s">
        <v>100</v>
      </c>
      <c r="AI29" s="237"/>
      <c r="AJ29" s="237"/>
      <c r="AK29" s="236">
        <v>44845</v>
      </c>
      <c r="AL29" s="236"/>
      <c r="AM29" s="236"/>
      <c r="AN29" s="236"/>
      <c r="AO29" s="236"/>
      <c r="AP29" s="236"/>
      <c r="AQ29" s="236"/>
      <c r="AR29" s="236"/>
      <c r="AS29" s="236"/>
      <c r="AT29" s="236"/>
      <c r="AU29" s="238">
        <f>AK29-X29+1</f>
        <v>41</v>
      </c>
      <c r="AV29" s="238" t="e">
        <f>AU29-#REF!+1</f>
        <v>#REF!</v>
      </c>
      <c r="AW29" s="238" t="e">
        <f t="shared" si="3"/>
        <v>#REF!</v>
      </c>
      <c r="AX29" s="238" t="e">
        <f t="shared" si="4"/>
        <v>#REF!</v>
      </c>
      <c r="AY29" s="140" t="s">
        <v>98</v>
      </c>
      <c r="AZ29" s="140"/>
      <c r="BA29" s="140"/>
      <c r="BB29" s="140"/>
      <c r="BC29" s="140"/>
      <c r="BD29" s="140"/>
      <c r="BE29" s="140"/>
      <c r="BF29" s="140"/>
      <c r="BG29" s="140"/>
      <c r="BH29" s="140"/>
      <c r="BI29" s="140"/>
      <c r="BJ29" s="140"/>
      <c r="BK29" s="140"/>
      <c r="BL29" s="140"/>
      <c r="BM29" s="140"/>
      <c r="BN29" s="140"/>
    </row>
    <row r="30" spans="1:66" ht="11.25" customHeight="1">
      <c r="K30" s="239">
        <v>9</v>
      </c>
      <c r="L30" s="239"/>
      <c r="M30" s="239"/>
      <c r="N30" s="140"/>
      <c r="O30" s="239" t="s">
        <v>99</v>
      </c>
      <c r="P30" s="239"/>
      <c r="Q30" s="239"/>
      <c r="R30" s="239"/>
      <c r="S30" s="239"/>
      <c r="T30" s="239"/>
      <c r="U30" s="239"/>
      <c r="V30" s="239"/>
      <c r="W30" s="239"/>
      <c r="X30" s="236">
        <v>44846</v>
      </c>
      <c r="Y30" s="236"/>
      <c r="Z30" s="236"/>
      <c r="AA30" s="236"/>
      <c r="AB30" s="236"/>
      <c r="AC30" s="236"/>
      <c r="AD30" s="236"/>
      <c r="AE30" s="236"/>
      <c r="AF30" s="236"/>
      <c r="AG30" s="236"/>
      <c r="AH30" s="237" t="s">
        <v>100</v>
      </c>
      <c r="AI30" s="237"/>
      <c r="AJ30" s="237"/>
      <c r="AK30" s="236">
        <v>44860</v>
      </c>
      <c r="AL30" s="236"/>
      <c r="AM30" s="236"/>
      <c r="AN30" s="236"/>
      <c r="AO30" s="236"/>
      <c r="AP30" s="236"/>
      <c r="AQ30" s="236"/>
      <c r="AR30" s="236"/>
      <c r="AS30" s="236"/>
      <c r="AT30" s="236"/>
      <c r="AU30" s="238">
        <v>4</v>
      </c>
      <c r="AV30" s="238" t="e">
        <f>AU30-#REF!+1</f>
        <v>#REF!</v>
      </c>
      <c r="AW30" s="238" t="e">
        <f t="shared" si="3"/>
        <v>#REF!</v>
      </c>
      <c r="AX30" s="238" t="e">
        <f t="shared" si="4"/>
        <v>#REF!</v>
      </c>
      <c r="AY30" s="140" t="s">
        <v>98</v>
      </c>
      <c r="AZ30" s="140"/>
      <c r="BA30" s="140"/>
      <c r="BB30" s="140"/>
      <c r="BC30" s="140"/>
      <c r="BD30" s="140"/>
      <c r="BE30" s="140"/>
      <c r="BF30" s="140"/>
      <c r="BG30" s="140"/>
      <c r="BH30" s="140"/>
      <c r="BI30" s="140"/>
      <c r="BJ30" s="140"/>
      <c r="BK30" s="140"/>
      <c r="BL30" s="140"/>
      <c r="BM30" s="140"/>
      <c r="BN30" s="140"/>
    </row>
    <row r="31" spans="1:66" ht="11.25" customHeight="1">
      <c r="K31" s="239">
        <v>10</v>
      </c>
      <c r="L31" s="239"/>
      <c r="M31" s="239"/>
      <c r="N31" s="140"/>
      <c r="O31" s="239" t="s">
        <v>99</v>
      </c>
      <c r="P31" s="239"/>
      <c r="Q31" s="239"/>
      <c r="R31" s="239"/>
      <c r="S31" s="239"/>
      <c r="T31" s="239"/>
      <c r="U31" s="239"/>
      <c r="V31" s="239"/>
      <c r="W31" s="239"/>
      <c r="X31" s="236">
        <v>44878</v>
      </c>
      <c r="Y31" s="236"/>
      <c r="Z31" s="236"/>
      <c r="AA31" s="236"/>
      <c r="AB31" s="236"/>
      <c r="AC31" s="236"/>
      <c r="AD31" s="236"/>
      <c r="AE31" s="236"/>
      <c r="AF31" s="236"/>
      <c r="AG31" s="236"/>
      <c r="AH31" s="237" t="s">
        <v>100</v>
      </c>
      <c r="AI31" s="237"/>
      <c r="AJ31" s="237"/>
      <c r="AK31" s="236">
        <v>44880</v>
      </c>
      <c r="AL31" s="236"/>
      <c r="AM31" s="236"/>
      <c r="AN31" s="236"/>
      <c r="AO31" s="236"/>
      <c r="AP31" s="236"/>
      <c r="AQ31" s="236"/>
      <c r="AR31" s="236"/>
      <c r="AS31" s="236"/>
      <c r="AT31" s="236"/>
      <c r="AU31" s="238">
        <f t="shared" ref="AU31:AU33" si="5">AK31-X31+1</f>
        <v>3</v>
      </c>
      <c r="AV31" s="238" t="e">
        <f>AU31-#REF!+1</f>
        <v>#REF!</v>
      </c>
      <c r="AW31" s="238" t="e">
        <f t="shared" si="3"/>
        <v>#REF!</v>
      </c>
      <c r="AX31" s="238" t="e">
        <f t="shared" si="4"/>
        <v>#REF!</v>
      </c>
      <c r="AY31" s="140" t="s">
        <v>98</v>
      </c>
      <c r="AZ31" s="140"/>
      <c r="BA31" s="140"/>
      <c r="BB31" s="140"/>
      <c r="BC31" s="140"/>
      <c r="BD31" s="140"/>
      <c r="BE31" s="140"/>
      <c r="BF31" s="140"/>
      <c r="BG31" s="140"/>
      <c r="BH31" s="140"/>
      <c r="BI31" s="140"/>
      <c r="BJ31" s="140"/>
      <c r="BK31" s="140"/>
      <c r="BL31" s="140"/>
      <c r="BM31" s="140"/>
      <c r="BN31" s="140"/>
    </row>
    <row r="32" spans="1:66" ht="11.25" customHeight="1">
      <c r="K32" s="239">
        <v>11</v>
      </c>
      <c r="L32" s="239"/>
      <c r="M32" s="239"/>
      <c r="N32" s="140"/>
      <c r="O32" s="239" t="s">
        <v>101</v>
      </c>
      <c r="P32" s="239"/>
      <c r="Q32" s="239"/>
      <c r="R32" s="239"/>
      <c r="S32" s="239"/>
      <c r="T32" s="239"/>
      <c r="U32" s="239"/>
      <c r="V32" s="239"/>
      <c r="W32" s="239"/>
      <c r="X32" s="236">
        <v>44884</v>
      </c>
      <c r="Y32" s="236"/>
      <c r="Z32" s="236"/>
      <c r="AA32" s="236"/>
      <c r="AB32" s="236"/>
      <c r="AC32" s="236"/>
      <c r="AD32" s="236"/>
      <c r="AE32" s="236"/>
      <c r="AF32" s="236"/>
      <c r="AG32" s="236"/>
      <c r="AH32" s="237" t="s">
        <v>100</v>
      </c>
      <c r="AI32" s="237"/>
      <c r="AJ32" s="237"/>
      <c r="AK32" s="236">
        <v>44925</v>
      </c>
      <c r="AL32" s="236"/>
      <c r="AM32" s="236"/>
      <c r="AN32" s="236"/>
      <c r="AO32" s="236"/>
      <c r="AP32" s="236"/>
      <c r="AQ32" s="236"/>
      <c r="AR32" s="236"/>
      <c r="AS32" s="236"/>
      <c r="AT32" s="236"/>
      <c r="AU32" s="238">
        <f t="shared" si="5"/>
        <v>42</v>
      </c>
      <c r="AV32" s="238" t="e">
        <f>AU32-#REF!+1</f>
        <v>#REF!</v>
      </c>
      <c r="AW32" s="238" t="e">
        <f t="shared" si="3"/>
        <v>#REF!</v>
      </c>
      <c r="AX32" s="238" t="e">
        <f t="shared" si="4"/>
        <v>#REF!</v>
      </c>
      <c r="AY32" s="140" t="s">
        <v>98</v>
      </c>
      <c r="AZ32" s="140"/>
      <c r="BA32" s="140"/>
      <c r="BB32" s="140"/>
      <c r="BC32" s="140"/>
      <c r="BD32" s="140"/>
      <c r="BE32" s="140"/>
      <c r="BF32" s="140"/>
      <c r="BG32" s="140"/>
      <c r="BH32" s="140"/>
      <c r="BI32" s="140"/>
      <c r="BJ32" s="140"/>
      <c r="BK32" s="140"/>
      <c r="BL32" s="140"/>
      <c r="BM32" s="140"/>
      <c r="BN32" s="140"/>
    </row>
    <row r="33" spans="2:70" ht="11.25" customHeight="1">
      <c r="K33" s="239">
        <v>12</v>
      </c>
      <c r="L33" s="239"/>
      <c r="M33" s="239"/>
      <c r="N33" s="140"/>
      <c r="O33" s="239" t="s">
        <v>99</v>
      </c>
      <c r="P33" s="239"/>
      <c r="Q33" s="239"/>
      <c r="R33" s="239"/>
      <c r="S33" s="239"/>
      <c r="T33" s="239"/>
      <c r="U33" s="239"/>
      <c r="V33" s="239"/>
      <c r="W33" s="239"/>
      <c r="X33" s="236">
        <v>44933</v>
      </c>
      <c r="Y33" s="236"/>
      <c r="Z33" s="236"/>
      <c r="AA33" s="236"/>
      <c r="AB33" s="236"/>
      <c r="AC33" s="236"/>
      <c r="AD33" s="236"/>
      <c r="AE33" s="236"/>
      <c r="AF33" s="236"/>
      <c r="AG33" s="236"/>
      <c r="AH33" s="237" t="s">
        <v>100</v>
      </c>
      <c r="AI33" s="237"/>
      <c r="AJ33" s="237"/>
      <c r="AK33" s="236">
        <v>44938</v>
      </c>
      <c r="AL33" s="236"/>
      <c r="AM33" s="236"/>
      <c r="AN33" s="236"/>
      <c r="AO33" s="236"/>
      <c r="AP33" s="236"/>
      <c r="AQ33" s="236"/>
      <c r="AR33" s="236"/>
      <c r="AS33" s="236"/>
      <c r="AT33" s="236"/>
      <c r="AU33" s="238">
        <f t="shared" si="5"/>
        <v>6</v>
      </c>
      <c r="AV33" s="238" t="e">
        <f>AU33-#REF!+1</f>
        <v>#REF!</v>
      </c>
      <c r="AW33" s="238" t="e">
        <f t="shared" si="3"/>
        <v>#REF!</v>
      </c>
      <c r="AX33" s="238" t="e">
        <f t="shared" si="4"/>
        <v>#REF!</v>
      </c>
      <c r="AY33" s="140" t="s">
        <v>98</v>
      </c>
      <c r="AZ33" s="140"/>
      <c r="BA33" s="140"/>
      <c r="BB33" s="140"/>
      <c r="BC33" s="140"/>
      <c r="BD33" s="140"/>
      <c r="BE33" s="140"/>
      <c r="BF33" s="140"/>
      <c r="BG33" s="140"/>
      <c r="BH33" s="140"/>
      <c r="BI33" s="140"/>
      <c r="BJ33" s="140"/>
      <c r="BK33" s="140"/>
      <c r="BL33" s="140"/>
      <c r="BM33" s="140"/>
      <c r="BN33" s="140"/>
    </row>
    <row r="34" spans="2:70" ht="11.25" customHeight="1">
      <c r="K34" s="239">
        <v>13</v>
      </c>
      <c r="L34" s="239"/>
      <c r="M34" s="239"/>
      <c r="N34" s="140"/>
      <c r="O34" s="239" t="s">
        <v>99</v>
      </c>
      <c r="P34" s="239"/>
      <c r="Q34" s="239"/>
      <c r="R34" s="239"/>
      <c r="S34" s="239"/>
      <c r="T34" s="239"/>
      <c r="U34" s="239"/>
      <c r="V34" s="239"/>
      <c r="W34" s="239"/>
      <c r="X34" s="236">
        <v>44942</v>
      </c>
      <c r="Y34" s="236"/>
      <c r="Z34" s="236"/>
      <c r="AA34" s="236"/>
      <c r="AB34" s="236"/>
      <c r="AC34" s="236"/>
      <c r="AD34" s="236"/>
      <c r="AE34" s="236"/>
      <c r="AF34" s="236"/>
      <c r="AG34" s="236"/>
      <c r="AH34" s="237" t="s">
        <v>100</v>
      </c>
      <c r="AI34" s="237"/>
      <c r="AJ34" s="237"/>
      <c r="AK34" s="236">
        <v>44943</v>
      </c>
      <c r="AL34" s="236"/>
      <c r="AM34" s="236"/>
      <c r="AN34" s="236"/>
      <c r="AO34" s="236"/>
      <c r="AP34" s="236"/>
      <c r="AQ34" s="236"/>
      <c r="AR34" s="236"/>
      <c r="AS34" s="236"/>
      <c r="AT34" s="236"/>
      <c r="AU34" s="238">
        <f>AK34-X34+1</f>
        <v>2</v>
      </c>
      <c r="AV34" s="238" t="e">
        <f>AU34-#REF!+1</f>
        <v>#REF!</v>
      </c>
      <c r="AW34" s="238" t="e">
        <f t="shared" si="3"/>
        <v>#REF!</v>
      </c>
      <c r="AX34" s="238" t="e">
        <f t="shared" si="4"/>
        <v>#REF!</v>
      </c>
      <c r="AY34" s="140" t="s">
        <v>98</v>
      </c>
      <c r="AZ34" s="140"/>
      <c r="BA34" s="140"/>
      <c r="BB34" s="140"/>
      <c r="BC34" s="140"/>
      <c r="BD34" s="140"/>
      <c r="BE34" s="140"/>
      <c r="BF34" s="140"/>
      <c r="BG34" s="140"/>
      <c r="BH34" s="140"/>
      <c r="BI34" s="140"/>
      <c r="BJ34" s="140"/>
      <c r="BK34" s="140"/>
      <c r="BL34" s="140"/>
      <c r="BM34" s="140"/>
      <c r="BN34" s="140"/>
    </row>
    <row r="35" spans="2:70" ht="11.25" customHeight="1">
      <c r="K35" s="239">
        <v>14</v>
      </c>
      <c r="L35" s="239"/>
      <c r="M35" s="239"/>
      <c r="N35" s="140"/>
      <c r="O35" s="239" t="s">
        <v>101</v>
      </c>
      <c r="P35" s="239"/>
      <c r="Q35" s="239"/>
      <c r="R35" s="239"/>
      <c r="S35" s="239"/>
      <c r="T35" s="239"/>
      <c r="U35" s="239"/>
      <c r="V35" s="239"/>
      <c r="W35" s="239"/>
      <c r="X35" s="236">
        <v>44946</v>
      </c>
      <c r="Y35" s="236"/>
      <c r="Z35" s="236"/>
      <c r="AA35" s="236"/>
      <c r="AB35" s="236"/>
      <c r="AC35" s="236"/>
      <c r="AD35" s="236"/>
      <c r="AE35" s="236"/>
      <c r="AF35" s="236"/>
      <c r="AG35" s="236"/>
      <c r="AH35" s="237" t="s">
        <v>100</v>
      </c>
      <c r="AI35" s="237"/>
      <c r="AJ35" s="237"/>
      <c r="AK35" s="236">
        <v>44980</v>
      </c>
      <c r="AL35" s="236"/>
      <c r="AM35" s="236"/>
      <c r="AN35" s="236"/>
      <c r="AO35" s="236"/>
      <c r="AP35" s="236"/>
      <c r="AQ35" s="236"/>
      <c r="AR35" s="236"/>
      <c r="AS35" s="236"/>
      <c r="AT35" s="236"/>
      <c r="AU35" s="238">
        <f>AK35-X35+1</f>
        <v>35</v>
      </c>
      <c r="AV35" s="238" t="e">
        <f>AU35-#REF!+1</f>
        <v>#REF!</v>
      </c>
      <c r="AW35" s="238" t="e">
        <f t="shared" si="3"/>
        <v>#REF!</v>
      </c>
      <c r="AX35" s="238" t="e">
        <f t="shared" si="4"/>
        <v>#REF!</v>
      </c>
      <c r="AY35" s="140" t="s">
        <v>98</v>
      </c>
      <c r="AZ35" s="140"/>
      <c r="BA35" s="140"/>
      <c r="BB35" s="140"/>
      <c r="BC35" s="140"/>
      <c r="BD35" s="140"/>
      <c r="BE35" s="140"/>
      <c r="BF35" s="140"/>
      <c r="BG35" s="140"/>
      <c r="BH35" s="140"/>
      <c r="BI35" s="140"/>
      <c r="BJ35" s="140"/>
      <c r="BK35" s="140"/>
      <c r="BL35" s="140"/>
      <c r="BM35" s="140"/>
      <c r="BN35" s="140"/>
    </row>
    <row r="36" spans="2:70" ht="11.25" customHeight="1">
      <c r="K36" s="239">
        <v>15</v>
      </c>
      <c r="L36" s="239"/>
      <c r="M36" s="239"/>
      <c r="N36" s="140"/>
      <c r="O36" s="239" t="s">
        <v>99</v>
      </c>
      <c r="P36" s="239"/>
      <c r="Q36" s="239"/>
      <c r="R36" s="239"/>
      <c r="S36" s="239"/>
      <c r="T36" s="239"/>
      <c r="U36" s="239"/>
      <c r="V36" s="239"/>
      <c r="W36" s="239"/>
      <c r="X36" s="236">
        <v>44981</v>
      </c>
      <c r="Y36" s="236"/>
      <c r="Z36" s="236"/>
      <c r="AA36" s="236"/>
      <c r="AB36" s="236"/>
      <c r="AC36" s="236"/>
      <c r="AD36" s="236"/>
      <c r="AE36" s="236"/>
      <c r="AF36" s="236"/>
      <c r="AG36" s="236"/>
      <c r="AH36" s="237" t="s">
        <v>100</v>
      </c>
      <c r="AI36" s="237"/>
      <c r="AJ36" s="237"/>
      <c r="AK36" s="236">
        <v>44985</v>
      </c>
      <c r="AL36" s="236"/>
      <c r="AM36" s="236"/>
      <c r="AN36" s="236"/>
      <c r="AO36" s="236"/>
      <c r="AP36" s="236"/>
      <c r="AQ36" s="236"/>
      <c r="AR36" s="236"/>
      <c r="AS36" s="236"/>
      <c r="AT36" s="236"/>
      <c r="AU36" s="238">
        <f t="shared" ref="AU36" si="6">AK36-X36+1</f>
        <v>5</v>
      </c>
      <c r="AV36" s="238" t="e">
        <f>AU36-#REF!+1</f>
        <v>#REF!</v>
      </c>
      <c r="AW36" s="238" t="e">
        <f t="shared" ref="AW36" si="7">AV36-AU36+1</f>
        <v>#REF!</v>
      </c>
      <c r="AX36" s="238" t="e">
        <f t="shared" ref="AX36" si="8">AW36-AV36+1</f>
        <v>#REF!</v>
      </c>
      <c r="AY36" s="140" t="s">
        <v>98</v>
      </c>
      <c r="AZ36" s="140"/>
      <c r="BA36" s="140"/>
      <c r="BB36" s="140"/>
      <c r="BC36" s="140"/>
      <c r="BD36" s="140"/>
      <c r="BE36" s="140"/>
      <c r="BF36" s="140"/>
      <c r="BG36" s="140"/>
      <c r="BH36" s="140"/>
      <c r="BI36" s="140"/>
      <c r="BJ36" s="140"/>
      <c r="BK36" s="140"/>
      <c r="BL36" s="140"/>
      <c r="BM36" s="140"/>
      <c r="BN36" s="140"/>
    </row>
    <row r="37" spans="2:70" ht="11.25" customHeight="1">
      <c r="K37" s="239">
        <v>16</v>
      </c>
      <c r="L37" s="239"/>
      <c r="M37" s="239"/>
      <c r="N37" s="140"/>
      <c r="O37" s="239" t="s">
        <v>99</v>
      </c>
      <c r="P37" s="239"/>
      <c r="Q37" s="239"/>
      <c r="R37" s="239"/>
      <c r="S37" s="239"/>
      <c r="T37" s="239"/>
      <c r="U37" s="239"/>
      <c r="V37" s="239"/>
      <c r="W37" s="239"/>
      <c r="X37" s="236">
        <v>45024</v>
      </c>
      <c r="Y37" s="236"/>
      <c r="Z37" s="236"/>
      <c r="AA37" s="236"/>
      <c r="AB37" s="236"/>
      <c r="AC37" s="236"/>
      <c r="AD37" s="236"/>
      <c r="AE37" s="236"/>
      <c r="AF37" s="236"/>
      <c r="AG37" s="236"/>
      <c r="AH37" s="237" t="s">
        <v>100</v>
      </c>
      <c r="AI37" s="237"/>
      <c r="AJ37" s="237"/>
      <c r="AK37" s="236">
        <v>45026</v>
      </c>
      <c r="AL37" s="236"/>
      <c r="AM37" s="236"/>
      <c r="AN37" s="236"/>
      <c r="AO37" s="236"/>
      <c r="AP37" s="236"/>
      <c r="AQ37" s="236"/>
      <c r="AR37" s="236"/>
      <c r="AS37" s="236"/>
      <c r="AT37" s="236"/>
      <c r="AU37" s="238">
        <f t="shared" ref="AU37" si="9">AK37-X37+1</f>
        <v>3</v>
      </c>
      <c r="AV37" s="238" t="e">
        <f>AU37-#REF!+1</f>
        <v>#REF!</v>
      </c>
      <c r="AW37" s="238" t="e">
        <f t="shared" ref="AW37" si="10">AV37-AU37+1</f>
        <v>#REF!</v>
      </c>
      <c r="AX37" s="238" t="e">
        <f t="shared" ref="AX37" si="11">AW37-AV37+1</f>
        <v>#REF!</v>
      </c>
      <c r="AY37" s="140" t="s">
        <v>98</v>
      </c>
      <c r="AZ37" s="140"/>
      <c r="BA37" s="140"/>
      <c r="BB37" s="140"/>
      <c r="BC37" s="140"/>
      <c r="BD37" s="140"/>
      <c r="BE37" s="140"/>
      <c r="BF37" s="140"/>
      <c r="BG37" s="140"/>
      <c r="BH37" s="140"/>
      <c r="BI37" s="140"/>
      <c r="BJ37" s="140"/>
      <c r="BK37" s="140"/>
      <c r="BL37" s="140"/>
      <c r="BM37" s="140"/>
      <c r="BN37" s="140"/>
    </row>
    <row r="38" spans="2:70" ht="11.25" customHeight="1">
      <c r="K38" s="239">
        <v>17</v>
      </c>
      <c r="L38" s="239"/>
      <c r="M38" s="239"/>
      <c r="N38" s="140"/>
      <c r="O38" s="239" t="s">
        <v>101</v>
      </c>
      <c r="P38" s="239"/>
      <c r="Q38" s="239"/>
      <c r="R38" s="239"/>
      <c r="S38" s="239"/>
      <c r="T38" s="239"/>
      <c r="U38" s="239"/>
      <c r="V38" s="239"/>
      <c r="W38" s="239"/>
      <c r="X38" s="236">
        <v>45030</v>
      </c>
      <c r="Y38" s="236"/>
      <c r="Z38" s="236"/>
      <c r="AA38" s="236"/>
      <c r="AB38" s="236"/>
      <c r="AC38" s="236"/>
      <c r="AD38" s="236"/>
      <c r="AE38" s="236"/>
      <c r="AF38" s="236"/>
      <c r="AG38" s="236"/>
      <c r="AH38" s="237" t="s">
        <v>100</v>
      </c>
      <c r="AI38" s="237"/>
      <c r="AJ38" s="237"/>
      <c r="AK38" s="236">
        <v>45054</v>
      </c>
      <c r="AL38" s="236"/>
      <c r="AM38" s="236"/>
      <c r="AN38" s="236"/>
      <c r="AO38" s="236"/>
      <c r="AP38" s="236"/>
      <c r="AQ38" s="236"/>
      <c r="AR38" s="236"/>
      <c r="AS38" s="236"/>
      <c r="AT38" s="236"/>
      <c r="AU38" s="238">
        <f t="shared" ref="AU38" si="12">AK38-X38+1</f>
        <v>25</v>
      </c>
      <c r="AV38" s="238" t="e">
        <f>AU38-#REF!+1</f>
        <v>#REF!</v>
      </c>
      <c r="AW38" s="238" t="e">
        <f t="shared" ref="AW38" si="13">AV38-AU38+1</f>
        <v>#REF!</v>
      </c>
      <c r="AX38" s="238" t="e">
        <f t="shared" ref="AX38" si="14">AW38-AV38+1</f>
        <v>#REF!</v>
      </c>
      <c r="AY38" s="140" t="s">
        <v>98</v>
      </c>
      <c r="AZ38" s="140"/>
      <c r="BA38" s="140"/>
      <c r="BB38" s="140"/>
      <c r="BC38" s="140"/>
      <c r="BD38" s="140"/>
      <c r="BE38" s="140"/>
      <c r="BF38" s="140"/>
      <c r="BG38" s="140"/>
      <c r="BH38" s="140"/>
      <c r="BI38" s="140"/>
      <c r="BJ38" s="140"/>
      <c r="BK38" s="140"/>
      <c r="BL38" s="140"/>
      <c r="BM38" s="140"/>
      <c r="BN38" s="140"/>
    </row>
    <row r="39" spans="2:70" ht="11.25" customHeight="1">
      <c r="K39" s="239">
        <v>18</v>
      </c>
      <c r="L39" s="239"/>
      <c r="M39" s="239"/>
      <c r="N39" s="140"/>
      <c r="O39" s="239" t="s">
        <v>99</v>
      </c>
      <c r="P39" s="239"/>
      <c r="Q39" s="239"/>
      <c r="R39" s="239"/>
      <c r="S39" s="239"/>
      <c r="T39" s="239"/>
      <c r="U39" s="239"/>
      <c r="V39" s="239"/>
      <c r="W39" s="239"/>
      <c r="X39" s="236">
        <v>45058</v>
      </c>
      <c r="Y39" s="236"/>
      <c r="Z39" s="236"/>
      <c r="AA39" s="236"/>
      <c r="AB39" s="236"/>
      <c r="AC39" s="236"/>
      <c r="AD39" s="236"/>
      <c r="AE39" s="236"/>
      <c r="AF39" s="236"/>
      <c r="AG39" s="236"/>
      <c r="AH39" s="237" t="s">
        <v>100</v>
      </c>
      <c r="AI39" s="237"/>
      <c r="AJ39" s="237"/>
      <c r="AK39" s="236">
        <v>45061</v>
      </c>
      <c r="AL39" s="236"/>
      <c r="AM39" s="236"/>
      <c r="AN39" s="236"/>
      <c r="AO39" s="236"/>
      <c r="AP39" s="236"/>
      <c r="AQ39" s="236"/>
      <c r="AR39" s="236"/>
      <c r="AS39" s="236"/>
      <c r="AT39" s="236"/>
      <c r="AU39" s="238">
        <f>AK39-X39+1</f>
        <v>4</v>
      </c>
      <c r="AV39" s="238" t="e">
        <f>AU39-#REF!+1</f>
        <v>#REF!</v>
      </c>
      <c r="AW39" s="238" t="e">
        <f t="shared" ref="AW39" si="15">AV39-AU39+1</f>
        <v>#REF!</v>
      </c>
      <c r="AX39" s="238" t="e">
        <f t="shared" ref="AX39" si="16">AW39-AV39+1</f>
        <v>#REF!</v>
      </c>
      <c r="AY39" s="140" t="s">
        <v>98</v>
      </c>
      <c r="AZ39" s="140"/>
      <c r="BA39" s="140"/>
      <c r="BB39" s="140"/>
      <c r="BC39" s="140"/>
      <c r="BD39" s="140"/>
      <c r="BE39" s="140"/>
      <c r="BF39" s="140"/>
      <c r="BG39" s="140"/>
      <c r="BH39" s="140"/>
      <c r="BI39" s="140"/>
      <c r="BJ39" s="140"/>
      <c r="BK39" s="140"/>
      <c r="BL39" s="140"/>
      <c r="BM39" s="140"/>
      <c r="BN39" s="140"/>
    </row>
    <row r="40" spans="2:7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row>
    <row r="41" spans="2:70">
      <c r="N41" s="140"/>
      <c r="O41" s="140"/>
      <c r="P41" s="140"/>
      <c r="Q41" s="140"/>
      <c r="R41" s="140"/>
      <c r="S41" s="140"/>
      <c r="T41" s="140"/>
      <c r="U41" s="140"/>
      <c r="V41" s="140"/>
      <c r="W41" s="140"/>
      <c r="X41" s="140"/>
      <c r="Y41" s="140"/>
      <c r="Z41" s="140"/>
      <c r="AA41" s="140"/>
      <c r="AB41" s="140"/>
      <c r="AC41" s="140"/>
      <c r="AD41" s="140"/>
      <c r="AE41" s="140"/>
      <c r="AF41" s="140"/>
      <c r="AG41" s="140"/>
      <c r="AH41" s="239" t="s">
        <v>103</v>
      </c>
      <c r="AI41" s="239"/>
      <c r="AJ41" s="239"/>
      <c r="AK41" s="239"/>
      <c r="AL41" s="239"/>
      <c r="AM41" s="239"/>
      <c r="AN41" s="239"/>
      <c r="AO41" s="239"/>
      <c r="AP41" s="239"/>
      <c r="AQ41" s="239"/>
      <c r="AR41" s="237" t="s">
        <v>102</v>
      </c>
      <c r="AS41" s="237"/>
      <c r="AT41" s="237"/>
      <c r="AU41" s="238">
        <f ca="1">SUMIF(O22:W39,"現地作業",AU22:AX39)</f>
        <v>201</v>
      </c>
      <c r="AV41" s="238" t="e">
        <f ca="1">AU41-AR41+1</f>
        <v>#VALUE!</v>
      </c>
      <c r="AW41" s="238" t="e">
        <f t="shared" ref="AW41" ca="1" si="17">AV41-AU41+1</f>
        <v>#VALUE!</v>
      </c>
      <c r="AX41" s="238" t="e">
        <f t="shared" ref="AX41" ca="1" si="18">AW41-AV41+1</f>
        <v>#VALUE!</v>
      </c>
      <c r="AY41" s="140" t="s">
        <v>98</v>
      </c>
      <c r="AZ41" s="140"/>
      <c r="BA41" s="140"/>
      <c r="BB41" s="140"/>
      <c r="BC41" s="140"/>
      <c r="BD41" s="140"/>
      <c r="BE41" s="140"/>
      <c r="BF41" s="140"/>
      <c r="BG41" s="140"/>
      <c r="BH41" s="140"/>
      <c r="BI41" s="140"/>
      <c r="BJ41" s="140"/>
      <c r="BK41" s="140"/>
      <c r="BL41" s="140"/>
      <c r="BM41" s="140"/>
      <c r="BN41" s="140"/>
    </row>
    <row r="42" spans="2:70">
      <c r="N42" s="140"/>
      <c r="O42" s="140"/>
      <c r="P42" s="140"/>
      <c r="Q42" s="140"/>
      <c r="R42" s="140"/>
      <c r="S42" s="140"/>
      <c r="T42" s="140"/>
      <c r="U42" s="140"/>
      <c r="V42" s="140"/>
      <c r="W42" s="140"/>
      <c r="X42" s="140"/>
      <c r="Y42" s="140"/>
      <c r="Z42" s="140"/>
      <c r="AA42" s="140"/>
      <c r="AB42" s="140"/>
      <c r="AC42" s="140"/>
      <c r="AD42" s="140"/>
      <c r="AE42" s="140"/>
      <c r="AF42" s="140"/>
      <c r="AG42" s="140"/>
      <c r="AH42" s="239" t="s">
        <v>104</v>
      </c>
      <c r="AI42" s="239"/>
      <c r="AJ42" s="239"/>
      <c r="AK42" s="239"/>
      <c r="AL42" s="239"/>
      <c r="AM42" s="239"/>
      <c r="AN42" s="239"/>
      <c r="AO42" s="239"/>
      <c r="AP42" s="239"/>
      <c r="AQ42" s="239"/>
      <c r="AR42" s="237" t="s">
        <v>102</v>
      </c>
      <c r="AS42" s="237"/>
      <c r="AT42" s="237"/>
      <c r="AU42" s="238">
        <f ca="1">SUMIF(O22:W39,"国内作業",AU22:AX39)</f>
        <v>51</v>
      </c>
      <c r="AV42" s="238" t="e">
        <f ca="1">AU42-AR42+1</f>
        <v>#VALUE!</v>
      </c>
      <c r="AW42" s="238" t="e">
        <f t="shared" ref="AW42" ca="1" si="19">AV42-AU42+1</f>
        <v>#VALUE!</v>
      </c>
      <c r="AX42" s="238" t="e">
        <f t="shared" ref="AX42" ca="1" si="20">AW42-AV42+1</f>
        <v>#VALUE!</v>
      </c>
      <c r="AY42" s="140" t="s">
        <v>98</v>
      </c>
      <c r="AZ42" s="140"/>
      <c r="BA42" s="140"/>
      <c r="BB42" s="140"/>
      <c r="BC42" s="140"/>
      <c r="BD42" s="140"/>
      <c r="BE42" s="140"/>
      <c r="BF42" s="140"/>
      <c r="BG42" s="140"/>
      <c r="BH42" s="140"/>
      <c r="BI42" s="140"/>
      <c r="BJ42" s="140"/>
      <c r="BK42" s="140"/>
      <c r="BL42" s="140"/>
      <c r="BM42" s="140"/>
      <c r="BN42" s="140"/>
    </row>
    <row r="43" spans="2:70" ht="57" customHeight="1">
      <c r="B43" s="216" t="s">
        <v>92</v>
      </c>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row>
    <row r="44" spans="2:70">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row>
  </sheetData>
  <mergeCells count="221">
    <mergeCell ref="K34:M34"/>
    <mergeCell ref="K35:M35"/>
    <mergeCell ref="K36:M36"/>
    <mergeCell ref="K37:M37"/>
    <mergeCell ref="K38:M38"/>
    <mergeCell ref="K39:M39"/>
    <mergeCell ref="G20:R20"/>
    <mergeCell ref="K22:M22"/>
    <mergeCell ref="K23:M23"/>
    <mergeCell ref="K24:M24"/>
    <mergeCell ref="K25:M25"/>
    <mergeCell ref="K26:M26"/>
    <mergeCell ref="K27:M27"/>
    <mergeCell ref="K28:M28"/>
    <mergeCell ref="K29:M29"/>
    <mergeCell ref="K30:M30"/>
    <mergeCell ref="O28:W28"/>
    <mergeCell ref="O26:W26"/>
    <mergeCell ref="O34:W34"/>
    <mergeCell ref="O30:W30"/>
    <mergeCell ref="K31:M31"/>
    <mergeCell ref="K32:M32"/>
    <mergeCell ref="K33:M33"/>
    <mergeCell ref="O24:W24"/>
    <mergeCell ref="AU41:AX41"/>
    <mergeCell ref="AU42:AX42"/>
    <mergeCell ref="AH41:AQ41"/>
    <mergeCell ref="AH42:AQ42"/>
    <mergeCell ref="AR41:AT41"/>
    <mergeCell ref="AR42:AT42"/>
    <mergeCell ref="AK36:AT36"/>
    <mergeCell ref="AU36:AX36"/>
    <mergeCell ref="O37:W37"/>
    <mergeCell ref="X37:AG37"/>
    <mergeCell ref="AH37:AJ37"/>
    <mergeCell ref="AK37:AT37"/>
    <mergeCell ref="AU37:AX37"/>
    <mergeCell ref="AH38:AJ38"/>
    <mergeCell ref="AK38:AT38"/>
    <mergeCell ref="AU38:AX38"/>
    <mergeCell ref="O39:W39"/>
    <mergeCell ref="X39:AG39"/>
    <mergeCell ref="AH39:AJ39"/>
    <mergeCell ref="AK39:AT39"/>
    <mergeCell ref="AU39:AX39"/>
    <mergeCell ref="O36:W36"/>
    <mergeCell ref="X36:AG36"/>
    <mergeCell ref="AH36:AJ36"/>
    <mergeCell ref="X28:AG28"/>
    <mergeCell ref="AH28:AJ28"/>
    <mergeCell ref="AK28:AT28"/>
    <mergeCell ref="AU28:AX28"/>
    <mergeCell ref="O29:W29"/>
    <mergeCell ref="X29:AG29"/>
    <mergeCell ref="AH29:AJ29"/>
    <mergeCell ref="AK29:AT29"/>
    <mergeCell ref="AU29:AX29"/>
    <mergeCell ref="X26:AG26"/>
    <mergeCell ref="AH26:AJ26"/>
    <mergeCell ref="AK26:AT26"/>
    <mergeCell ref="AU26:AX26"/>
    <mergeCell ref="O27:W27"/>
    <mergeCell ref="X27:AG27"/>
    <mergeCell ref="AH27:AJ27"/>
    <mergeCell ref="AK27:AT27"/>
    <mergeCell ref="AU27:AX27"/>
    <mergeCell ref="X24:AG24"/>
    <mergeCell ref="AH24:AJ24"/>
    <mergeCell ref="AK24:AT24"/>
    <mergeCell ref="AU24:AX24"/>
    <mergeCell ref="O25:W25"/>
    <mergeCell ref="X25:AG25"/>
    <mergeCell ref="AH25:AJ25"/>
    <mergeCell ref="AK25:AT25"/>
    <mergeCell ref="AU25:AX25"/>
    <mergeCell ref="F21:BJ21"/>
    <mergeCell ref="O22:W22"/>
    <mergeCell ref="X22:AG22"/>
    <mergeCell ref="AH22:AJ22"/>
    <mergeCell ref="AK22:AT22"/>
    <mergeCell ref="AY14:BB14"/>
    <mergeCell ref="BC14:BF14"/>
    <mergeCell ref="BG14:BJ14"/>
    <mergeCell ref="AU23:AX23"/>
    <mergeCell ref="O23:W23"/>
    <mergeCell ref="X23:AG23"/>
    <mergeCell ref="AH23:AJ23"/>
    <mergeCell ref="AK23:AT23"/>
    <mergeCell ref="B43:BL43"/>
    <mergeCell ref="F44:I44"/>
    <mergeCell ref="J44:Q44"/>
    <mergeCell ref="R44:BJ44"/>
    <mergeCell ref="G9:J9"/>
    <mergeCell ref="K9:N9"/>
    <mergeCell ref="O9:R9"/>
    <mergeCell ref="S9:V9"/>
    <mergeCell ref="W9:Z9"/>
    <mergeCell ref="AA9:AD9"/>
    <mergeCell ref="AE9:AH9"/>
    <mergeCell ref="AI9:AL9"/>
    <mergeCell ref="AM9:AP9"/>
    <mergeCell ref="AQ9:AT9"/>
    <mergeCell ref="AU9:AX9"/>
    <mergeCell ref="AY9:BB9"/>
    <mergeCell ref="BC9:BF9"/>
    <mergeCell ref="BG9:BJ9"/>
    <mergeCell ref="G10:J10"/>
    <mergeCell ref="K10:N10"/>
    <mergeCell ref="O10:R10"/>
    <mergeCell ref="S10:V10"/>
    <mergeCell ref="O38:W38"/>
    <mergeCell ref="X38:AG38"/>
    <mergeCell ref="X33:AG33"/>
    <mergeCell ref="AH33:AJ33"/>
    <mergeCell ref="AK33:AT33"/>
    <mergeCell ref="AU33:AX33"/>
    <mergeCell ref="X32:AG32"/>
    <mergeCell ref="AH32:AJ32"/>
    <mergeCell ref="AK32:AT32"/>
    <mergeCell ref="AU32:AX32"/>
    <mergeCell ref="O32:W32"/>
    <mergeCell ref="O33:W33"/>
    <mergeCell ref="X34:AG34"/>
    <mergeCell ref="AH34:AJ34"/>
    <mergeCell ref="AK34:AT34"/>
    <mergeCell ref="AU34:AX34"/>
    <mergeCell ref="O35:W35"/>
    <mergeCell ref="X35:AG35"/>
    <mergeCell ref="AH35:AJ35"/>
    <mergeCell ref="AK35:AT35"/>
    <mergeCell ref="AU35:AX35"/>
    <mergeCell ref="BK9:BK12"/>
    <mergeCell ref="BL9:BL12"/>
    <mergeCell ref="BM9:BM12"/>
    <mergeCell ref="BK13:BK16"/>
    <mergeCell ref="BL13:BL16"/>
    <mergeCell ref="BM13:BM16"/>
    <mergeCell ref="F17:BJ17"/>
    <mergeCell ref="W10:Z10"/>
    <mergeCell ref="AA10:AD10"/>
    <mergeCell ref="AE10:AH10"/>
    <mergeCell ref="AI10:AL10"/>
    <mergeCell ref="AM10:AP10"/>
    <mergeCell ref="AQ10:AT10"/>
    <mergeCell ref="AU10:AX10"/>
    <mergeCell ref="AY10:BB10"/>
    <mergeCell ref="BC10:BF10"/>
    <mergeCell ref="BG10:BJ10"/>
    <mergeCell ref="G13:J13"/>
    <mergeCell ref="K13:N13"/>
    <mergeCell ref="O13:R13"/>
    <mergeCell ref="S13:V13"/>
    <mergeCell ref="W13:Z13"/>
    <mergeCell ref="AA13:AD13"/>
    <mergeCell ref="AE13:AH13"/>
    <mergeCell ref="BK6:BM6"/>
    <mergeCell ref="G7:J8"/>
    <mergeCell ref="K7:N8"/>
    <mergeCell ref="O7:R8"/>
    <mergeCell ref="S7:V8"/>
    <mergeCell ref="W7:Z8"/>
    <mergeCell ref="AA7:AD8"/>
    <mergeCell ref="AE7:AH8"/>
    <mergeCell ref="AI7:AL8"/>
    <mergeCell ref="AM7:AP8"/>
    <mergeCell ref="AQ7:AT8"/>
    <mergeCell ref="AU7:AX8"/>
    <mergeCell ref="AY7:BB8"/>
    <mergeCell ref="BC7:BF8"/>
    <mergeCell ref="BG7:BJ8"/>
    <mergeCell ref="BK7:BK8"/>
    <mergeCell ref="BL7:BL8"/>
    <mergeCell ref="BM7:BM8"/>
    <mergeCell ref="X30:AG30"/>
    <mergeCell ref="AH30:AJ30"/>
    <mergeCell ref="AK30:AT30"/>
    <mergeCell ref="AU30:AX30"/>
    <mergeCell ref="O31:W31"/>
    <mergeCell ref="X31:AG31"/>
    <mergeCell ref="AH31:AJ31"/>
    <mergeCell ref="D6:D8"/>
    <mergeCell ref="D9:D12"/>
    <mergeCell ref="D13:D16"/>
    <mergeCell ref="AQ14:AT14"/>
    <mergeCell ref="AU14:AX14"/>
    <mergeCell ref="AK31:AT31"/>
    <mergeCell ref="AU31:AX31"/>
    <mergeCell ref="AU22:AX22"/>
    <mergeCell ref="G14:J14"/>
    <mergeCell ref="K14:N14"/>
    <mergeCell ref="O14:R14"/>
    <mergeCell ref="S14:V14"/>
    <mergeCell ref="W14:Z14"/>
    <mergeCell ref="AA14:AD14"/>
    <mergeCell ref="AE14:AH14"/>
    <mergeCell ref="AI14:AL14"/>
    <mergeCell ref="AM14:AP14"/>
    <mergeCell ref="A6:A8"/>
    <mergeCell ref="B6:C8"/>
    <mergeCell ref="F6:F8"/>
    <mergeCell ref="E6:E8"/>
    <mergeCell ref="A9:A16"/>
    <mergeCell ref="B9:C16"/>
    <mergeCell ref="F9:F12"/>
    <mergeCell ref="F13:F16"/>
    <mergeCell ref="F1:BJ1"/>
    <mergeCell ref="F2:BJ2"/>
    <mergeCell ref="F3:BJ3"/>
    <mergeCell ref="F4:BJ4"/>
    <mergeCell ref="F5:BJ5"/>
    <mergeCell ref="G6:AP6"/>
    <mergeCell ref="AQ6:BJ6"/>
    <mergeCell ref="E9:E12"/>
    <mergeCell ref="E13:E16"/>
    <mergeCell ref="AI13:AL13"/>
    <mergeCell ref="AM13:AP13"/>
    <mergeCell ref="AQ13:AT13"/>
    <mergeCell ref="AU13:AX13"/>
    <mergeCell ref="AY13:BB13"/>
    <mergeCell ref="BC13:BF13"/>
    <mergeCell ref="BG13:BJ13"/>
  </mergeCells>
  <phoneticPr fontId="1"/>
  <pageMargins left="0.70866141732283472" right="0.70866141732283472" top="0.55118110236220474" bottom="0.35433070866141736" header="0.31496062992125984" footer="0.31496062992125984"/>
  <pageSetup paperSize="9" scale="94" orientation="landscape" r:id="rId1"/>
  <headerFooter>
    <oddHeader>&amp;R(2021.2版）</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様式４（旅費宿泊費－１）</vt:lpstr>
      <vt:lpstr>事例１（3人月以下）</vt:lpstr>
      <vt:lpstr>事例2（3人月超）</vt:lpstr>
      <vt:lpstr>'事例１（3人月以下）'!Print_Area</vt:lpstr>
      <vt:lpstr>'事例2（3人月超）'!Print_Area</vt:lpstr>
      <vt:lpstr>'様式４（旅費宿泊費－１）'!Print_Area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JICA(調達・派遣業務部)</cp:lastModifiedBy>
  <cp:revision/>
  <cp:lastPrinted>2022-03-22T03:17:18Z</cp:lastPrinted>
  <dcterms:created xsi:type="dcterms:W3CDTF">2014-01-24T12:27:45Z</dcterms:created>
  <dcterms:modified xsi:type="dcterms:W3CDTF">2022-04-13T09:51:20Z</dcterms:modified>
  <cp:category/>
  <cp:contentStatus/>
</cp:coreProperties>
</file>