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60" windowWidth="16965" windowHeight="11730" tabRatio="785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r:id="rId11"/>
    <sheet name="業務従事者名簿" sheetId="12" state="hidden" r:id="rId12"/>
    <sheet name="年度毎内訳" sheetId="19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1">業務従事者名簿!$A$1:$I$29</definedName>
    <definedName name="_xlnm.Print_Area" localSheetId="1">従事者明細!$A$1:$I$11</definedName>
    <definedName name="_xlnm.Print_Area" localSheetId="0">入力方法!$A$1:$K$35</definedName>
    <definedName name="_xlnm.Print_Area" localSheetId="12">年度毎内訳!$A$1:$I$22</definedName>
    <definedName name="_xlnm.Print_Area" localSheetId="3">様式1!$A$1:$H$46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様式2_4旅費!$A$1:$V$31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1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 localSheetId="12">様式1!$O$4:$O$6</definedName>
    <definedName name="契約">様式1!$O$4:$O$6</definedName>
    <definedName name="契約金額">入力方法!$P$2:$P$4</definedName>
    <definedName name="経路" localSheetId="12">様式2_4旅費!$C$26:$C$29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 localSheetId="12">従事者明細!$K$3:$K$6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C5" i="19" l="1"/>
  <c r="C4" i="19"/>
  <c r="E20" i="19"/>
  <c r="H19" i="19"/>
  <c r="H18" i="19"/>
  <c r="H17" i="19"/>
  <c r="H16" i="19"/>
  <c r="H15" i="19"/>
  <c r="H14" i="19"/>
  <c r="H13" i="19"/>
  <c r="H12" i="19"/>
  <c r="G12" i="19"/>
  <c r="F12" i="19"/>
  <c r="E12" i="19"/>
  <c r="H11" i="19"/>
  <c r="H10" i="19"/>
  <c r="H9" i="19"/>
  <c r="G8" i="19"/>
  <c r="G20" i="19" s="1"/>
  <c r="F8" i="19"/>
  <c r="H8" i="19" s="1"/>
  <c r="E8" i="19"/>
  <c r="G21" i="19" l="1"/>
  <c r="G22" i="19" s="1"/>
  <c r="F20" i="19"/>
  <c r="E21" i="19"/>
  <c r="E22" i="19"/>
  <c r="F22" i="19" l="1"/>
  <c r="F21" i="19"/>
  <c r="H21" i="19"/>
  <c r="H20" i="19"/>
  <c r="H22" i="19" s="1"/>
  <c r="K1" i="8" l="1"/>
  <c r="G1" i="5"/>
  <c r="F1" i="10"/>
  <c r="V1" i="3"/>
  <c r="G1" i="4"/>
  <c r="M1" i="7"/>
  <c r="J1" i="6"/>
  <c r="G1" i="1"/>
  <c r="A19" i="17" l="1"/>
  <c r="A1" i="1" l="1"/>
  <c r="B11" i="1"/>
  <c r="B2" i="6" l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9" i="5" s="1"/>
  <c r="G20" i="5" s="1"/>
  <c r="E6" i="5" s="1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G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F37" i="4" l="1"/>
  <c r="F38" i="4" s="1"/>
  <c r="D32" i="4" s="1"/>
  <c r="F29" i="4"/>
  <c r="F30" i="4" s="1"/>
  <c r="D24" i="4" s="1"/>
  <c r="H13" i="8"/>
  <c r="D4" i="8" s="1"/>
  <c r="F9" i="4" s="1"/>
  <c r="F12" i="4" s="1"/>
  <c r="F21" i="4" s="1"/>
  <c r="F22" i="4" s="1"/>
  <c r="D7" i="4" s="1"/>
  <c r="E12" i="10"/>
  <c r="G43" i="6"/>
  <c r="E4" i="5"/>
  <c r="G30" i="1" s="1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F40" i="4" l="1"/>
  <c r="E5" i="4" s="1"/>
  <c r="G25" i="1" s="1"/>
  <c r="H61" i="6"/>
  <c r="J61" i="6" s="1"/>
  <c r="B19" i="7" s="1"/>
  <c r="K19" i="7" s="1"/>
  <c r="B42" i="7" s="1"/>
  <c r="K42" i="7" s="1"/>
  <c r="H59" i="6"/>
  <c r="J59" i="6" s="1"/>
  <c r="B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J60" i="6"/>
  <c r="J62" i="6" s="1"/>
  <c r="H62" i="6"/>
  <c r="G32" i="6"/>
  <c r="I56" i="6"/>
  <c r="E3" i="4"/>
  <c r="F4" i="4"/>
  <c r="B33" i="5" s="1"/>
  <c r="G33" i="5" s="1"/>
  <c r="G34" i="5" s="1"/>
  <c r="E29" i="5" s="1"/>
  <c r="G32" i="1" s="1"/>
  <c r="E11" i="6"/>
  <c r="K9" i="7"/>
  <c r="B32" i="7" s="1"/>
  <c r="K32" i="7" s="1"/>
  <c r="B14" i="7" l="1"/>
  <c r="K14" i="7" s="1"/>
  <c r="K22" i="7" s="1"/>
  <c r="K23" i="7" s="1"/>
  <c r="I4" i="7" s="1"/>
  <c r="G22" i="1" s="1"/>
  <c r="G21" i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E11" i="1" l="1"/>
  <c r="C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<sst xmlns="http://schemas.openxmlformats.org/spreadsheetml/2006/main" count="532" uniqueCount="286">
  <si>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</si>
  <si>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</si>
  <si>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</si>
  <si>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</si>
  <si>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</si>
  <si>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</si>
  <si>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</si>
  <si>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</si>
  <si>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</si>
  <si>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</si>
  <si>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</si>
  <si>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</si>
  <si>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</si>
  <si>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</si>
  <si>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</si>
  <si>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</si>
  <si>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</si>
  <si>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</si>
  <si>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</si>
  <si>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</si>
  <si>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</si>
  <si>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</si>
  <si>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</si>
  <si>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</si>
  <si>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</si>
  <si>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</si>
  <si>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</si>
  <si>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</si>
  <si>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</si>
  <si>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</si>
  <si>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</si>
  <si>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</si>
  <si>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</si>
  <si>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</si>
  <si>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</si>
  <si>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</si>
  <si>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</si>
  <si>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</si>
  <si>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</si>
  <si>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</si>
  <si>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</si>
  <si>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</si>
  <si>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</si>
  <si>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</si>
  <si>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</si>
  <si>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</si>
  <si>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</si>
  <si>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</si>
  <si>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</si>
  <si>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</si>
  <si>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</si>
  <si>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</si>
  <si>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</si>
  <si>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</si>
  <si>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</si>
  <si>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</si>
  <si>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</si>
  <si>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</si>
  <si>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</si>
  <si>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</si>
  <si>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</si>
  <si>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</si>
  <si>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</si>
  <si>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</si>
  <si>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</si>
  <si>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</si>
  <si>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</si>
  <si>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</si>
  <si>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</si>
  <si>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</si>
  <si>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</si>
  <si>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</si>
  <si>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</si>
  <si>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</si>
  <si>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</si>
  <si>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</si>
  <si>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</si>
  <si>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</si>
  <si>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</si>
  <si>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</si>
  <si>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</si>
  <si>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</si>
  <si>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</si>
  <si>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</si>
  <si>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</si>
  <si>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</si>
  <si>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</si>
  <si>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</si>
  <si>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</si>
  <si>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</si>
  <si>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</si>
  <si>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</si>
  <si>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</si>
  <si>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</si>
  <si>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</si>
  <si>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</si>
  <si>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</si>
  <si>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</si>
  <si>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</si>
  <si>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</si>
  <si>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</si>
  <si>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</si>
  <si>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</si>
  <si>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</si>
  <si>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</si>
  <si>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</si>
  <si>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</si>
  <si>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</si>
  <si>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</si>
  <si>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</si>
  <si>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</si>
  <si>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</si>
  <si>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</si>
  <si>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</si>
  <si>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</si>
  <si>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</si>
  <si>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</si>
  <si>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</si>
  <si>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</si>
  <si>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</si>
  <si>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</si>
  <si>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</si>
  <si>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</si>
  <si>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</si>
  <si>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</si>
  <si>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</si>
  <si>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</si>
  <si>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</si>
  <si>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</si>
  <si>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</si>
  <si>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</si>
  <si>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</si>
  <si>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</si>
  <si>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</si>
  <si>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</si>
  <si>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</si>
  <si>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</si>
  <si>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</si>
  <si>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</si>
  <si>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</si>
  <si>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</si>
  <si>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</si>
  <si>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</si>
  <si>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</si>
  <si>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</si>
  <si>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</si>
  <si>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</si>
  <si>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</si>
  <si>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</si>
  <si>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</si>
  <si>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</si>
  <si>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</si>
  <si>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</si>
  <si>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</si>
  <si>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</si>
  <si>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</si>
  <si>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</si>
  <si>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従事者名</t>
    <rPh sb="0" eb="2">
      <t>ジュウジ</t>
    </rPh>
    <rPh sb="2" eb="3">
      <t>シャ</t>
    </rPh>
    <rPh sb="3" eb="4">
      <t>メイ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</si>
  <si>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</si>
  <si>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</si>
  <si>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</si>
  <si>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</si>
  <si>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</si>
  <si>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</si>
  <si>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</si>
  <si>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</si>
  <si>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</si>
  <si>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</si>
  <si>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</si>
  <si>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</si>
  <si>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</si>
  <si>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</si>
  <si>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</si>
  <si>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</si>
  <si>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</si>
  <si>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</si>
  <si>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</si>
  <si>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</si>
  <si>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</si>
  <si>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</si>
  <si>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</si>
  <si>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</si>
  <si>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（注１）従来の様式から、業務従事者の同定を容易にすることを目的として、「生年月日」が追加されています。ご留意ください。</t>
    <rPh sb="1" eb="2">
      <t>チュウ</t>
    </rPh>
    <rPh sb="4" eb="6">
      <t>ジュウライ</t>
    </rPh>
    <rPh sb="7" eb="9">
      <t>ヨウシキ</t>
    </rPh>
    <rPh sb="12" eb="14">
      <t>ギョウム</t>
    </rPh>
    <rPh sb="14" eb="17">
      <t>ジュウジシャ</t>
    </rPh>
    <rPh sb="18" eb="20">
      <t>ドウテイ</t>
    </rPh>
    <rPh sb="21" eb="23">
      <t>ヨウイ</t>
    </rPh>
    <rPh sb="29" eb="31">
      <t>モクテキ</t>
    </rPh>
    <rPh sb="36" eb="38">
      <t>セイネン</t>
    </rPh>
    <rPh sb="38" eb="40">
      <t>ガッピ</t>
    </rPh>
    <rPh sb="42" eb="44">
      <t>ツイカ</t>
    </rPh>
    <rPh sb="52" eb="54">
      <t>リュウイ</t>
    </rPh>
    <phoneticPr fontId="2"/>
  </si>
  <si>
    <t>（注２）業務従事者の最終学歴（卒業年月）が大学院卒以上の場合、大学学歴と大学卒業年月もあわせて記載願います。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</si>
  <si>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（注３）外部人材については所属分類を、以下の３種類から選択してください。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</si>
  <si>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</si>
  <si>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  <phoneticPr fontId="2"/>
  </si>
  <si>
    <t>①</t>
    <phoneticPr fontId="3"/>
  </si>
  <si>
    <t>②</t>
    <phoneticPr fontId="3"/>
  </si>
  <si>
    <t>③</t>
    <phoneticPr fontId="3"/>
  </si>
  <si>
    <t>【付属書　Ⅳ】</t>
    <rPh sb="1" eb="4">
      <t>フゾクショ</t>
    </rPh>
    <phoneticPr fontId="2"/>
  </si>
  <si>
    <t>　　Ａ．コンサルティング企業　　Ｂ．コンサルティング企業以外の法人　　Ｃ．個人　　（Ｚ．提案企業）</t>
    <rPh sb="12" eb="14">
      <t>キギョウ</t>
    </rPh>
    <rPh sb="44" eb="46">
      <t>テイアン</t>
    </rPh>
    <rPh sb="46" eb="48">
      <t>キギョウ</t>
    </rPh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</si>
  <si>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</si>
  <si>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</si>
  <si>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</si>
  <si>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</si>
  <si>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</si>
  <si>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</si>
  <si>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</si>
  <si>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</si>
  <si>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</si>
  <si>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</si>
  <si>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</si>
  <si>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</si>
  <si>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</si>
  <si>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</si>
  <si>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</si>
  <si>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</si>
  <si>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</si>
  <si>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</si>
  <si>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</si>
  <si>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</si>
  <si>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</si>
  <si>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</si>
  <si>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○○○国○○○○○○○○○普及促進事業</t>
    <rPh sb="15" eb="17">
      <t>ソクシン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</si>
  <si>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</si>
  <si>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</si>
  <si>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開発途上国の社会・経済開発のための民間技術普及促進事業に係る見積金額内訳書（年度毎内訳）</t>
    <rPh sb="0" eb="2">
      <t>カイハツ</t>
    </rPh>
    <rPh sb="2" eb="5">
      <t>トジョウコク</t>
    </rPh>
    <rPh sb="6" eb="8">
      <t>シャカイ</t>
    </rPh>
    <rPh sb="9" eb="11">
      <t>ケイザイ</t>
    </rPh>
    <rPh sb="11" eb="13">
      <t>カイハツ</t>
    </rPh>
    <rPh sb="17" eb="19">
      <t>ミンカン</t>
    </rPh>
    <rPh sb="19" eb="21">
      <t>ギジュツ</t>
    </rPh>
    <rPh sb="21" eb="23">
      <t>フキュウ</t>
    </rPh>
    <rPh sb="23" eb="25">
      <t>ソクシン</t>
    </rPh>
    <rPh sb="25" eb="27">
      <t>ジギョウ</t>
    </rPh>
    <rPh sb="38" eb="40">
      <t>ネンド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</si>
  <si>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</si>
  <si>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</si>
  <si>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1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</si>
  <si>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</si>
  <si>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管理費</t>
    <rPh sb="0" eb="2">
      <t>カンリ</t>
    </rPh>
    <rPh sb="2" eb="3">
      <t>ヒ</t>
    </rPh>
    <phoneticPr fontId="41"/>
  </si>
  <si>
    <t>旅費</t>
    <rPh sb="0" eb="2">
      <t>リョヒ</t>
    </rPh>
    <phoneticPr fontId="41"/>
  </si>
  <si>
    <t>現地活動費</t>
    <rPh sb="0" eb="2">
      <t>ゲンチ</t>
    </rPh>
    <rPh sb="2" eb="4">
      <t>カツドウ</t>
    </rPh>
    <rPh sb="4" eb="5">
      <t>ヒ</t>
    </rPh>
    <phoneticPr fontId="41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</si>
  <si>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</si>
  <si>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</si>
  <si>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</si>
  <si>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</si>
  <si>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</si>
  <si>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</si>
  <si>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</si>
  <si>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</si>
  <si>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</si>
  <si>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</si>
  <si>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</si>
  <si>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</si>
  <si>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</si>
  <si>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</si>
  <si>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</si>
  <si>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</si>
  <si>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</si>
  <si>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</si>
  <si>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</si>
  <si>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</si>
  <si>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</si>
  <si>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</si>
  <si>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</si>
  <si>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</si>
  <si>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【普及促進　見積金額内訳書作成方法】</t>
  </si>
  <si>
    <t>【普及促進　契約金額内訳書作成方法】</t>
    <rPh sb="6" eb="8">
      <t>ケイヤク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</si>
  <si>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</si>
  <si>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</si>
  <si>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</si>
  <si>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【付属書Ⅳ】業務従事者名簿は、見積金額内訳書・明細書に格納されています。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</si>
  <si>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</si>
  <si>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</si>
  <si>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</si>
  <si>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（注）外部人材については所属分類を、以下の３種類から選択してください。</t>
    <rPh sb="1" eb="2">
      <t>チュウ</t>
    </rPh>
    <rPh sb="3" eb="5">
      <t>ガイブ</t>
    </rPh>
    <rPh sb="5" eb="7">
      <t>ジンザイ</t>
    </rPh>
    <rPh sb="12" eb="14">
      <t>ショゾク</t>
    </rPh>
    <rPh sb="14" eb="16">
      <t>ブンルイ</t>
    </rPh>
    <rPh sb="18" eb="20">
      <t>イカ</t>
    </rPh>
    <rPh sb="22" eb="24">
      <t>シュルイ</t>
    </rPh>
    <rPh sb="26" eb="28">
      <t>センタク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</si>
  <si>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</si>
  <si>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</si>
  <si>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</si>
  <si>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</si>
  <si>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年度毎内訳は、各年度の予定額を入力ください。</t>
    <rPh sb="0" eb="2">
      <t>ネンド</t>
    </rPh>
    <rPh sb="2" eb="3">
      <t>ゴト</t>
    </rPh>
    <rPh sb="3" eb="5">
      <t>ウチワケ</t>
    </rPh>
    <rPh sb="7" eb="10">
      <t>カクネンド</t>
    </rPh>
    <rPh sb="11" eb="13">
      <t>ヨテイ</t>
    </rPh>
    <rPh sb="13" eb="14">
      <t>ガク</t>
    </rPh>
    <rPh sb="15" eb="17">
      <t>ニュウリョク</t>
    </rPh>
    <phoneticPr fontId="2"/>
  </si>
  <si>
    <t>Ⅰ．</t>
    <phoneticPr fontId="2"/>
  </si>
  <si>
    <t>１．</t>
    <phoneticPr fontId="2"/>
  </si>
  <si>
    <t>Ⅱ．</t>
    <phoneticPr fontId="2"/>
  </si>
  <si>
    <t>１．</t>
    <phoneticPr fontId="2"/>
  </si>
  <si>
    <t>機材購入・輸送費</t>
    <phoneticPr fontId="41"/>
  </si>
  <si>
    <t>（１）</t>
    <phoneticPr fontId="2"/>
  </si>
  <si>
    <t>（２）</t>
    <phoneticPr fontId="41"/>
  </si>
  <si>
    <t>３．</t>
    <phoneticPr fontId="41"/>
  </si>
  <si>
    <t>Ⅲ．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</si>
  <si>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</si>
  <si>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</si>
  <si>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</si>
  <si>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</si>
  <si>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</si>
  <si>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シートの再表示（シートにマウスの→を移動させ右クリック）から選択し表示させ使用ください。</t>
    <rPh sb="4" eb="7">
      <t>サイヒョウジ</t>
    </rPh>
    <rPh sb="18" eb="20">
      <t>イドウ</t>
    </rPh>
    <rPh sb="22" eb="23">
      <t>ミギ</t>
    </rPh>
    <rPh sb="30" eb="32">
      <t>センタク</t>
    </rPh>
    <rPh sb="33" eb="35">
      <t>ヒョウジ</t>
    </rPh>
    <rPh sb="37" eb="39">
      <t>シヨウ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</si>
  <si>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</si>
  <si>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</si>
  <si>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様式2_5　現地活動費は、各項目円建てで入力ください。備考に外貨、適用レート、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</si>
  <si>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2014年度第1回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</si>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</sst>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7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33" fillId="8" borderId="60" applyFill="0">
      <alignment horizont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19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1" fillId="5" borderId="0" xfId="0" applyFont="1" applyFill="1">
      <alignment vertical="center"/>
    </xf>
    <xf numFmtId="0" fontId="21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1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13" fillId="2" borderId="1" xfId="1" applyFont="1" applyFill="1" applyBorder="1">
      <alignment vertical="center"/>
    </xf>
    <xf numFmtId="38" fontId="21" fillId="2" borderId="1" xfId="1" applyFont="1" applyFill="1" applyBorder="1" applyAlignment="1">
      <alignment vertical="center" wrapText="1"/>
    </xf>
    <xf numFmtId="38" fontId="17" fillId="2" borderId="3" xfId="1" applyFont="1" applyFill="1" applyBorder="1" applyAlignment="1">
      <alignment horizontal="right" vertical="center"/>
    </xf>
    <xf numFmtId="177" fontId="22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7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1" fillId="5" borderId="0" xfId="0" applyFont="1" applyFill="1" applyAlignment="1">
      <alignment horizontal="center" vertical="center" wrapText="1"/>
    </xf>
    <xf numFmtId="182" fontId="21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3" fillId="2" borderId="16" xfId="1" applyFont="1" applyFill="1" applyBorder="1">
      <alignment vertical="center"/>
    </xf>
    <xf numFmtId="0" fontId="25" fillId="0" borderId="1" xfId="3" applyFont="1" applyBorder="1" applyAlignment="1">
      <alignment wrapText="1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1" fillId="0" borderId="0" xfId="3" applyFont="1" applyBorder="1" applyAlignment="1" applyProtection="1">
      <alignment vertical="center" wrapText="1"/>
    </xf>
    <xf numFmtId="0" fontId="21" fillId="0" borderId="2" xfId="3" applyFont="1" applyFill="1" applyBorder="1" applyAlignment="1" applyProtection="1">
      <alignment vertical="center"/>
    </xf>
    <xf numFmtId="0" fontId="21" fillId="0" borderId="2" xfId="0" applyFont="1" applyBorder="1" applyAlignment="1" applyProtection="1">
      <alignment vertical="center"/>
    </xf>
    <xf numFmtId="0" fontId="21" fillId="0" borderId="2" xfId="3" applyFont="1" applyBorder="1" applyAlignment="1" applyProtection="1">
      <alignment vertical="center" wrapText="1"/>
    </xf>
    <xf numFmtId="0" fontId="21" fillId="0" borderId="0" xfId="3" applyFont="1" applyBorder="1" applyAlignment="1" applyProtection="1">
      <alignment vertical="center"/>
    </xf>
    <xf numFmtId="0" fontId="40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2" fillId="2" borderId="6" xfId="3" applyFont="1" applyFill="1" applyBorder="1" applyAlignment="1" applyProtection="1">
      <alignment vertical="center"/>
    </xf>
    <xf numFmtId="3" fontId="42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2" fillId="2" borderId="6" xfId="3" applyNumberFormat="1" applyFont="1" applyFill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0" fontId="42" fillId="2" borderId="25" xfId="3" applyFont="1" applyFill="1" applyBorder="1" applyAlignment="1" applyProtection="1">
      <alignment horizontal="left" vertical="center" wrapText="1"/>
    </xf>
    <xf numFmtId="3" fontId="42" fillId="2" borderId="14" xfId="3" applyNumberFormat="1" applyFont="1" applyFill="1" applyBorder="1" applyAlignment="1" applyProtection="1">
      <alignment vertical="center"/>
    </xf>
    <xf numFmtId="0" fontId="42" fillId="2" borderId="6" xfId="3" applyFont="1" applyFill="1" applyBorder="1" applyAlignment="1" applyProtection="1">
      <alignment vertical="center" wrapText="1"/>
    </xf>
    <xf numFmtId="0" fontId="21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43" fillId="0" borderId="0" xfId="3" applyFont="1"/>
    <xf numFmtId="0" fontId="12" fillId="0" borderId="0" xfId="3" applyFont="1"/>
    <xf numFmtId="0" fontId="44" fillId="0" borderId="0" xfId="3" applyFont="1"/>
    <xf numFmtId="0" fontId="44" fillId="0" borderId="0" xfId="3" applyFont="1" applyAlignment="1">
      <alignment horizontal="right"/>
    </xf>
    <xf numFmtId="0" fontId="44" fillId="0" borderId="0" xfId="3" applyFont="1" applyAlignment="1">
      <alignment horizontal="left"/>
    </xf>
    <xf numFmtId="0" fontId="45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21" fillId="2" borderId="2" xfId="3" applyFont="1" applyFill="1" applyBorder="1" applyAlignment="1" applyProtection="1">
      <alignment vertical="center"/>
      <protection locked="0"/>
    </xf>
    <xf numFmtId="49" fontId="42" fillId="0" borderId="6" xfId="3" applyNumberFormat="1" applyFont="1" applyFill="1" applyBorder="1" applyAlignment="1" applyProtection="1">
      <alignment vertical="center"/>
    </xf>
    <xf numFmtId="49" fontId="42" fillId="0" borderId="8" xfId="3" applyNumberFormat="1" applyFont="1" applyFill="1" applyBorder="1" applyAlignment="1" applyProtection="1">
      <alignment horizontal="left" vertical="center"/>
    </xf>
    <xf numFmtId="3" fontId="42" fillId="0" borderId="1" xfId="3" applyNumberFormat="1" applyFont="1" applyFill="1" applyBorder="1" applyAlignment="1" applyProtection="1">
      <alignment vertical="center"/>
      <protection locked="0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2" fillId="2" borderId="8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179" fontId="0" fillId="2" borderId="1" xfId="1" applyNumberFormat="1" applyFont="1" applyFill="1" applyBorder="1" applyProtection="1">
      <alignment vertical="center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180" fontId="4" fillId="2" borderId="14" xfId="1" applyNumberFormat="1" applyFont="1" applyFill="1" applyBorder="1" applyProtection="1">
      <alignment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6" borderId="0" xfId="0" applyNumberFormat="1" applyFont="1" applyFill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46" fillId="0" borderId="1" xfId="0" applyFont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Border="1" applyAlignment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6" fontId="0" fillId="7" borderId="2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7" fontId="0" fillId="0" borderId="0" xfId="0" applyNumberFormat="1" applyFont="1" applyProtection="1">
      <alignment vertical="center"/>
    </xf>
    <xf numFmtId="177" fontId="0" fillId="2" borderId="2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30" fillId="0" borderId="0" xfId="0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44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7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17" fillId="2" borderId="7" xfId="1" applyNumberFormat="1" applyFont="1" applyFill="1" applyBorder="1" applyAlignment="1" applyProtection="1">
      <alignment horizontal="right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3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16" xfId="0" applyNumberFormat="1" applyFont="1" applyFill="1" applyBorder="1" applyAlignment="1" applyProtection="1">
      <alignment horizontal="right" vertical="center"/>
      <protection locked="0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0" fontId="39" fillId="0" borderId="0" xfId="3" applyFont="1" applyBorder="1" applyAlignment="1" applyProtection="1">
      <alignment horizontal="center" vertical="center" wrapText="1"/>
    </xf>
    <xf numFmtId="0" fontId="21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2" fillId="2" borderId="8" xfId="3" applyFont="1" applyFill="1" applyBorder="1" applyAlignment="1" applyProtection="1">
      <alignment horizontal="left" vertical="center"/>
    </xf>
    <xf numFmtId="0" fontId="42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49" fontId="9" fillId="0" borderId="8" xfId="3" applyNumberFormat="1" applyFont="1" applyBorder="1" applyAlignment="1" applyProtection="1">
      <alignment horizontal="left" vertical="center"/>
    </xf>
    <xf numFmtId="0" fontId="42" fillId="2" borderId="16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1962150</xdr:colOff>
      <xdr:row>44</xdr:row>
      <xdr:rowOff>9524</xdr:rowOff>
    </xdr:to>
    <xdr:sp macro="" textlink="">
      <xdr:nvSpPr>
        <xdr:cNvPr id="5" name="テキスト ボックス 4"/>
        <xdr:cNvSpPr txBox="1"/>
      </xdr:nvSpPr>
      <xdr:spPr>
        <a:xfrm>
          <a:off x="276225" y="84486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tabSelected="1" zoomScaleNormal="100" zoomScaleSheetLayoutView="100" workbookViewId="0">
      <selection activeCell="M13" sqref="M13"/>
    </sheetView>
  </sheetViews>
  <sheetFormatPr defaultRowHeight="14.25"/>
  <cols>
    <col min="1" max="1" width="3.5" bestFit="1" customWidth="1"/>
    <col min="11" max="11" width="12" customWidth="1"/>
    <col min="16" max="16" width="0" hidden="1" customWidth="1"/>
  </cols>
  <sheetData>
    <row r="1" spans="1:16" ht="43.5" customHeight="1">
      <c r="B1" s="347" t="s">
        <v>249</v>
      </c>
      <c r="C1" s="347"/>
      <c r="D1" s="347"/>
      <c r="E1" s="347"/>
      <c r="F1" s="347"/>
      <c r="G1" s="347"/>
      <c r="H1" s="347"/>
      <c r="I1" s="347"/>
      <c r="J1" s="347"/>
      <c r="K1" s="347"/>
    </row>
    <row r="2" spans="1:16" ht="22.5" customHeight="1">
      <c r="B2" s="245" t="s">
        <v>195</v>
      </c>
      <c r="C2" s="246"/>
      <c r="D2" s="246"/>
      <c r="E2" s="246"/>
      <c r="F2" s="246"/>
      <c r="G2" s="246"/>
      <c r="H2" s="246"/>
      <c r="P2" t="s">
        <v>249</v>
      </c>
    </row>
    <row r="3" spans="1:16" ht="18" customHeight="1">
      <c r="A3">
        <v>1</v>
      </c>
      <c r="B3" t="s">
        <v>196</v>
      </c>
      <c r="P3" t="s">
        <v>250</v>
      </c>
    </row>
    <row r="4" spans="1:16" ht="18" customHeight="1">
      <c r="A4">
        <v>2</v>
      </c>
      <c r="B4" t="s">
        <v>197</v>
      </c>
    </row>
    <row r="5" spans="1:16" ht="18" customHeight="1">
      <c r="A5">
        <v>3</v>
      </c>
      <c r="B5" t="s">
        <v>208</v>
      </c>
    </row>
    <row r="6" spans="1:16" ht="18" customHeight="1">
      <c r="B6" t="s">
        <v>200</v>
      </c>
    </row>
    <row r="7" spans="1:16" ht="18" customHeight="1">
      <c r="B7" t="s">
        <v>198</v>
      </c>
    </row>
    <row r="8" spans="1:16" ht="18" customHeight="1"/>
    <row r="9" spans="1:16" ht="18" customHeight="1">
      <c r="B9" s="247" t="s">
        <v>199</v>
      </c>
    </row>
    <row r="10" spans="1:16" s="249" customFormat="1" ht="18" customHeight="1">
      <c r="A10" s="248">
        <v>1</v>
      </c>
      <c r="B10" s="248" t="s">
        <v>201</v>
      </c>
    </row>
    <row r="11" spans="1:16" s="249" customFormat="1" ht="18" customHeight="1">
      <c r="A11" s="248"/>
      <c r="B11" s="248" t="s">
        <v>216</v>
      </c>
    </row>
    <row r="12" spans="1:16" s="248" customFormat="1" ht="18" customHeight="1">
      <c r="A12" s="248">
        <v>2</v>
      </c>
      <c r="B12" t="s">
        <v>202</v>
      </c>
    </row>
    <row r="13" spans="1:16" ht="18" customHeight="1">
      <c r="A13">
        <v>3</v>
      </c>
      <c r="B13" t="s">
        <v>209</v>
      </c>
    </row>
    <row r="14" spans="1:16" ht="18" customHeight="1">
      <c r="B14" t="s">
        <v>210</v>
      </c>
    </row>
    <row r="15" spans="1:16" ht="18" customHeight="1">
      <c r="A15">
        <v>4</v>
      </c>
      <c r="B15" t="s">
        <v>203</v>
      </c>
    </row>
    <row r="16" spans="1:16" ht="18" customHeight="1">
      <c r="B16" t="s">
        <v>204</v>
      </c>
    </row>
    <row r="17" spans="1:2" ht="18" customHeight="1">
      <c r="A17">
        <v>5</v>
      </c>
      <c r="B17" t="s">
        <v>281</v>
      </c>
    </row>
    <row r="18" spans="1:2" ht="18" customHeight="1">
      <c r="B18" t="s">
        <v>225</v>
      </c>
    </row>
    <row r="19" spans="1:2" ht="18" customHeight="1">
      <c r="A19">
        <v>6</v>
      </c>
      <c r="B19" t="s">
        <v>205</v>
      </c>
    </row>
    <row r="20" spans="1:2" ht="18" customHeight="1">
      <c r="A20">
        <v>7</v>
      </c>
      <c r="B20" t="s">
        <v>206</v>
      </c>
    </row>
    <row r="21" spans="1:2" ht="18" customHeight="1">
      <c r="A21">
        <v>8</v>
      </c>
      <c r="B21" t="s">
        <v>263</v>
      </c>
    </row>
    <row r="22" spans="1:2" ht="18" customHeight="1"/>
    <row r="23" spans="1:2" ht="18" customHeight="1">
      <c r="B23" s="249"/>
    </row>
    <row r="24" spans="1:2" ht="18" hidden="1" customHeight="1">
      <c r="A24">
        <v>1</v>
      </c>
      <c r="B24" t="s">
        <v>253</v>
      </c>
    </row>
    <row r="25" spans="1:2" ht="18" hidden="1" customHeight="1">
      <c r="B25" t="s">
        <v>251</v>
      </c>
    </row>
    <row r="26" spans="1:2" ht="18" hidden="1" customHeight="1">
      <c r="B26" t="s">
        <v>252</v>
      </c>
    </row>
    <row r="27" spans="1:2" ht="18" hidden="1" customHeight="1">
      <c r="A27">
        <v>2</v>
      </c>
      <c r="B27" t="s">
        <v>254</v>
      </c>
    </row>
    <row r="28" spans="1:2" ht="18" hidden="1" customHeight="1">
      <c r="B28" t="s">
        <v>278</v>
      </c>
    </row>
    <row r="29" spans="1:2" ht="18" hidden="1" customHeight="1">
      <c r="B29" t="s">
        <v>207</v>
      </c>
    </row>
    <row r="30" spans="1:2" ht="18" hidden="1" customHeight="1">
      <c r="A30">
        <v>3</v>
      </c>
      <c r="B30" t="s">
        <v>255</v>
      </c>
    </row>
    <row r="31" spans="1:2" ht="18" hidden="1" customHeight="1">
      <c r="B31" t="s">
        <v>256</v>
      </c>
    </row>
    <row r="32" spans="1:2" ht="18" hidden="1" customHeight="1">
      <c r="A32">
        <v>4</v>
      </c>
      <c r="B32" t="s">
        <v>257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M13" sqref="M13"/>
    </sheetView>
  </sheetViews>
  <sheetFormatPr defaultRowHeight="14.25"/>
  <cols>
    <col min="1" max="1" width="5.5" style="18" customWidth="1"/>
    <col min="2" max="2" width="14.5" style="18" customWidth="1"/>
    <col min="3" max="3" width="8.75" style="344" customWidth="1"/>
    <col min="4" max="4" width="9" style="18"/>
    <col min="5" max="5" width="16.5" style="18" customWidth="1"/>
    <col min="6" max="6" width="7" style="18" customWidth="1"/>
    <col min="7" max="7" width="17.875" style="344" customWidth="1"/>
    <col min="8" max="8" width="3.625" style="18" customWidth="1"/>
    <col min="9" max="16384" width="9" style="18"/>
  </cols>
  <sheetData>
    <row r="1" spans="1:11" ht="24.75" customHeight="1">
      <c r="G1" s="299" t="str">
        <f>IF(様式1!$B$5="見積金額内訳書",様式1!$R$5,"")</f>
        <v>様式２</v>
      </c>
    </row>
    <row r="2" spans="1:11">
      <c r="A2" s="101" t="s">
        <v>138</v>
      </c>
      <c r="B2" s="101" t="s">
        <v>21</v>
      </c>
    </row>
    <row r="3" spans="1:11">
      <c r="A3" s="91"/>
      <c r="B3" s="6"/>
      <c r="E3" s="20"/>
    </row>
    <row r="4" spans="1:11" ht="15" thickBot="1">
      <c r="A4" s="150" t="s">
        <v>98</v>
      </c>
      <c r="B4" s="126" t="s">
        <v>111</v>
      </c>
      <c r="C4" s="151"/>
      <c r="D4" s="152"/>
      <c r="E4" s="219">
        <f>E6+E22</f>
        <v>0</v>
      </c>
      <c r="F4" s="126" t="s">
        <v>1</v>
      </c>
      <c r="G4" s="154"/>
      <c r="H4" s="126"/>
      <c r="K4" s="344"/>
    </row>
    <row r="5" spans="1:11" ht="15" thickTop="1">
      <c r="A5" s="150"/>
      <c r="B5" s="126"/>
      <c r="C5" s="151"/>
      <c r="D5" s="152"/>
      <c r="E5" s="151"/>
      <c r="F5" s="126"/>
      <c r="G5" s="154"/>
      <c r="H5" s="126"/>
      <c r="K5" s="344"/>
    </row>
    <row r="6" spans="1:11" ht="24" customHeight="1">
      <c r="A6" s="150"/>
      <c r="B6" s="155" t="s">
        <v>131</v>
      </c>
      <c r="C6" s="151"/>
      <c r="D6" s="152"/>
      <c r="E6" s="221">
        <f>G20</f>
        <v>0</v>
      </c>
      <c r="F6" s="126" t="s">
        <v>1</v>
      </c>
      <c r="G6" s="154"/>
      <c r="H6" s="126"/>
      <c r="K6" s="344"/>
    </row>
    <row r="7" spans="1:11" ht="9" customHeight="1">
      <c r="A7" s="126"/>
      <c r="B7" s="126"/>
      <c r="C7" s="154"/>
      <c r="D7" s="126"/>
      <c r="E7" s="126"/>
      <c r="F7" s="126"/>
      <c r="G7" s="154"/>
      <c r="H7" s="126"/>
    </row>
    <row r="8" spans="1:11" ht="30" customHeight="1">
      <c r="A8" s="126"/>
      <c r="B8" s="441" t="s">
        <v>132</v>
      </c>
      <c r="C8" s="441"/>
      <c r="D8" s="316" t="s">
        <v>32</v>
      </c>
      <c r="E8" s="439" t="s">
        <v>33</v>
      </c>
      <c r="F8" s="440"/>
      <c r="G8" s="156" t="s">
        <v>34</v>
      </c>
      <c r="H8" s="126"/>
    </row>
    <row r="9" spans="1:11" ht="30" customHeight="1">
      <c r="A9" s="126"/>
      <c r="B9" s="431"/>
      <c r="C9" s="432"/>
      <c r="D9" s="157"/>
      <c r="E9" s="433"/>
      <c r="F9" s="434"/>
      <c r="G9" s="158">
        <f>D9*E9</f>
        <v>0</v>
      </c>
      <c r="H9" s="126"/>
    </row>
    <row r="10" spans="1:11" ht="30" customHeight="1">
      <c r="A10" s="126"/>
      <c r="B10" s="431"/>
      <c r="C10" s="432"/>
      <c r="D10" s="157"/>
      <c r="E10" s="433"/>
      <c r="F10" s="434"/>
      <c r="G10" s="158">
        <f t="shared" ref="G10:G18" si="0">D10*E10</f>
        <v>0</v>
      </c>
      <c r="H10" s="126"/>
    </row>
    <row r="11" spans="1:11" ht="30" customHeight="1">
      <c r="A11" s="126"/>
      <c r="B11" s="431"/>
      <c r="C11" s="432"/>
      <c r="D11" s="157"/>
      <c r="E11" s="433"/>
      <c r="F11" s="434"/>
      <c r="G11" s="158">
        <f t="shared" si="0"/>
        <v>0</v>
      </c>
      <c r="H11" s="126"/>
    </row>
    <row r="12" spans="1:11" ht="30" customHeight="1">
      <c r="A12" s="126"/>
      <c r="B12" s="431"/>
      <c r="C12" s="432"/>
      <c r="D12" s="157"/>
      <c r="E12" s="433"/>
      <c r="F12" s="434"/>
      <c r="G12" s="158">
        <f t="shared" si="0"/>
        <v>0</v>
      </c>
      <c r="H12" s="126"/>
    </row>
    <row r="13" spans="1:11" ht="30" customHeight="1">
      <c r="A13" s="126"/>
      <c r="B13" s="431"/>
      <c r="C13" s="432"/>
      <c r="D13" s="157"/>
      <c r="E13" s="433"/>
      <c r="F13" s="434"/>
      <c r="G13" s="158">
        <f t="shared" si="0"/>
        <v>0</v>
      </c>
      <c r="H13" s="126"/>
    </row>
    <row r="14" spans="1:11" ht="30" customHeight="1">
      <c r="A14" s="126"/>
      <c r="B14" s="431"/>
      <c r="C14" s="432"/>
      <c r="D14" s="157"/>
      <c r="E14" s="433"/>
      <c r="F14" s="434"/>
      <c r="G14" s="158">
        <f t="shared" si="0"/>
        <v>0</v>
      </c>
      <c r="H14" s="126"/>
    </row>
    <row r="15" spans="1:11" ht="30" customHeight="1">
      <c r="A15" s="126"/>
      <c r="B15" s="431"/>
      <c r="C15" s="432"/>
      <c r="D15" s="157"/>
      <c r="E15" s="433"/>
      <c r="F15" s="434"/>
      <c r="G15" s="158">
        <f t="shared" si="0"/>
        <v>0</v>
      </c>
      <c r="H15" s="126"/>
    </row>
    <row r="16" spans="1:11" ht="30" customHeight="1">
      <c r="A16" s="126"/>
      <c r="B16" s="431"/>
      <c r="C16" s="432"/>
      <c r="D16" s="157"/>
      <c r="E16" s="433"/>
      <c r="F16" s="434"/>
      <c r="G16" s="158">
        <f t="shared" si="0"/>
        <v>0</v>
      </c>
      <c r="H16" s="126"/>
    </row>
    <row r="17" spans="1:11" ht="30" customHeight="1">
      <c r="A17" s="126"/>
      <c r="B17" s="431"/>
      <c r="C17" s="432"/>
      <c r="D17" s="157"/>
      <c r="E17" s="433"/>
      <c r="F17" s="434"/>
      <c r="G17" s="158">
        <f t="shared" si="0"/>
        <v>0</v>
      </c>
      <c r="H17" s="126"/>
    </row>
    <row r="18" spans="1:11" ht="30" customHeight="1" thickBot="1">
      <c r="A18" s="126"/>
      <c r="B18" s="435"/>
      <c r="C18" s="436"/>
      <c r="D18" s="159"/>
      <c r="E18" s="437"/>
      <c r="F18" s="438"/>
      <c r="G18" s="158">
        <f t="shared" si="0"/>
        <v>0</v>
      </c>
      <c r="H18" s="126"/>
    </row>
    <row r="19" spans="1:11" ht="30" customHeight="1" thickBot="1">
      <c r="A19" s="126"/>
      <c r="B19" s="429" t="s">
        <v>29</v>
      </c>
      <c r="C19" s="430"/>
      <c r="D19" s="430"/>
      <c r="E19" s="430"/>
      <c r="F19" s="430"/>
      <c r="G19" s="153">
        <f>SUM(G9:G18)</f>
        <v>0</v>
      </c>
      <c r="H19" s="126"/>
    </row>
    <row r="20" spans="1:11" ht="30" customHeight="1" thickBot="1">
      <c r="A20" s="126"/>
      <c r="B20" s="160"/>
      <c r="C20" s="160"/>
      <c r="D20" s="161"/>
      <c r="E20" s="162"/>
      <c r="F20" s="134" t="s">
        <v>213</v>
      </c>
      <c r="G20" s="215">
        <f>ROUNDDOWN(G19,-3)</f>
        <v>0</v>
      </c>
      <c r="H20" s="126"/>
    </row>
    <row r="21" spans="1:11" ht="15" thickBot="1">
      <c r="A21" s="126"/>
      <c r="B21" s="126"/>
      <c r="C21" s="154"/>
      <c r="D21" s="126"/>
      <c r="E21" s="126"/>
      <c r="F21" s="126"/>
      <c r="G21" s="154"/>
      <c r="H21" s="126"/>
    </row>
    <row r="22" spans="1:11" ht="20.25" customHeight="1" thickBot="1">
      <c r="A22" s="150"/>
      <c r="B22" s="155" t="s">
        <v>133</v>
      </c>
      <c r="C22" s="151"/>
      <c r="D22" s="152"/>
      <c r="E22" s="220">
        <f>G25</f>
        <v>0</v>
      </c>
      <c r="F22" s="126" t="s">
        <v>1</v>
      </c>
      <c r="G22" s="154"/>
      <c r="H22" s="126"/>
      <c r="K22" s="344"/>
    </row>
    <row r="23" spans="1:11" s="248" customFormat="1" ht="11.25" customHeight="1">
      <c r="A23" s="163"/>
      <c r="B23" s="163"/>
      <c r="C23" s="163"/>
      <c r="D23" s="163"/>
      <c r="E23" s="163"/>
      <c r="F23" s="163"/>
      <c r="G23" s="163"/>
      <c r="H23" s="163"/>
    </row>
    <row r="24" spans="1:11" ht="18" customHeight="1" thickBot="1">
      <c r="A24" s="150"/>
      <c r="B24" s="182">
        <v>75500</v>
      </c>
      <c r="C24" s="164" t="s">
        <v>1</v>
      </c>
      <c r="D24" s="165" t="s">
        <v>55</v>
      </c>
      <c r="E24" s="182"/>
      <c r="F24" s="155" t="s">
        <v>103</v>
      </c>
      <c r="G24" s="345">
        <f>B24*E24</f>
        <v>0</v>
      </c>
      <c r="H24" s="126" t="s">
        <v>1</v>
      </c>
      <c r="K24" s="344"/>
    </row>
    <row r="25" spans="1:11" ht="20.25" customHeight="1" thickBot="1">
      <c r="A25" s="150"/>
      <c r="B25" s="315"/>
      <c r="C25" s="166"/>
      <c r="D25" s="167"/>
      <c r="E25" s="427" t="s">
        <v>213</v>
      </c>
      <c r="F25" s="427"/>
      <c r="G25" s="215">
        <f>ROUNDDOWN(G24,-3)</f>
        <v>0</v>
      </c>
      <c r="H25" s="126" t="s">
        <v>1</v>
      </c>
      <c r="K25" s="344"/>
    </row>
    <row r="26" spans="1:11" ht="20.25" customHeight="1">
      <c r="A26" s="150"/>
      <c r="B26" s="315"/>
      <c r="C26" s="166"/>
      <c r="D26" s="167"/>
      <c r="E26" s="168"/>
      <c r="F26" s="167"/>
      <c r="G26" s="167"/>
      <c r="H26" s="126"/>
      <c r="K26" s="344"/>
    </row>
    <row r="27" spans="1:11" ht="20.25" customHeight="1">
      <c r="A27" s="150"/>
      <c r="B27" s="315"/>
      <c r="C27" s="166"/>
      <c r="D27" s="167"/>
      <c r="E27" s="168"/>
      <c r="F27" s="167"/>
      <c r="G27" s="167"/>
      <c r="H27" s="126"/>
      <c r="K27" s="344"/>
    </row>
    <row r="28" spans="1:11" s="248" customFormat="1" ht="15" thickBot="1">
      <c r="A28" s="163"/>
      <c r="B28" s="163"/>
      <c r="C28" s="163"/>
      <c r="D28" s="163"/>
      <c r="E28" s="163"/>
      <c r="F28" s="163"/>
      <c r="G28" s="163"/>
      <c r="H28" s="163"/>
    </row>
    <row r="29" spans="1:11" ht="21" customHeight="1" thickBot="1">
      <c r="A29" s="101" t="s">
        <v>115</v>
      </c>
      <c r="B29" s="101" t="s">
        <v>64</v>
      </c>
      <c r="C29" s="154"/>
      <c r="D29" s="126"/>
      <c r="E29" s="220">
        <f>G34</f>
        <v>0</v>
      </c>
      <c r="F29" s="169" t="s">
        <v>1</v>
      </c>
      <c r="G29" s="154"/>
      <c r="H29" s="126"/>
    </row>
    <row r="30" spans="1:11" ht="30" customHeight="1">
      <c r="A30" s="5"/>
      <c r="B30" s="6"/>
      <c r="C30" s="154"/>
      <c r="D30" s="126"/>
      <c r="E30" s="126"/>
      <c r="F30" s="126"/>
      <c r="G30" s="154"/>
      <c r="H30" s="126"/>
    </row>
    <row r="31" spans="1:11" ht="30" customHeight="1">
      <c r="A31" s="126"/>
      <c r="B31" s="126"/>
      <c r="C31" s="154"/>
      <c r="D31" s="126"/>
      <c r="E31" s="126"/>
      <c r="F31" s="126"/>
      <c r="G31" s="154"/>
      <c r="H31" s="126"/>
    </row>
    <row r="32" spans="1:11" ht="34.5" customHeight="1">
      <c r="A32" s="126"/>
      <c r="B32" s="126" t="s">
        <v>36</v>
      </c>
      <c r="C32" s="216" t="s">
        <v>173</v>
      </c>
      <c r="D32" s="126"/>
      <c r="E32" s="126" t="s">
        <v>67</v>
      </c>
      <c r="F32" s="126"/>
      <c r="G32" s="154"/>
      <c r="H32" s="126"/>
    </row>
    <row r="33" spans="1:8" ht="30" customHeight="1" thickBot="1">
      <c r="A33" s="126"/>
      <c r="B33" s="428">
        <f>様式2_3機材!F4</f>
        <v>0</v>
      </c>
      <c r="C33" s="428"/>
      <c r="D33" s="126" t="s">
        <v>37</v>
      </c>
      <c r="E33" s="170">
        <v>10</v>
      </c>
      <c r="F33" s="171" t="s">
        <v>63</v>
      </c>
      <c r="G33" s="346">
        <f>ROUNDDOWN(B33*E33/100,0)</f>
        <v>0</v>
      </c>
      <c r="H33" s="126" t="s">
        <v>1</v>
      </c>
    </row>
    <row r="34" spans="1:8" ht="30" customHeight="1" thickBot="1">
      <c r="A34" s="126"/>
      <c r="B34" s="126"/>
      <c r="C34" s="154"/>
      <c r="D34" s="126"/>
      <c r="E34" s="427" t="s">
        <v>213</v>
      </c>
      <c r="F34" s="427"/>
      <c r="G34" s="220">
        <f>ROUNDDOWN(G33,-3)</f>
        <v>0</v>
      </c>
      <c r="H34" s="169" t="s">
        <v>90</v>
      </c>
    </row>
    <row r="35" spans="1:8">
      <c r="A35" s="126"/>
      <c r="B35" s="126"/>
      <c r="C35" s="154"/>
      <c r="D35" s="126"/>
      <c r="E35" s="126"/>
      <c r="F35" s="126"/>
      <c r="G35" s="154"/>
      <c r="H35" s="126"/>
    </row>
    <row r="36" spans="1:8">
      <c r="B36" s="25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M13" sqref="M13"/>
    </sheetView>
  </sheetViews>
  <sheetFormatPr defaultRowHeight="14.25"/>
  <cols>
    <col min="1" max="1" width="6.125" style="163" customWidth="1"/>
    <col min="2" max="2" width="14.375" style="163" customWidth="1"/>
    <col min="3" max="3" width="14.25" style="163" customWidth="1"/>
    <col min="4" max="4" width="21.5" style="163" customWidth="1"/>
    <col min="5" max="5" width="9" style="163"/>
    <col min="6" max="6" width="14" style="163" customWidth="1"/>
    <col min="7" max="7" width="13.5" style="163" customWidth="1"/>
    <col min="8" max="8" width="9" style="163"/>
    <col min="9" max="9" width="12.875" style="163" customWidth="1"/>
    <col min="10" max="10" width="13.125" style="163" customWidth="1"/>
    <col min="11" max="16384" width="9" style="163"/>
  </cols>
  <sheetData>
    <row r="1" spans="1:11">
      <c r="A1" s="56" t="s">
        <v>70</v>
      </c>
      <c r="B1" s="185"/>
      <c r="C1" s="56"/>
      <c r="D1" s="56"/>
      <c r="E1" s="56"/>
      <c r="F1" s="56"/>
      <c r="G1" s="56"/>
      <c r="H1" s="56"/>
      <c r="I1" s="56"/>
      <c r="J1" s="56"/>
      <c r="K1" s="299" t="str">
        <f>IF(様式1!$B$5="見積金額内訳書",様式1!$R$5,"")</f>
        <v>様式２</v>
      </c>
    </row>
    <row r="2" spans="1:11">
      <c r="A2" s="56"/>
      <c r="B2" s="62"/>
      <c r="C2" s="62"/>
      <c r="D2" s="62"/>
      <c r="E2" s="56"/>
      <c r="F2" s="198"/>
      <c r="G2" s="110"/>
      <c r="H2" s="56"/>
      <c r="I2" s="56"/>
      <c r="J2" s="56"/>
      <c r="K2" s="56"/>
    </row>
    <row r="3" spans="1:11">
      <c r="A3" s="56"/>
      <c r="B3" s="62"/>
      <c r="C3" s="62"/>
      <c r="D3" s="62"/>
      <c r="E3" s="56"/>
      <c r="F3" s="187"/>
      <c r="G3" s="56"/>
      <c r="H3" s="56"/>
      <c r="I3" s="56"/>
      <c r="J3" s="56"/>
      <c r="K3" s="56"/>
    </row>
    <row r="4" spans="1:11" ht="15" thickBot="1">
      <c r="A4" s="56" t="s">
        <v>149</v>
      </c>
      <c r="B4" s="62"/>
      <c r="C4" s="62"/>
      <c r="D4" s="186">
        <f>H13</f>
        <v>0</v>
      </c>
      <c r="E4" s="56" t="s">
        <v>12</v>
      </c>
      <c r="F4" s="56"/>
      <c r="G4" s="56" t="s">
        <v>116</v>
      </c>
      <c r="H4" s="56"/>
      <c r="I4" s="56"/>
      <c r="J4" s="56"/>
      <c r="K4" s="56"/>
    </row>
    <row r="5" spans="1:11" ht="20.25" customHeight="1">
      <c r="A5" s="56"/>
      <c r="B5" s="388" t="s">
        <v>71</v>
      </c>
      <c r="C5" s="390"/>
      <c r="D5" s="58" t="s">
        <v>72</v>
      </c>
      <c r="E5" s="389" t="s">
        <v>73</v>
      </c>
      <c r="F5" s="389"/>
      <c r="G5" s="58" t="s">
        <v>79</v>
      </c>
      <c r="H5" s="460" t="s">
        <v>74</v>
      </c>
      <c r="I5" s="390"/>
      <c r="J5" s="461" t="s">
        <v>75</v>
      </c>
      <c r="K5" s="462"/>
    </row>
    <row r="6" spans="1:11" ht="20.25" customHeight="1">
      <c r="A6" s="56"/>
      <c r="B6" s="450"/>
      <c r="C6" s="451"/>
      <c r="D6" s="188"/>
      <c r="E6" s="463"/>
      <c r="F6" s="464"/>
      <c r="G6" s="189"/>
      <c r="H6" s="465">
        <f>E6*G6</f>
        <v>0</v>
      </c>
      <c r="I6" s="466"/>
      <c r="J6" s="467"/>
      <c r="K6" s="468"/>
    </row>
    <row r="7" spans="1:11" ht="20.25" customHeight="1">
      <c r="A7" s="56"/>
      <c r="B7" s="450"/>
      <c r="C7" s="451"/>
      <c r="D7" s="188"/>
      <c r="E7" s="469"/>
      <c r="F7" s="470"/>
      <c r="G7" s="190"/>
      <c r="H7" s="465">
        <f t="shared" ref="H7:H12" si="0">E7*G7</f>
        <v>0</v>
      </c>
      <c r="I7" s="466"/>
      <c r="J7" s="322"/>
      <c r="K7" s="323"/>
    </row>
    <row r="8" spans="1:11" ht="20.25" customHeight="1">
      <c r="A8" s="56"/>
      <c r="B8" s="450"/>
      <c r="C8" s="451"/>
      <c r="D8" s="188"/>
      <c r="E8" s="469"/>
      <c r="F8" s="470"/>
      <c r="G8" s="190"/>
      <c r="H8" s="465">
        <f t="shared" si="0"/>
        <v>0</v>
      </c>
      <c r="I8" s="466"/>
      <c r="J8" s="322"/>
      <c r="K8" s="323"/>
    </row>
    <row r="9" spans="1:11" ht="20.25" customHeight="1">
      <c r="A9" s="56"/>
      <c r="B9" s="450"/>
      <c r="C9" s="451"/>
      <c r="D9" s="188"/>
      <c r="E9" s="469"/>
      <c r="F9" s="470"/>
      <c r="G9" s="190"/>
      <c r="H9" s="465">
        <f t="shared" si="0"/>
        <v>0</v>
      </c>
      <c r="I9" s="466"/>
      <c r="J9" s="322"/>
      <c r="K9" s="323"/>
    </row>
    <row r="10" spans="1:11" ht="20.25" customHeight="1">
      <c r="A10" s="56"/>
      <c r="B10" s="450"/>
      <c r="C10" s="451"/>
      <c r="D10" s="188"/>
      <c r="E10" s="463"/>
      <c r="F10" s="464"/>
      <c r="G10" s="190"/>
      <c r="H10" s="465">
        <f t="shared" si="0"/>
        <v>0</v>
      </c>
      <c r="I10" s="466"/>
      <c r="J10" s="467"/>
      <c r="K10" s="468"/>
    </row>
    <row r="11" spans="1:11" ht="20.25" customHeight="1">
      <c r="A11" s="56"/>
      <c r="B11" s="450"/>
      <c r="C11" s="451"/>
      <c r="D11" s="188"/>
      <c r="E11" s="463"/>
      <c r="F11" s="464"/>
      <c r="G11" s="190"/>
      <c r="H11" s="465">
        <f t="shared" si="0"/>
        <v>0</v>
      </c>
      <c r="I11" s="466"/>
      <c r="J11" s="467"/>
      <c r="K11" s="468"/>
    </row>
    <row r="12" spans="1:11" ht="20.25" customHeight="1">
      <c r="A12" s="56"/>
      <c r="B12" s="450"/>
      <c r="C12" s="451"/>
      <c r="D12" s="188"/>
      <c r="E12" s="463"/>
      <c r="F12" s="464"/>
      <c r="G12" s="190"/>
      <c r="H12" s="465">
        <f t="shared" si="0"/>
        <v>0</v>
      </c>
      <c r="I12" s="466"/>
      <c r="J12" s="467"/>
      <c r="K12" s="468"/>
    </row>
    <row r="13" spans="1:11" ht="20.25" customHeight="1" thickBot="1">
      <c r="A13" s="56"/>
      <c r="B13" s="457" t="s">
        <v>152</v>
      </c>
      <c r="C13" s="458"/>
      <c r="D13" s="459"/>
      <c r="E13" s="448"/>
      <c r="F13" s="449"/>
      <c r="G13" s="197"/>
      <c r="H13" s="444">
        <f>SUM(H6:I12)</f>
        <v>0</v>
      </c>
      <c r="I13" s="445"/>
      <c r="J13" s="446"/>
      <c r="K13" s="447"/>
    </row>
    <row r="14" spans="1:11">
      <c r="D14" s="196"/>
      <c r="E14" s="196"/>
      <c r="F14" s="196"/>
    </row>
    <row r="15" spans="1:11">
      <c r="A15" s="56"/>
      <c r="B15" s="185"/>
      <c r="C15" s="56"/>
      <c r="D15" s="56"/>
      <c r="E15" s="56"/>
      <c r="F15" s="56"/>
      <c r="G15" s="56"/>
      <c r="H15" s="60"/>
      <c r="I15" s="62"/>
      <c r="J15" s="56"/>
      <c r="K15" s="56"/>
    </row>
    <row r="16" spans="1:11" ht="15" thickBot="1">
      <c r="A16" s="56" t="s">
        <v>150</v>
      </c>
      <c r="B16" s="191"/>
      <c r="C16" s="192"/>
      <c r="D16" s="186">
        <f>H21</f>
        <v>0</v>
      </c>
      <c r="E16" s="56" t="s">
        <v>12</v>
      </c>
      <c r="F16" s="62"/>
      <c r="G16" s="62"/>
      <c r="H16" s="62"/>
      <c r="I16" s="62"/>
      <c r="J16" s="62"/>
      <c r="K16" s="62"/>
    </row>
    <row r="17" spans="1:11" ht="20.25" customHeight="1">
      <c r="A17" s="185"/>
      <c r="B17" s="388" t="s">
        <v>71</v>
      </c>
      <c r="C17" s="390"/>
      <c r="D17" s="58" t="s">
        <v>72</v>
      </c>
      <c r="E17" s="389" t="s">
        <v>73</v>
      </c>
      <c r="F17" s="389"/>
      <c r="G17" s="58" t="s">
        <v>79</v>
      </c>
      <c r="H17" s="460" t="s">
        <v>74</v>
      </c>
      <c r="I17" s="390"/>
      <c r="J17" s="461" t="s">
        <v>75</v>
      </c>
      <c r="K17" s="462"/>
    </row>
    <row r="18" spans="1:11" ht="20.25" customHeight="1">
      <c r="A18" s="56"/>
      <c r="B18" s="450"/>
      <c r="C18" s="451"/>
      <c r="D18" s="188"/>
      <c r="E18" s="463"/>
      <c r="F18" s="464"/>
      <c r="G18" s="189"/>
      <c r="H18" s="465">
        <f>E18*G18</f>
        <v>0</v>
      </c>
      <c r="I18" s="466"/>
      <c r="J18" s="467"/>
      <c r="K18" s="468"/>
    </row>
    <row r="19" spans="1:11" ht="20.25" customHeight="1">
      <c r="A19" s="56"/>
      <c r="B19" s="450"/>
      <c r="C19" s="451"/>
      <c r="D19" s="188"/>
      <c r="E19" s="469"/>
      <c r="F19" s="470"/>
      <c r="G19" s="190"/>
      <c r="H19" s="465">
        <f>E19*G19</f>
        <v>0</v>
      </c>
      <c r="I19" s="466"/>
      <c r="J19" s="322"/>
      <c r="K19" s="323"/>
    </row>
    <row r="20" spans="1:11" ht="20.25" customHeight="1">
      <c r="A20" s="56"/>
      <c r="B20" s="450"/>
      <c r="C20" s="451"/>
      <c r="D20" s="188"/>
      <c r="E20" s="469"/>
      <c r="F20" s="470"/>
      <c r="G20" s="190"/>
      <c r="H20" s="465">
        <f>E20*G20</f>
        <v>0</v>
      </c>
      <c r="I20" s="466"/>
      <c r="J20" s="322"/>
      <c r="K20" s="323"/>
    </row>
    <row r="21" spans="1:11" ht="20.25" customHeight="1" thickBot="1">
      <c r="A21" s="56"/>
      <c r="B21" s="391" t="s">
        <v>153</v>
      </c>
      <c r="C21" s="402"/>
      <c r="D21" s="452"/>
      <c r="E21" s="453"/>
      <c r="F21" s="454"/>
      <c r="G21" s="193"/>
      <c r="H21" s="444">
        <f>SUM(H18:I20)</f>
        <v>0</v>
      </c>
      <c r="I21" s="445"/>
      <c r="J21" s="446"/>
      <c r="K21" s="447"/>
    </row>
    <row r="22" spans="1:11" ht="20.25" customHeight="1">
      <c r="A22" s="56"/>
      <c r="B22" s="317"/>
      <c r="C22" s="319"/>
      <c r="D22" s="319"/>
      <c r="E22" s="471"/>
      <c r="F22" s="471"/>
      <c r="G22" s="194"/>
      <c r="H22" s="456"/>
      <c r="I22" s="456"/>
      <c r="J22" s="472"/>
      <c r="K22" s="472"/>
    </row>
    <row r="24" spans="1:11" ht="15" thickBot="1">
      <c r="A24" s="163" t="s">
        <v>151</v>
      </c>
      <c r="D24" s="186">
        <f>H29</f>
        <v>0</v>
      </c>
      <c r="E24" s="56" t="s">
        <v>12</v>
      </c>
    </row>
    <row r="25" spans="1:11">
      <c r="B25" s="388" t="s">
        <v>76</v>
      </c>
      <c r="C25" s="390"/>
      <c r="D25" s="58" t="s">
        <v>24</v>
      </c>
      <c r="E25" s="389" t="s">
        <v>123</v>
      </c>
      <c r="F25" s="390"/>
      <c r="G25" s="58" t="s">
        <v>124</v>
      </c>
      <c r="H25" s="389" t="s">
        <v>125</v>
      </c>
      <c r="I25" s="390"/>
      <c r="J25" s="460" t="s">
        <v>78</v>
      </c>
      <c r="K25" s="462"/>
    </row>
    <row r="26" spans="1:11">
      <c r="B26" s="87"/>
      <c r="C26" s="83"/>
      <c r="D26" s="76"/>
      <c r="E26" s="479"/>
      <c r="F26" s="480"/>
      <c r="G26" s="76"/>
      <c r="H26" s="465">
        <f>E26*G26</f>
        <v>0</v>
      </c>
      <c r="I26" s="466"/>
      <c r="J26" s="475"/>
      <c r="K26" s="476"/>
    </row>
    <row r="27" spans="1:11">
      <c r="B27" s="87"/>
      <c r="C27" s="83"/>
      <c r="D27" s="76"/>
      <c r="E27" s="479"/>
      <c r="F27" s="480"/>
      <c r="G27" s="76"/>
      <c r="H27" s="465">
        <f>E27*G27</f>
        <v>0</v>
      </c>
      <c r="I27" s="466"/>
      <c r="J27" s="475"/>
      <c r="K27" s="476"/>
    </row>
    <row r="28" spans="1:11">
      <c r="B28" s="87"/>
      <c r="C28" s="83"/>
      <c r="D28" s="76"/>
      <c r="E28" s="479"/>
      <c r="F28" s="480"/>
      <c r="G28" s="76"/>
      <c r="H28" s="465">
        <f>E28*G28</f>
        <v>0</v>
      </c>
      <c r="I28" s="466"/>
      <c r="J28" s="475"/>
      <c r="K28" s="476"/>
    </row>
    <row r="29" spans="1:11" ht="15" thickBot="1">
      <c r="B29" s="391" t="s">
        <v>154</v>
      </c>
      <c r="C29" s="402"/>
      <c r="D29" s="452"/>
      <c r="E29" s="448"/>
      <c r="F29" s="449"/>
      <c r="G29" s="200"/>
      <c r="H29" s="477">
        <f>SUM(H26:I28)</f>
        <v>0</v>
      </c>
      <c r="I29" s="478"/>
      <c r="J29" s="473"/>
      <c r="K29" s="474"/>
    </row>
    <row r="30" spans="1:11">
      <c r="B30" s="317"/>
      <c r="C30" s="317"/>
      <c r="D30" s="317"/>
      <c r="E30" s="319"/>
      <c r="F30" s="319"/>
      <c r="G30" s="319"/>
      <c r="H30" s="319"/>
      <c r="I30" s="319"/>
      <c r="J30" s="317"/>
      <c r="K30" s="317"/>
    </row>
    <row r="32" spans="1:11">
      <c r="A32" s="56"/>
      <c r="B32" s="442"/>
      <c r="C32" s="442"/>
      <c r="D32" s="442"/>
      <c r="E32" s="455"/>
      <c r="F32" s="455"/>
      <c r="G32" s="199"/>
      <c r="H32" s="443"/>
      <c r="I32" s="443"/>
      <c r="J32" s="455"/>
      <c r="K32" s="455"/>
    </row>
    <row r="33" ht="20.25" customHeight="1"/>
  </sheetData>
  <mergeCells count="75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28:I28"/>
    <mergeCell ref="E17:F17"/>
    <mergeCell ref="H17:I17"/>
    <mergeCell ref="E18:F18"/>
    <mergeCell ref="H18:I18"/>
    <mergeCell ref="E19:F19"/>
    <mergeCell ref="H20:I20"/>
    <mergeCell ref="E22:F22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H10:I10"/>
    <mergeCell ref="E5:F5"/>
    <mergeCell ref="H5:I5"/>
    <mergeCell ref="J5:K5"/>
    <mergeCell ref="E6:F6"/>
    <mergeCell ref="H6:I6"/>
    <mergeCell ref="J6:K6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B13:D1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29"/>
  <sheetViews>
    <sheetView workbookViewId="0">
      <selection activeCell="B28" sqref="B28:B29"/>
    </sheetView>
  </sheetViews>
  <sheetFormatPr defaultRowHeight="14.25"/>
  <cols>
    <col min="1" max="1" width="4.125" customWidth="1"/>
    <col min="2" max="2" width="20" customWidth="1"/>
    <col min="3" max="3" width="19.25" customWidth="1"/>
    <col min="4" max="4" width="18.875" bestFit="1" customWidth="1"/>
    <col min="5" max="5" width="5.5" style="233" bestFit="1" customWidth="1"/>
    <col min="6" max="6" width="9" style="233"/>
    <col min="7" max="7" width="16.625" bestFit="1" customWidth="1"/>
    <col min="8" max="8" width="21" bestFit="1" customWidth="1"/>
    <col min="9" max="9" width="14.375" bestFit="1" customWidth="1"/>
  </cols>
  <sheetData>
    <row r="1" spans="1:9">
      <c r="B1" t="s">
        <v>190</v>
      </c>
      <c r="I1" s="226"/>
    </row>
    <row r="2" spans="1:9" ht="17.25">
      <c r="B2" s="481" t="s">
        <v>175</v>
      </c>
      <c r="C2" s="481"/>
      <c r="D2" s="481"/>
      <c r="E2" s="481"/>
      <c r="F2" s="481"/>
      <c r="G2" s="481"/>
      <c r="H2" s="481"/>
      <c r="I2" s="481"/>
    </row>
    <row r="3" spans="1:9" ht="18" thickBot="1">
      <c r="B3" s="482"/>
      <c r="C3" s="482"/>
      <c r="D3" s="482"/>
      <c r="E3" s="482"/>
      <c r="F3" s="482"/>
      <c r="G3" s="482"/>
      <c r="H3" s="482"/>
      <c r="I3" s="482"/>
    </row>
    <row r="4" spans="1:9" ht="30" customHeight="1" thickBot="1">
      <c r="A4" s="244" t="s">
        <v>156</v>
      </c>
      <c r="B4" s="242" t="s">
        <v>176</v>
      </c>
      <c r="C4" s="227" t="s">
        <v>177</v>
      </c>
      <c r="D4" s="227" t="s">
        <v>178</v>
      </c>
      <c r="E4" s="227" t="s">
        <v>160</v>
      </c>
      <c r="F4" s="227" t="s">
        <v>179</v>
      </c>
      <c r="G4" s="227" t="s">
        <v>180</v>
      </c>
      <c r="H4" s="227" t="s">
        <v>181</v>
      </c>
      <c r="I4" s="228" t="s">
        <v>185</v>
      </c>
    </row>
    <row r="5" spans="1:9" ht="30" customHeight="1" thickTop="1">
      <c r="A5" s="252">
        <v>1</v>
      </c>
      <c r="B5" s="243">
        <f>IF($A5="","",VLOOKUP($A5,従事者明細!$A$3:$I$40,2))</f>
        <v>0</v>
      </c>
      <c r="C5" s="214">
        <f>IF($A5="","",VLOOKUP($A5,従事者明細!$A$3:$I$40,3))</f>
        <v>0</v>
      </c>
      <c r="D5" s="214">
        <f>IF($A5="","",VLOOKUP($A5,従事者明細!$A$3:$I$40,4))</f>
        <v>0</v>
      </c>
      <c r="E5" s="234">
        <f>IF($A5="","",VLOOKUP($A5,従事者明細!$A$3:$I$40,5))</f>
        <v>0</v>
      </c>
      <c r="F5" s="235">
        <f>IF($A5="","",VLOOKUP($A5,従事者明細!$A$3:$I$40,6))</f>
        <v>0</v>
      </c>
      <c r="G5" s="253">
        <f>IF($A5="","",VLOOKUP($A5,従事者明細!$A$3:$I$40,7))</f>
        <v>0</v>
      </c>
      <c r="H5" s="241">
        <f>IF($A5="","",VLOOKUP($A5,従事者明細!$A$3:$I$40,8))</f>
        <v>0</v>
      </c>
      <c r="I5" s="241">
        <f>IF($A5="","",VLOOKUP($A5,従事者明細!$A$3:$I$40,9))</f>
        <v>0</v>
      </c>
    </row>
    <row r="6" spans="1:9" ht="30" customHeight="1">
      <c r="A6" s="252">
        <v>2</v>
      </c>
      <c r="B6" s="243">
        <f>IF($A6="","",VLOOKUP($A6,従事者明細!$A$3:$I$40,2))</f>
        <v>0</v>
      </c>
      <c r="C6" s="214">
        <f>IF($A6="","",VLOOKUP($A6,従事者明細!$A$3:$I$40,3))</f>
        <v>0</v>
      </c>
      <c r="D6" s="214">
        <f>IF($A6="","",VLOOKUP($A6,従事者明細!$A$3:$I$40,4))</f>
        <v>0</v>
      </c>
      <c r="E6" s="234">
        <f>IF($A6="","",VLOOKUP($A6,従事者明細!$A$3:$I$40,5))</f>
        <v>0</v>
      </c>
      <c r="F6" s="235">
        <f>IF($A6="","",VLOOKUP($A6,従事者明細!$A$3:$I$40,6))</f>
        <v>0</v>
      </c>
      <c r="G6" s="253">
        <f>IF($A6="","",VLOOKUP($A6,従事者明細!$A$3:$I$40,7))</f>
        <v>0</v>
      </c>
      <c r="H6" s="241">
        <f>IF($A6="","",VLOOKUP($A6,従事者明細!$A$3:$I$40,8))</f>
        <v>0</v>
      </c>
      <c r="I6" s="241">
        <f>IF($A6="","",VLOOKUP($A6,従事者明細!$A$3:$I$40,9))</f>
        <v>0</v>
      </c>
    </row>
    <row r="7" spans="1:9" ht="30" customHeight="1">
      <c r="A7" s="252">
        <v>3</v>
      </c>
      <c r="B7" s="243">
        <f>IF($A7="","",VLOOKUP($A7,従事者明細!$A$3:$I$40,2))</f>
        <v>0</v>
      </c>
      <c r="C7" s="214">
        <f>IF($A7="","",VLOOKUP($A7,従事者明細!$A$3:$I$40,3))</f>
        <v>0</v>
      </c>
      <c r="D7" s="214">
        <f>IF($A7="","",VLOOKUP($A7,従事者明細!$A$3:$I$40,4))</f>
        <v>0</v>
      </c>
      <c r="E7" s="234">
        <f>IF($A7="","",VLOOKUP($A7,従事者明細!$A$3:$I$40,5))</f>
        <v>0</v>
      </c>
      <c r="F7" s="235">
        <f>IF($A7="","",VLOOKUP($A7,従事者明細!$A$3:$I$40,6))</f>
        <v>0</v>
      </c>
      <c r="G7" s="253">
        <f>IF($A7="","",VLOOKUP($A7,従事者明細!$A$3:$I$40,7))</f>
        <v>0</v>
      </c>
      <c r="H7" s="241">
        <f>IF($A7="","",VLOOKUP($A7,従事者明細!$A$3:$I$40,8))</f>
        <v>0</v>
      </c>
      <c r="I7" s="241">
        <f>IF($A7="","",VLOOKUP($A7,従事者明細!$A$3:$I$40,9))</f>
        <v>0</v>
      </c>
    </row>
    <row r="8" spans="1:9" ht="30" customHeight="1">
      <c r="A8" s="252">
        <v>4</v>
      </c>
      <c r="B8" s="243">
        <f>IF($A8="","",VLOOKUP($A8,従事者明細!$A$3:$I$40,2))</f>
        <v>0</v>
      </c>
      <c r="C8" s="214">
        <f>IF($A8="","",VLOOKUP($A8,従事者明細!$A$3:$I$40,3))</f>
        <v>0</v>
      </c>
      <c r="D8" s="214">
        <f>IF($A8="","",VLOOKUP($A8,従事者明細!$A$3:$I$40,4))</f>
        <v>0</v>
      </c>
      <c r="E8" s="234">
        <f>IF($A8="","",VLOOKUP($A8,従事者明細!$A$3:$I$40,5))</f>
        <v>0</v>
      </c>
      <c r="F8" s="235">
        <f>IF($A8="","",VLOOKUP($A8,従事者明細!$A$3:$I$40,6))</f>
        <v>0</v>
      </c>
      <c r="G8" s="253">
        <f>IF($A8="","",VLOOKUP($A8,従事者明細!$A$3:$I$40,7))</f>
        <v>0</v>
      </c>
      <c r="H8" s="241">
        <f>IF($A8="","",VLOOKUP($A8,従事者明細!$A$3:$I$40,8))</f>
        <v>0</v>
      </c>
      <c r="I8" s="241">
        <f>IF($A8="","",VLOOKUP($A8,従事者明細!$A$3:$I$40,9))</f>
        <v>0</v>
      </c>
    </row>
    <row r="9" spans="1:9" ht="30" customHeight="1">
      <c r="A9" s="252">
        <v>5</v>
      </c>
      <c r="B9" s="243">
        <f>IF($A9="","",VLOOKUP($A9,従事者明細!$A$3:$I$40,2))</f>
        <v>0</v>
      </c>
      <c r="C9" s="214">
        <f>IF($A9="","",VLOOKUP($A9,従事者明細!$A$3:$I$40,3))</f>
        <v>0</v>
      </c>
      <c r="D9" s="214">
        <f>IF($A9="","",VLOOKUP($A9,従事者明細!$A$3:$I$40,4))</f>
        <v>0</v>
      </c>
      <c r="E9" s="234">
        <f>IF($A9="","",VLOOKUP($A9,従事者明細!$A$3:$I$40,5))</f>
        <v>0</v>
      </c>
      <c r="F9" s="235">
        <f>IF($A9="","",VLOOKUP($A9,従事者明細!$A$3:$I$40,6))</f>
        <v>0</v>
      </c>
      <c r="G9" s="253">
        <f>IF($A9="","",VLOOKUP($A9,従事者明細!$A$3:$I$40,7))</f>
        <v>0</v>
      </c>
      <c r="H9" s="241">
        <f>IF($A9="","",VLOOKUP($A9,従事者明細!$A$3:$I$40,8))</f>
        <v>0</v>
      </c>
      <c r="I9" s="241">
        <f>IF($A9="","",VLOOKUP($A9,従事者明細!$A$3:$I$40,9))</f>
        <v>0</v>
      </c>
    </row>
    <row r="10" spans="1:9" ht="30" customHeight="1">
      <c r="A10" s="252">
        <v>6</v>
      </c>
      <c r="B10" s="243">
        <f>IF($A10="","",VLOOKUP($A10,従事者明細!$A$3:$I$40,2))</f>
        <v>0</v>
      </c>
      <c r="C10" s="214">
        <f>IF($A10="","",VLOOKUP($A10,従事者明細!$A$3:$I$40,3))</f>
        <v>0</v>
      </c>
      <c r="D10" s="214">
        <f>IF($A10="","",VLOOKUP($A10,従事者明細!$A$3:$I$40,4))</f>
        <v>0</v>
      </c>
      <c r="E10" s="234">
        <f>IF($A10="","",VLOOKUP($A10,従事者明細!$A$3:$I$40,5))</f>
        <v>0</v>
      </c>
      <c r="F10" s="235">
        <f>IF($A10="","",VLOOKUP($A10,従事者明細!$A$3:$I$40,6))</f>
        <v>0</v>
      </c>
      <c r="G10" s="253">
        <f>IF($A10="","",VLOOKUP($A10,従事者明細!$A$3:$I$40,7))</f>
        <v>0</v>
      </c>
      <c r="H10" s="241">
        <f>IF($A10="","",VLOOKUP($A10,従事者明細!$A$3:$I$40,8))</f>
        <v>0</v>
      </c>
      <c r="I10" s="241">
        <f>IF($A10="","",VLOOKUP($A10,従事者明細!$A$3:$I$40,9))</f>
        <v>0</v>
      </c>
    </row>
    <row r="11" spans="1:9" ht="30" customHeight="1">
      <c r="A11" s="252"/>
      <c r="B11" s="243" t="str">
        <f>IF($A11="","",VLOOKUP($A11,従事者明細!$A$3:$I$40,2))</f>
        <v/>
      </c>
      <c r="C11" s="214" t="str">
        <f>IF($A11="","",VLOOKUP($A11,従事者明細!$A$3:$I$40,3))</f>
        <v/>
      </c>
      <c r="D11" s="214" t="str">
        <f>IF($A11="","",VLOOKUP($A11,従事者明細!$A$3:$I$40,4))</f>
        <v/>
      </c>
      <c r="E11" s="234" t="str">
        <f>IF($A11="","",VLOOKUP($A11,従事者明細!$A$3:$I$40,5))</f>
        <v/>
      </c>
      <c r="F11" s="235" t="str">
        <f>IF($A11="","",VLOOKUP($A11,従事者明細!$A$3:$I$40,6))</f>
        <v/>
      </c>
      <c r="G11" s="253" t="str">
        <f>IF($A11="","",VLOOKUP($A11,従事者明細!$A$3:$I$40,7))</f>
        <v/>
      </c>
      <c r="H11" s="241" t="str">
        <f>IF($A11="","",VLOOKUP($A11,従事者明細!$A$3:$I$40,8))</f>
        <v/>
      </c>
      <c r="I11" s="241" t="str">
        <f>IF($A11="","",VLOOKUP($A11,従事者明細!$A$3:$I$40,9))</f>
        <v/>
      </c>
    </row>
    <row r="12" spans="1:9" ht="30" hidden="1" customHeight="1">
      <c r="A12" s="252"/>
      <c r="B12" s="243" t="str">
        <f>IF($A12="","",VLOOKUP($A12,従事者明細!$A$3:$I$40,2))</f>
        <v/>
      </c>
      <c r="C12" s="214" t="str">
        <f>IF($A12="","",VLOOKUP($A12,従事者明細!$A$3:$I$40,3))</f>
        <v/>
      </c>
      <c r="D12" s="214" t="str">
        <f>IF($A12="","",VLOOKUP($A12,従事者明細!$A$3:$I$40,4))</f>
        <v/>
      </c>
      <c r="E12" s="234" t="str">
        <f>IF($A12="","",VLOOKUP($A12,従事者明細!$A$3:$I$40,5))</f>
        <v/>
      </c>
      <c r="F12" s="235" t="str">
        <f>IF($A12="","",VLOOKUP($A12,従事者明細!$A$3:$I$40,6))</f>
        <v/>
      </c>
      <c r="G12" s="253" t="str">
        <f>IF($A12="","",VLOOKUP($A12,従事者明細!$A$3:$I$40,7))</f>
        <v/>
      </c>
      <c r="H12" s="241" t="str">
        <f>IF($A12="","",VLOOKUP($A12,従事者明細!$A$3:$I$40,8))</f>
        <v/>
      </c>
      <c r="I12" s="241" t="str">
        <f>IF($A12="","",VLOOKUP($A12,従事者明細!$A$3:$I$40,9))</f>
        <v/>
      </c>
    </row>
    <row r="13" spans="1:9" ht="30" hidden="1" customHeight="1">
      <c r="A13" s="252"/>
      <c r="B13" s="243" t="str">
        <f>IF($A13="","",VLOOKUP($A13,従事者明細!$A$3:$I$40,2))</f>
        <v/>
      </c>
      <c r="C13" s="214" t="str">
        <f>IF($A13="","",VLOOKUP($A13,従事者明細!$A$3:$I$40,3))</f>
        <v/>
      </c>
      <c r="D13" s="214" t="str">
        <f>IF($A13="","",VLOOKUP($A13,従事者明細!$A$3:$I$40,4))</f>
        <v/>
      </c>
      <c r="E13" s="234" t="str">
        <f>IF($A13="","",VLOOKUP($A13,従事者明細!$A$3:$I$40,5))</f>
        <v/>
      </c>
      <c r="F13" s="235" t="str">
        <f>IF($A13="","",VLOOKUP($A13,従事者明細!$A$3:$I$40,6))</f>
        <v/>
      </c>
      <c r="G13" s="253" t="str">
        <f>IF($A13="","",VLOOKUP($A13,従事者明細!$A$3:$I$40,7))</f>
        <v/>
      </c>
      <c r="H13" s="241" t="str">
        <f>IF($A13="","",VLOOKUP($A13,従事者明細!$A$3:$I$40,8))</f>
        <v/>
      </c>
      <c r="I13" s="241" t="str">
        <f>IF($A13="","",VLOOKUP($A13,従事者明細!$A$3:$I$40,9))</f>
        <v/>
      </c>
    </row>
    <row r="14" spans="1:9" ht="30" hidden="1" customHeight="1">
      <c r="A14" s="252"/>
      <c r="B14" s="243" t="str">
        <f>IF($A14="","",VLOOKUP($A14,従事者明細!$A$3:$I$40,2))</f>
        <v/>
      </c>
      <c r="C14" s="214" t="str">
        <f>IF($A14="","",VLOOKUP($A14,従事者明細!$A$3:$I$40,3))</f>
        <v/>
      </c>
      <c r="D14" s="214" t="str">
        <f>IF($A14="","",VLOOKUP($A14,従事者明細!$A$3:$I$40,4))</f>
        <v/>
      </c>
      <c r="E14" s="234" t="str">
        <f>IF($A14="","",VLOOKUP($A14,従事者明細!$A$3:$I$40,5))</f>
        <v/>
      </c>
      <c r="F14" s="235" t="str">
        <f>IF($A14="","",VLOOKUP($A14,従事者明細!$A$3:$I$40,6))</f>
        <v/>
      </c>
      <c r="G14" s="253" t="str">
        <f>IF($A14="","",VLOOKUP($A14,従事者明細!$A$3:$I$40,7))</f>
        <v/>
      </c>
      <c r="H14" s="241" t="str">
        <f>IF($A14="","",VLOOKUP($A14,従事者明細!$A$3:$I$40,8))</f>
        <v/>
      </c>
      <c r="I14" s="241" t="str">
        <f>IF($A14="","",VLOOKUP($A14,従事者明細!$A$3:$I$40,9))</f>
        <v/>
      </c>
    </row>
    <row r="15" spans="1:9" ht="30" hidden="1" customHeight="1">
      <c r="A15" s="252"/>
      <c r="B15" s="243" t="str">
        <f>IF($A15="","",VLOOKUP($A15,従事者明細!$A$3:$I$40,2))</f>
        <v/>
      </c>
      <c r="C15" s="214" t="str">
        <f>IF($A15="","",VLOOKUP($A15,従事者明細!$A$3:$I$40,3))</f>
        <v/>
      </c>
      <c r="D15" s="214" t="str">
        <f>IF($A15="","",VLOOKUP($A15,従事者明細!$A$3:$I$40,4))</f>
        <v/>
      </c>
      <c r="E15" s="234" t="str">
        <f>IF($A15="","",VLOOKUP($A15,従事者明細!$A$3:$I$40,5))</f>
        <v/>
      </c>
      <c r="F15" s="235" t="str">
        <f>IF($A15="","",VLOOKUP($A15,従事者明細!$A$3:$I$40,6))</f>
        <v/>
      </c>
      <c r="G15" s="253" t="str">
        <f>IF($A15="","",VLOOKUP($A15,従事者明細!$A$3:$I$40,7))</f>
        <v/>
      </c>
      <c r="H15" s="241" t="str">
        <f>IF($A15="","",VLOOKUP($A15,従事者明細!$A$3:$I$40,8))</f>
        <v/>
      </c>
      <c r="I15" s="241" t="str">
        <f>IF($A15="","",VLOOKUP($A15,従事者明細!$A$3:$I$40,9))</f>
        <v/>
      </c>
    </row>
    <row r="16" spans="1:9" ht="30" hidden="1" customHeight="1">
      <c r="A16" s="252"/>
      <c r="B16" s="243" t="str">
        <f>IF($A16="","",VLOOKUP($A16,従事者明細!$A$3:$I$40,2))</f>
        <v/>
      </c>
      <c r="C16" s="214" t="str">
        <f>IF($A16="","",VLOOKUP($A16,従事者明細!$A$3:$I$40,3))</f>
        <v/>
      </c>
      <c r="D16" s="214" t="str">
        <f>IF($A16="","",VLOOKUP($A16,従事者明細!$A$3:$I$40,4))</f>
        <v/>
      </c>
      <c r="E16" s="234" t="str">
        <f>IF($A16="","",VLOOKUP($A16,従事者明細!$A$3:$I$40,5))</f>
        <v/>
      </c>
      <c r="F16" s="235" t="str">
        <f>IF($A16="","",VLOOKUP($A16,従事者明細!$A$3:$I$40,6))</f>
        <v/>
      </c>
      <c r="G16" s="253" t="str">
        <f>IF($A16="","",VLOOKUP($A16,従事者明細!$A$3:$I$40,7))</f>
        <v/>
      </c>
      <c r="H16" s="241" t="str">
        <f>IF($A16="","",VLOOKUP($A16,従事者明細!$A$3:$I$40,8))</f>
        <v/>
      </c>
      <c r="I16" s="241" t="str">
        <f>IF($A16="","",VLOOKUP($A16,従事者明細!$A$3:$I$40,9))</f>
        <v/>
      </c>
    </row>
    <row r="17" spans="1:10" ht="30" hidden="1" customHeight="1">
      <c r="A17" s="252"/>
      <c r="B17" s="243" t="str">
        <f>IF($A17="","",VLOOKUP($A17,従事者明細!$A$3:$I$40,2))</f>
        <v/>
      </c>
      <c r="C17" s="214" t="str">
        <f>IF($A17="","",VLOOKUP($A17,従事者明細!$A$3:$I$40,3))</f>
        <v/>
      </c>
      <c r="D17" s="214" t="str">
        <f>IF($A17="","",VLOOKUP($A17,従事者明細!$A$3:$I$40,4))</f>
        <v/>
      </c>
      <c r="E17" s="234" t="str">
        <f>IF($A17="","",VLOOKUP($A17,従事者明細!$A$3:$I$40,5))</f>
        <v/>
      </c>
      <c r="F17" s="235" t="str">
        <f>IF($A17="","",VLOOKUP($A17,従事者明細!$A$3:$I$40,6))</f>
        <v/>
      </c>
      <c r="G17" s="253" t="str">
        <f>IF($A17="","",VLOOKUP($A17,従事者明細!$A$3:$I$40,7))</f>
        <v/>
      </c>
      <c r="H17" s="241" t="str">
        <f>IF($A17="","",VLOOKUP($A17,従事者明細!$A$3:$I$40,8))</f>
        <v/>
      </c>
      <c r="I17" s="241" t="str">
        <f>IF($A17="","",VLOOKUP($A17,従事者明細!$A$3:$I$40,9))</f>
        <v/>
      </c>
    </row>
    <row r="18" spans="1:10" ht="30" hidden="1" customHeight="1">
      <c r="A18" s="252"/>
      <c r="B18" s="243" t="str">
        <f>IF($A18="","",VLOOKUP($A18,従事者明細!$A$3:$I$40,2))</f>
        <v/>
      </c>
      <c r="C18" s="214" t="str">
        <f>IF($A18="","",VLOOKUP($A18,従事者明細!$A$3:$I$40,3))</f>
        <v/>
      </c>
      <c r="D18" s="214" t="str">
        <f>IF($A18="","",VLOOKUP($A18,従事者明細!$A$3:$I$40,4))</f>
        <v/>
      </c>
      <c r="E18" s="234" t="str">
        <f>IF($A18="","",VLOOKUP($A18,従事者明細!$A$3:$I$40,5))</f>
        <v/>
      </c>
      <c r="F18" s="235" t="str">
        <f>IF($A18="","",VLOOKUP($A18,従事者明細!$A$3:$I$40,6))</f>
        <v/>
      </c>
      <c r="G18" s="253" t="str">
        <f>IF($A18="","",VLOOKUP($A18,従事者明細!$A$3:$I$40,7))</f>
        <v/>
      </c>
      <c r="H18" s="241" t="str">
        <f>IF($A18="","",VLOOKUP($A18,従事者明細!$A$3:$I$40,8))</f>
        <v/>
      </c>
      <c r="I18" s="241" t="str">
        <f>IF($A18="","",VLOOKUP($A18,従事者明細!$A$3:$I$40,9))</f>
        <v/>
      </c>
    </row>
    <row r="19" spans="1:10" ht="30" hidden="1" customHeight="1">
      <c r="A19" s="252"/>
      <c r="B19" s="243" t="str">
        <f>IF($A19="","",VLOOKUP($A19,従事者明細!$A$3:$I$40,2))</f>
        <v/>
      </c>
      <c r="C19" s="214" t="str">
        <f>IF($A19="","",VLOOKUP($A19,従事者明細!$A$3:$I$40,3))</f>
        <v/>
      </c>
      <c r="D19" s="214" t="str">
        <f>IF($A19="","",VLOOKUP($A19,従事者明細!$A$3:$I$40,4))</f>
        <v/>
      </c>
      <c r="E19" s="234" t="str">
        <f>IF($A19="","",VLOOKUP($A19,従事者明細!$A$3:$I$40,5))</f>
        <v/>
      </c>
      <c r="F19" s="235" t="str">
        <f>IF($A19="","",VLOOKUP($A19,従事者明細!$A$3:$I$40,6))</f>
        <v/>
      </c>
      <c r="G19" s="253" t="str">
        <f>IF($A19="","",VLOOKUP($A19,従事者明細!$A$3:$I$40,7))</f>
        <v/>
      </c>
      <c r="H19" s="241" t="str">
        <f>IF($A19="","",VLOOKUP($A19,従事者明細!$A$3:$I$40,8))</f>
        <v/>
      </c>
      <c r="I19" s="241" t="str">
        <f>IF($A19="","",VLOOKUP($A19,従事者明細!$A$3:$I$40,9))</f>
        <v/>
      </c>
    </row>
    <row r="20" spans="1:10" ht="30" hidden="1" customHeight="1">
      <c r="A20" s="252"/>
      <c r="B20" s="243" t="str">
        <f>IF($A20="","",VLOOKUP($A20,従事者明細!$A$3:$I$40,2))</f>
        <v/>
      </c>
      <c r="C20" s="214" t="str">
        <f>IF($A20="","",VLOOKUP($A20,従事者明細!$A$3:$I$40,3))</f>
        <v/>
      </c>
      <c r="D20" s="214" t="str">
        <f>IF($A20="","",VLOOKUP($A20,従事者明細!$A$3:$I$40,4))</f>
        <v/>
      </c>
      <c r="E20" s="234" t="str">
        <f>IF($A20="","",VLOOKUP($A20,従事者明細!$A$3:$I$40,5))</f>
        <v/>
      </c>
      <c r="F20" s="235" t="str">
        <f>IF($A20="","",VLOOKUP($A20,従事者明細!$A$3:$I$40,6))</f>
        <v/>
      </c>
      <c r="G20" s="253" t="str">
        <f>IF($A20="","",VLOOKUP($A20,従事者明細!$A$3:$I$40,7))</f>
        <v/>
      </c>
      <c r="H20" s="241" t="str">
        <f>IF($A20="","",VLOOKUP($A20,従事者明細!$A$3:$I$40,8))</f>
        <v/>
      </c>
      <c r="I20" s="241" t="str">
        <f>IF($A20="","",VLOOKUP($A20,従事者明細!$A$3:$I$40,9))</f>
        <v/>
      </c>
    </row>
    <row r="21" spans="1:10" ht="30" hidden="1" customHeight="1">
      <c r="A21" s="252"/>
      <c r="B21" s="243" t="str">
        <f>IF($A21="","",VLOOKUP($A21,従事者明細!$A$3:$I$40,2))</f>
        <v/>
      </c>
      <c r="C21" s="214" t="str">
        <f>IF($A21="","",VLOOKUP($A21,従事者明細!$A$3:$I$40,3))</f>
        <v/>
      </c>
      <c r="D21" s="214" t="str">
        <f>IF($A21="","",VLOOKUP($A21,従事者明細!$A$3:$I$40,4))</f>
        <v/>
      </c>
      <c r="E21" s="234" t="str">
        <f>IF($A21="","",VLOOKUP($A21,従事者明細!$A$3:$I$40,5))</f>
        <v/>
      </c>
      <c r="F21" s="235" t="str">
        <f>IF($A21="","",VLOOKUP($A21,従事者明細!$A$3:$I$40,6))</f>
        <v/>
      </c>
      <c r="G21" s="253" t="str">
        <f>IF($A21="","",VLOOKUP($A21,従事者明細!$A$3:$I$40,7))</f>
        <v/>
      </c>
      <c r="H21" s="241" t="str">
        <f>IF($A21="","",VLOOKUP($A21,従事者明細!$A$3:$I$40,8))</f>
        <v/>
      </c>
      <c r="I21" s="241" t="str">
        <f>IF($A21="","",VLOOKUP($A21,従事者明細!$A$3:$I$40,9))</f>
        <v/>
      </c>
    </row>
    <row r="22" spans="1:10" ht="30" hidden="1" customHeight="1">
      <c r="A22" s="252"/>
      <c r="B22" s="243" t="str">
        <f>IF($A22="","",VLOOKUP($A22,従事者明細!$A$3:$I$40,2))</f>
        <v/>
      </c>
      <c r="C22" s="214" t="str">
        <f>IF($A22="","",VLOOKUP($A22,従事者明細!$A$3:$I$40,3))</f>
        <v/>
      </c>
      <c r="D22" s="214" t="str">
        <f>IF($A22="","",VLOOKUP($A22,従事者明細!$A$3:$I$40,4))</f>
        <v/>
      </c>
      <c r="E22" s="234" t="str">
        <f>IF($A22="","",VLOOKUP($A22,従事者明細!$A$3:$I$40,5))</f>
        <v/>
      </c>
      <c r="F22" s="235" t="str">
        <f>IF($A22="","",VLOOKUP($A22,従事者明細!$A$3:$I$40,6))</f>
        <v/>
      </c>
      <c r="G22" s="253" t="str">
        <f>IF($A22="","",VLOOKUP($A22,従事者明細!$A$3:$I$40,7))</f>
        <v/>
      </c>
      <c r="H22" s="241" t="str">
        <f>IF($A22="","",VLOOKUP($A22,従事者明細!$A$3:$I$40,8))</f>
        <v/>
      </c>
      <c r="I22" s="241" t="str">
        <f>IF($A22="","",VLOOKUP($A22,従事者明細!$A$3:$I$40,9))</f>
        <v/>
      </c>
    </row>
    <row r="23" spans="1:10" ht="30" hidden="1" customHeight="1">
      <c r="A23" s="252"/>
      <c r="B23" s="243" t="str">
        <f>IF($A23="","",VLOOKUP($A23,従事者明細!$A$3:$I$40,2))</f>
        <v/>
      </c>
      <c r="C23" s="214" t="str">
        <f>IF($A23="","",VLOOKUP($A23,従事者明細!$A$3:$I$40,3))</f>
        <v/>
      </c>
      <c r="D23" s="214" t="str">
        <f>IF($A23="","",VLOOKUP($A23,従事者明細!$A$3:$I$40,4))</f>
        <v/>
      </c>
      <c r="E23" s="234" t="str">
        <f>IF($A23="","",VLOOKUP($A23,従事者明細!$A$3:$I$40,5))</f>
        <v/>
      </c>
      <c r="F23" s="235" t="str">
        <f>IF($A23="","",VLOOKUP($A23,従事者明細!$A$3:$I$40,6))</f>
        <v/>
      </c>
      <c r="G23" s="253" t="str">
        <f>IF($A23="","",VLOOKUP($A23,従事者明細!$A$3:$I$40,7))</f>
        <v/>
      </c>
      <c r="H23" s="241" t="str">
        <f>IF($A23="","",VLOOKUP($A23,従事者明細!$A$3:$I$40,8))</f>
        <v/>
      </c>
      <c r="I23" s="241" t="str">
        <f>IF($A23="","",VLOOKUP($A23,従事者明細!$A$3:$I$40,9))</f>
        <v/>
      </c>
    </row>
    <row r="24" spans="1:10" ht="30" customHeight="1">
      <c r="A24" s="252"/>
      <c r="B24" s="243" t="str">
        <f>IF($A24="","",VLOOKUP($A24,従事者明細!$A$3:$I$40,2))</f>
        <v/>
      </c>
      <c r="C24" s="214" t="str">
        <f>IF($A24="","",VLOOKUP($A24,従事者明細!$A$3:$I$40,3))</f>
        <v/>
      </c>
      <c r="D24" s="214" t="str">
        <f>IF($A24="","",VLOOKUP($A24,従事者明細!$A$3:$I$40,4))</f>
        <v/>
      </c>
      <c r="E24" s="234" t="str">
        <f>IF($A24="","",VLOOKUP($A24,従事者明細!$A$3:$I$40,5))</f>
        <v/>
      </c>
      <c r="F24" s="235" t="str">
        <f>IF($A24="","",VLOOKUP($A24,従事者明細!$A$3:$I$40,6))</f>
        <v/>
      </c>
      <c r="G24" s="253" t="str">
        <f>IF($A24="","",VLOOKUP($A24,従事者明細!$A$3:$I$40,7))</f>
        <v/>
      </c>
      <c r="H24" s="241" t="str">
        <f>IF($A24="","",VLOOKUP($A24,従事者明細!$A$3:$I$40,8))</f>
        <v/>
      </c>
      <c r="I24" s="241" t="str">
        <f>IF($A24="","",VLOOKUP($A24,従事者明細!$A$3:$I$40,9))</f>
        <v/>
      </c>
    </row>
    <row r="25" spans="1:10">
      <c r="B25" s="230"/>
      <c r="C25" s="230"/>
      <c r="D25" s="230"/>
      <c r="E25" s="230"/>
      <c r="F25" s="230"/>
      <c r="G25" s="230"/>
      <c r="H25" s="230"/>
      <c r="I25" s="230"/>
      <c r="J25" s="232"/>
    </row>
    <row r="26" spans="1:10">
      <c r="B26" s="229" t="s">
        <v>182</v>
      </c>
      <c r="C26" s="229"/>
      <c r="D26" s="229"/>
      <c r="E26" s="230"/>
      <c r="F26" s="230"/>
      <c r="G26" s="229"/>
      <c r="H26" s="229"/>
      <c r="I26" s="230"/>
    </row>
    <row r="27" spans="1:10">
      <c r="B27" s="483" t="s">
        <v>183</v>
      </c>
      <c r="C27" s="483"/>
      <c r="D27" s="483"/>
      <c r="E27" s="483"/>
      <c r="F27" s="483"/>
      <c r="G27" s="483"/>
      <c r="H27" s="483"/>
      <c r="I27" s="483"/>
    </row>
    <row r="28" spans="1:10">
      <c r="B28" s="231" t="s">
        <v>184</v>
      </c>
    </row>
    <row r="29" spans="1:10">
      <c r="B29" s="231" t="s">
        <v>191</v>
      </c>
    </row>
  </sheetData>
  <mergeCells count="3">
    <mergeCell ref="B2:I2"/>
    <mergeCell ref="B3:I3"/>
    <mergeCell ref="B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M13" sqref="M13"/>
    </sheetView>
  </sheetViews>
  <sheetFormatPr defaultRowHeight="12"/>
  <cols>
    <col min="1" max="1" width="7.5" style="254" customWidth="1"/>
    <col min="2" max="2" width="8.25" style="254" customWidth="1"/>
    <col min="3" max="3" width="4.875" style="254" customWidth="1"/>
    <col min="4" max="4" width="32.125" style="254" customWidth="1"/>
    <col min="5" max="8" width="17" style="254" customWidth="1"/>
    <col min="9" max="9" width="6.375" style="254" customWidth="1"/>
    <col min="10" max="256" width="9" style="254"/>
    <col min="257" max="257" width="7.5" style="254" customWidth="1"/>
    <col min="258" max="258" width="8.25" style="254" customWidth="1"/>
    <col min="259" max="259" width="4.875" style="254" customWidth="1"/>
    <col min="260" max="260" width="32.125" style="254" customWidth="1"/>
    <col min="261" max="264" width="17" style="254" customWidth="1"/>
    <col min="265" max="265" width="6.375" style="254" customWidth="1"/>
    <col min="266" max="512" width="9" style="254"/>
    <col min="513" max="513" width="7.5" style="254" customWidth="1"/>
    <col min="514" max="514" width="8.25" style="254" customWidth="1"/>
    <col min="515" max="515" width="4.875" style="254" customWidth="1"/>
    <col min="516" max="516" width="32.125" style="254" customWidth="1"/>
    <col min="517" max="520" width="17" style="254" customWidth="1"/>
    <col min="521" max="521" width="6.375" style="254" customWidth="1"/>
    <col min="522" max="768" width="9" style="254"/>
    <col min="769" max="769" width="7.5" style="254" customWidth="1"/>
    <col min="770" max="770" width="8.25" style="254" customWidth="1"/>
    <col min="771" max="771" width="4.875" style="254" customWidth="1"/>
    <col min="772" max="772" width="32.125" style="254" customWidth="1"/>
    <col min="773" max="776" width="17" style="254" customWidth="1"/>
    <col min="777" max="777" width="6.375" style="254" customWidth="1"/>
    <col min="778" max="1024" width="9" style="254"/>
    <col min="1025" max="1025" width="7.5" style="254" customWidth="1"/>
    <col min="1026" max="1026" width="8.25" style="254" customWidth="1"/>
    <col min="1027" max="1027" width="4.875" style="254" customWidth="1"/>
    <col min="1028" max="1028" width="32.125" style="254" customWidth="1"/>
    <col min="1029" max="1032" width="17" style="254" customWidth="1"/>
    <col min="1033" max="1033" width="6.375" style="254" customWidth="1"/>
    <col min="1034" max="1280" width="9" style="254"/>
    <col min="1281" max="1281" width="7.5" style="254" customWidth="1"/>
    <col min="1282" max="1282" width="8.25" style="254" customWidth="1"/>
    <col min="1283" max="1283" width="4.875" style="254" customWidth="1"/>
    <col min="1284" max="1284" width="32.125" style="254" customWidth="1"/>
    <col min="1285" max="1288" width="17" style="254" customWidth="1"/>
    <col min="1289" max="1289" width="6.375" style="254" customWidth="1"/>
    <col min="1290" max="1536" width="9" style="254"/>
    <col min="1537" max="1537" width="7.5" style="254" customWidth="1"/>
    <col min="1538" max="1538" width="8.25" style="254" customWidth="1"/>
    <col min="1539" max="1539" width="4.875" style="254" customWidth="1"/>
    <col min="1540" max="1540" width="32.125" style="254" customWidth="1"/>
    <col min="1541" max="1544" width="17" style="254" customWidth="1"/>
    <col min="1545" max="1545" width="6.375" style="254" customWidth="1"/>
    <col min="1546" max="1792" width="9" style="254"/>
    <col min="1793" max="1793" width="7.5" style="254" customWidth="1"/>
    <col min="1794" max="1794" width="8.25" style="254" customWidth="1"/>
    <col min="1795" max="1795" width="4.875" style="254" customWidth="1"/>
    <col min="1796" max="1796" width="32.125" style="254" customWidth="1"/>
    <col min="1797" max="1800" width="17" style="254" customWidth="1"/>
    <col min="1801" max="1801" width="6.375" style="254" customWidth="1"/>
    <col min="1802" max="2048" width="9" style="254"/>
    <col min="2049" max="2049" width="7.5" style="254" customWidth="1"/>
    <col min="2050" max="2050" width="8.25" style="254" customWidth="1"/>
    <col min="2051" max="2051" width="4.875" style="254" customWidth="1"/>
    <col min="2052" max="2052" width="32.125" style="254" customWidth="1"/>
    <col min="2053" max="2056" width="17" style="254" customWidth="1"/>
    <col min="2057" max="2057" width="6.375" style="254" customWidth="1"/>
    <col min="2058" max="2304" width="9" style="254"/>
    <col min="2305" max="2305" width="7.5" style="254" customWidth="1"/>
    <col min="2306" max="2306" width="8.25" style="254" customWidth="1"/>
    <col min="2307" max="2307" width="4.875" style="254" customWidth="1"/>
    <col min="2308" max="2308" width="32.125" style="254" customWidth="1"/>
    <col min="2309" max="2312" width="17" style="254" customWidth="1"/>
    <col min="2313" max="2313" width="6.375" style="254" customWidth="1"/>
    <col min="2314" max="2560" width="9" style="254"/>
    <col min="2561" max="2561" width="7.5" style="254" customWidth="1"/>
    <col min="2562" max="2562" width="8.25" style="254" customWidth="1"/>
    <col min="2563" max="2563" width="4.875" style="254" customWidth="1"/>
    <col min="2564" max="2564" width="32.125" style="254" customWidth="1"/>
    <col min="2565" max="2568" width="17" style="254" customWidth="1"/>
    <col min="2569" max="2569" width="6.375" style="254" customWidth="1"/>
    <col min="2570" max="2816" width="9" style="254"/>
    <col min="2817" max="2817" width="7.5" style="254" customWidth="1"/>
    <col min="2818" max="2818" width="8.25" style="254" customWidth="1"/>
    <col min="2819" max="2819" width="4.875" style="254" customWidth="1"/>
    <col min="2820" max="2820" width="32.125" style="254" customWidth="1"/>
    <col min="2821" max="2824" width="17" style="254" customWidth="1"/>
    <col min="2825" max="2825" width="6.375" style="254" customWidth="1"/>
    <col min="2826" max="3072" width="9" style="254"/>
    <col min="3073" max="3073" width="7.5" style="254" customWidth="1"/>
    <col min="3074" max="3074" width="8.25" style="254" customWidth="1"/>
    <col min="3075" max="3075" width="4.875" style="254" customWidth="1"/>
    <col min="3076" max="3076" width="32.125" style="254" customWidth="1"/>
    <col min="3077" max="3080" width="17" style="254" customWidth="1"/>
    <col min="3081" max="3081" width="6.375" style="254" customWidth="1"/>
    <col min="3082" max="3328" width="9" style="254"/>
    <col min="3329" max="3329" width="7.5" style="254" customWidth="1"/>
    <col min="3330" max="3330" width="8.25" style="254" customWidth="1"/>
    <col min="3331" max="3331" width="4.875" style="254" customWidth="1"/>
    <col min="3332" max="3332" width="32.125" style="254" customWidth="1"/>
    <col min="3333" max="3336" width="17" style="254" customWidth="1"/>
    <col min="3337" max="3337" width="6.375" style="254" customWidth="1"/>
    <col min="3338" max="3584" width="9" style="254"/>
    <col min="3585" max="3585" width="7.5" style="254" customWidth="1"/>
    <col min="3586" max="3586" width="8.25" style="254" customWidth="1"/>
    <col min="3587" max="3587" width="4.875" style="254" customWidth="1"/>
    <col min="3588" max="3588" width="32.125" style="254" customWidth="1"/>
    <col min="3589" max="3592" width="17" style="254" customWidth="1"/>
    <col min="3593" max="3593" width="6.375" style="254" customWidth="1"/>
    <col min="3594" max="3840" width="9" style="254"/>
    <col min="3841" max="3841" width="7.5" style="254" customWidth="1"/>
    <col min="3842" max="3842" width="8.25" style="254" customWidth="1"/>
    <col min="3843" max="3843" width="4.875" style="254" customWidth="1"/>
    <col min="3844" max="3844" width="32.125" style="254" customWidth="1"/>
    <col min="3845" max="3848" width="17" style="254" customWidth="1"/>
    <col min="3849" max="3849" width="6.375" style="254" customWidth="1"/>
    <col min="3850" max="4096" width="9" style="254"/>
    <col min="4097" max="4097" width="7.5" style="254" customWidth="1"/>
    <col min="4098" max="4098" width="8.25" style="254" customWidth="1"/>
    <col min="4099" max="4099" width="4.875" style="254" customWidth="1"/>
    <col min="4100" max="4100" width="32.125" style="254" customWidth="1"/>
    <col min="4101" max="4104" width="17" style="254" customWidth="1"/>
    <col min="4105" max="4105" width="6.375" style="254" customWidth="1"/>
    <col min="4106" max="4352" width="9" style="254"/>
    <col min="4353" max="4353" width="7.5" style="254" customWidth="1"/>
    <col min="4354" max="4354" width="8.25" style="254" customWidth="1"/>
    <col min="4355" max="4355" width="4.875" style="254" customWidth="1"/>
    <col min="4356" max="4356" width="32.125" style="254" customWidth="1"/>
    <col min="4357" max="4360" width="17" style="254" customWidth="1"/>
    <col min="4361" max="4361" width="6.375" style="254" customWidth="1"/>
    <col min="4362" max="4608" width="9" style="254"/>
    <col min="4609" max="4609" width="7.5" style="254" customWidth="1"/>
    <col min="4610" max="4610" width="8.25" style="254" customWidth="1"/>
    <col min="4611" max="4611" width="4.875" style="254" customWidth="1"/>
    <col min="4612" max="4612" width="32.125" style="254" customWidth="1"/>
    <col min="4613" max="4616" width="17" style="254" customWidth="1"/>
    <col min="4617" max="4617" width="6.375" style="254" customWidth="1"/>
    <col min="4618" max="4864" width="9" style="254"/>
    <col min="4865" max="4865" width="7.5" style="254" customWidth="1"/>
    <col min="4866" max="4866" width="8.25" style="254" customWidth="1"/>
    <col min="4867" max="4867" width="4.875" style="254" customWidth="1"/>
    <col min="4868" max="4868" width="32.125" style="254" customWidth="1"/>
    <col min="4869" max="4872" width="17" style="254" customWidth="1"/>
    <col min="4873" max="4873" width="6.375" style="254" customWidth="1"/>
    <col min="4874" max="5120" width="9" style="254"/>
    <col min="5121" max="5121" width="7.5" style="254" customWidth="1"/>
    <col min="5122" max="5122" width="8.25" style="254" customWidth="1"/>
    <col min="5123" max="5123" width="4.875" style="254" customWidth="1"/>
    <col min="5124" max="5124" width="32.125" style="254" customWidth="1"/>
    <col min="5125" max="5128" width="17" style="254" customWidth="1"/>
    <col min="5129" max="5129" width="6.375" style="254" customWidth="1"/>
    <col min="5130" max="5376" width="9" style="254"/>
    <col min="5377" max="5377" width="7.5" style="254" customWidth="1"/>
    <col min="5378" max="5378" width="8.25" style="254" customWidth="1"/>
    <col min="5379" max="5379" width="4.875" style="254" customWidth="1"/>
    <col min="5380" max="5380" width="32.125" style="254" customWidth="1"/>
    <col min="5381" max="5384" width="17" style="254" customWidth="1"/>
    <col min="5385" max="5385" width="6.375" style="254" customWidth="1"/>
    <col min="5386" max="5632" width="9" style="254"/>
    <col min="5633" max="5633" width="7.5" style="254" customWidth="1"/>
    <col min="5634" max="5634" width="8.25" style="254" customWidth="1"/>
    <col min="5635" max="5635" width="4.875" style="254" customWidth="1"/>
    <col min="5636" max="5636" width="32.125" style="254" customWidth="1"/>
    <col min="5637" max="5640" width="17" style="254" customWidth="1"/>
    <col min="5641" max="5641" width="6.375" style="254" customWidth="1"/>
    <col min="5642" max="5888" width="9" style="254"/>
    <col min="5889" max="5889" width="7.5" style="254" customWidth="1"/>
    <col min="5890" max="5890" width="8.25" style="254" customWidth="1"/>
    <col min="5891" max="5891" width="4.875" style="254" customWidth="1"/>
    <col min="5892" max="5892" width="32.125" style="254" customWidth="1"/>
    <col min="5893" max="5896" width="17" style="254" customWidth="1"/>
    <col min="5897" max="5897" width="6.375" style="254" customWidth="1"/>
    <col min="5898" max="6144" width="9" style="254"/>
    <col min="6145" max="6145" width="7.5" style="254" customWidth="1"/>
    <col min="6146" max="6146" width="8.25" style="254" customWidth="1"/>
    <col min="6147" max="6147" width="4.875" style="254" customWidth="1"/>
    <col min="6148" max="6148" width="32.125" style="254" customWidth="1"/>
    <col min="6149" max="6152" width="17" style="254" customWidth="1"/>
    <col min="6153" max="6153" width="6.375" style="254" customWidth="1"/>
    <col min="6154" max="6400" width="9" style="254"/>
    <col min="6401" max="6401" width="7.5" style="254" customWidth="1"/>
    <col min="6402" max="6402" width="8.25" style="254" customWidth="1"/>
    <col min="6403" max="6403" width="4.875" style="254" customWidth="1"/>
    <col min="6404" max="6404" width="32.125" style="254" customWidth="1"/>
    <col min="6405" max="6408" width="17" style="254" customWidth="1"/>
    <col min="6409" max="6409" width="6.375" style="254" customWidth="1"/>
    <col min="6410" max="6656" width="9" style="254"/>
    <col min="6657" max="6657" width="7.5" style="254" customWidth="1"/>
    <col min="6658" max="6658" width="8.25" style="254" customWidth="1"/>
    <col min="6659" max="6659" width="4.875" style="254" customWidth="1"/>
    <col min="6660" max="6660" width="32.125" style="254" customWidth="1"/>
    <col min="6661" max="6664" width="17" style="254" customWidth="1"/>
    <col min="6665" max="6665" width="6.375" style="254" customWidth="1"/>
    <col min="6666" max="6912" width="9" style="254"/>
    <col min="6913" max="6913" width="7.5" style="254" customWidth="1"/>
    <col min="6914" max="6914" width="8.25" style="254" customWidth="1"/>
    <col min="6915" max="6915" width="4.875" style="254" customWidth="1"/>
    <col min="6916" max="6916" width="32.125" style="254" customWidth="1"/>
    <col min="6917" max="6920" width="17" style="254" customWidth="1"/>
    <col min="6921" max="6921" width="6.375" style="254" customWidth="1"/>
    <col min="6922" max="7168" width="9" style="254"/>
    <col min="7169" max="7169" width="7.5" style="254" customWidth="1"/>
    <col min="7170" max="7170" width="8.25" style="254" customWidth="1"/>
    <col min="7171" max="7171" width="4.875" style="254" customWidth="1"/>
    <col min="7172" max="7172" width="32.125" style="254" customWidth="1"/>
    <col min="7173" max="7176" width="17" style="254" customWidth="1"/>
    <col min="7177" max="7177" width="6.375" style="254" customWidth="1"/>
    <col min="7178" max="7424" width="9" style="254"/>
    <col min="7425" max="7425" width="7.5" style="254" customWidth="1"/>
    <col min="7426" max="7426" width="8.25" style="254" customWidth="1"/>
    <col min="7427" max="7427" width="4.875" style="254" customWidth="1"/>
    <col min="7428" max="7428" width="32.125" style="254" customWidth="1"/>
    <col min="7429" max="7432" width="17" style="254" customWidth="1"/>
    <col min="7433" max="7433" width="6.375" style="254" customWidth="1"/>
    <col min="7434" max="7680" width="9" style="254"/>
    <col min="7681" max="7681" width="7.5" style="254" customWidth="1"/>
    <col min="7682" max="7682" width="8.25" style="254" customWidth="1"/>
    <col min="7683" max="7683" width="4.875" style="254" customWidth="1"/>
    <col min="7684" max="7684" width="32.125" style="254" customWidth="1"/>
    <col min="7685" max="7688" width="17" style="254" customWidth="1"/>
    <col min="7689" max="7689" width="6.375" style="254" customWidth="1"/>
    <col min="7690" max="7936" width="9" style="254"/>
    <col min="7937" max="7937" width="7.5" style="254" customWidth="1"/>
    <col min="7938" max="7938" width="8.25" style="254" customWidth="1"/>
    <col min="7939" max="7939" width="4.875" style="254" customWidth="1"/>
    <col min="7940" max="7940" width="32.125" style="254" customWidth="1"/>
    <col min="7941" max="7944" width="17" style="254" customWidth="1"/>
    <col min="7945" max="7945" width="6.375" style="254" customWidth="1"/>
    <col min="7946" max="8192" width="9" style="254"/>
    <col min="8193" max="8193" width="7.5" style="254" customWidth="1"/>
    <col min="8194" max="8194" width="8.25" style="254" customWidth="1"/>
    <col min="8195" max="8195" width="4.875" style="254" customWidth="1"/>
    <col min="8196" max="8196" width="32.125" style="254" customWidth="1"/>
    <col min="8197" max="8200" width="17" style="254" customWidth="1"/>
    <col min="8201" max="8201" width="6.375" style="254" customWidth="1"/>
    <col min="8202" max="8448" width="9" style="254"/>
    <col min="8449" max="8449" width="7.5" style="254" customWidth="1"/>
    <col min="8450" max="8450" width="8.25" style="254" customWidth="1"/>
    <col min="8451" max="8451" width="4.875" style="254" customWidth="1"/>
    <col min="8452" max="8452" width="32.125" style="254" customWidth="1"/>
    <col min="8453" max="8456" width="17" style="254" customWidth="1"/>
    <col min="8457" max="8457" width="6.375" style="254" customWidth="1"/>
    <col min="8458" max="8704" width="9" style="254"/>
    <col min="8705" max="8705" width="7.5" style="254" customWidth="1"/>
    <col min="8706" max="8706" width="8.25" style="254" customWidth="1"/>
    <col min="8707" max="8707" width="4.875" style="254" customWidth="1"/>
    <col min="8708" max="8708" width="32.125" style="254" customWidth="1"/>
    <col min="8709" max="8712" width="17" style="254" customWidth="1"/>
    <col min="8713" max="8713" width="6.375" style="254" customWidth="1"/>
    <col min="8714" max="8960" width="9" style="254"/>
    <col min="8961" max="8961" width="7.5" style="254" customWidth="1"/>
    <col min="8962" max="8962" width="8.25" style="254" customWidth="1"/>
    <col min="8963" max="8963" width="4.875" style="254" customWidth="1"/>
    <col min="8964" max="8964" width="32.125" style="254" customWidth="1"/>
    <col min="8965" max="8968" width="17" style="254" customWidth="1"/>
    <col min="8969" max="8969" width="6.375" style="254" customWidth="1"/>
    <col min="8970" max="9216" width="9" style="254"/>
    <col min="9217" max="9217" width="7.5" style="254" customWidth="1"/>
    <col min="9218" max="9218" width="8.25" style="254" customWidth="1"/>
    <col min="9219" max="9219" width="4.875" style="254" customWidth="1"/>
    <col min="9220" max="9220" width="32.125" style="254" customWidth="1"/>
    <col min="9221" max="9224" width="17" style="254" customWidth="1"/>
    <col min="9225" max="9225" width="6.375" style="254" customWidth="1"/>
    <col min="9226" max="9472" width="9" style="254"/>
    <col min="9473" max="9473" width="7.5" style="254" customWidth="1"/>
    <col min="9474" max="9474" width="8.25" style="254" customWidth="1"/>
    <col min="9475" max="9475" width="4.875" style="254" customWidth="1"/>
    <col min="9476" max="9476" width="32.125" style="254" customWidth="1"/>
    <col min="9477" max="9480" width="17" style="254" customWidth="1"/>
    <col min="9481" max="9481" width="6.375" style="254" customWidth="1"/>
    <col min="9482" max="9728" width="9" style="254"/>
    <col min="9729" max="9729" width="7.5" style="254" customWidth="1"/>
    <col min="9730" max="9730" width="8.25" style="254" customWidth="1"/>
    <col min="9731" max="9731" width="4.875" style="254" customWidth="1"/>
    <col min="9732" max="9732" width="32.125" style="254" customWidth="1"/>
    <col min="9733" max="9736" width="17" style="254" customWidth="1"/>
    <col min="9737" max="9737" width="6.375" style="254" customWidth="1"/>
    <col min="9738" max="9984" width="9" style="254"/>
    <col min="9985" max="9985" width="7.5" style="254" customWidth="1"/>
    <col min="9986" max="9986" width="8.25" style="254" customWidth="1"/>
    <col min="9987" max="9987" width="4.875" style="254" customWidth="1"/>
    <col min="9988" max="9988" width="32.125" style="254" customWidth="1"/>
    <col min="9989" max="9992" width="17" style="254" customWidth="1"/>
    <col min="9993" max="9993" width="6.375" style="254" customWidth="1"/>
    <col min="9994" max="10240" width="9" style="254"/>
    <col min="10241" max="10241" width="7.5" style="254" customWidth="1"/>
    <col min="10242" max="10242" width="8.25" style="254" customWidth="1"/>
    <col min="10243" max="10243" width="4.875" style="254" customWidth="1"/>
    <col min="10244" max="10244" width="32.125" style="254" customWidth="1"/>
    <col min="10245" max="10248" width="17" style="254" customWidth="1"/>
    <col min="10249" max="10249" width="6.375" style="254" customWidth="1"/>
    <col min="10250" max="10496" width="9" style="254"/>
    <col min="10497" max="10497" width="7.5" style="254" customWidth="1"/>
    <col min="10498" max="10498" width="8.25" style="254" customWidth="1"/>
    <col min="10499" max="10499" width="4.875" style="254" customWidth="1"/>
    <col min="10500" max="10500" width="32.125" style="254" customWidth="1"/>
    <col min="10501" max="10504" width="17" style="254" customWidth="1"/>
    <col min="10505" max="10505" width="6.375" style="254" customWidth="1"/>
    <col min="10506" max="10752" width="9" style="254"/>
    <col min="10753" max="10753" width="7.5" style="254" customWidth="1"/>
    <col min="10754" max="10754" width="8.25" style="254" customWidth="1"/>
    <col min="10755" max="10755" width="4.875" style="254" customWidth="1"/>
    <col min="10756" max="10756" width="32.125" style="254" customWidth="1"/>
    <col min="10757" max="10760" width="17" style="254" customWidth="1"/>
    <col min="10761" max="10761" width="6.375" style="254" customWidth="1"/>
    <col min="10762" max="11008" width="9" style="254"/>
    <col min="11009" max="11009" width="7.5" style="254" customWidth="1"/>
    <col min="11010" max="11010" width="8.25" style="254" customWidth="1"/>
    <col min="11011" max="11011" width="4.875" style="254" customWidth="1"/>
    <col min="11012" max="11012" width="32.125" style="254" customWidth="1"/>
    <col min="11013" max="11016" width="17" style="254" customWidth="1"/>
    <col min="11017" max="11017" width="6.375" style="254" customWidth="1"/>
    <col min="11018" max="11264" width="9" style="254"/>
    <col min="11265" max="11265" width="7.5" style="254" customWidth="1"/>
    <col min="11266" max="11266" width="8.25" style="254" customWidth="1"/>
    <col min="11267" max="11267" width="4.875" style="254" customWidth="1"/>
    <col min="11268" max="11268" width="32.125" style="254" customWidth="1"/>
    <col min="11269" max="11272" width="17" style="254" customWidth="1"/>
    <col min="11273" max="11273" width="6.375" style="254" customWidth="1"/>
    <col min="11274" max="11520" width="9" style="254"/>
    <col min="11521" max="11521" width="7.5" style="254" customWidth="1"/>
    <col min="11522" max="11522" width="8.25" style="254" customWidth="1"/>
    <col min="11523" max="11523" width="4.875" style="254" customWidth="1"/>
    <col min="11524" max="11524" width="32.125" style="254" customWidth="1"/>
    <col min="11525" max="11528" width="17" style="254" customWidth="1"/>
    <col min="11529" max="11529" width="6.375" style="254" customWidth="1"/>
    <col min="11530" max="11776" width="9" style="254"/>
    <col min="11777" max="11777" width="7.5" style="254" customWidth="1"/>
    <col min="11778" max="11778" width="8.25" style="254" customWidth="1"/>
    <col min="11779" max="11779" width="4.875" style="254" customWidth="1"/>
    <col min="11780" max="11780" width="32.125" style="254" customWidth="1"/>
    <col min="11781" max="11784" width="17" style="254" customWidth="1"/>
    <col min="11785" max="11785" width="6.375" style="254" customWidth="1"/>
    <col min="11786" max="12032" width="9" style="254"/>
    <col min="12033" max="12033" width="7.5" style="254" customWidth="1"/>
    <col min="12034" max="12034" width="8.25" style="254" customWidth="1"/>
    <col min="12035" max="12035" width="4.875" style="254" customWidth="1"/>
    <col min="12036" max="12036" width="32.125" style="254" customWidth="1"/>
    <col min="12037" max="12040" width="17" style="254" customWidth="1"/>
    <col min="12041" max="12041" width="6.375" style="254" customWidth="1"/>
    <col min="12042" max="12288" width="9" style="254"/>
    <col min="12289" max="12289" width="7.5" style="254" customWidth="1"/>
    <col min="12290" max="12290" width="8.25" style="254" customWidth="1"/>
    <col min="12291" max="12291" width="4.875" style="254" customWidth="1"/>
    <col min="12292" max="12292" width="32.125" style="254" customWidth="1"/>
    <col min="12293" max="12296" width="17" style="254" customWidth="1"/>
    <col min="12297" max="12297" width="6.375" style="254" customWidth="1"/>
    <col min="12298" max="12544" width="9" style="254"/>
    <col min="12545" max="12545" width="7.5" style="254" customWidth="1"/>
    <col min="12546" max="12546" width="8.25" style="254" customWidth="1"/>
    <col min="12547" max="12547" width="4.875" style="254" customWidth="1"/>
    <col min="12548" max="12548" width="32.125" style="254" customWidth="1"/>
    <col min="12549" max="12552" width="17" style="254" customWidth="1"/>
    <col min="12553" max="12553" width="6.375" style="254" customWidth="1"/>
    <col min="12554" max="12800" width="9" style="254"/>
    <col min="12801" max="12801" width="7.5" style="254" customWidth="1"/>
    <col min="12802" max="12802" width="8.25" style="254" customWidth="1"/>
    <col min="12803" max="12803" width="4.875" style="254" customWidth="1"/>
    <col min="12804" max="12804" width="32.125" style="254" customWidth="1"/>
    <col min="12805" max="12808" width="17" style="254" customWidth="1"/>
    <col min="12809" max="12809" width="6.375" style="254" customWidth="1"/>
    <col min="12810" max="13056" width="9" style="254"/>
    <col min="13057" max="13057" width="7.5" style="254" customWidth="1"/>
    <col min="13058" max="13058" width="8.25" style="254" customWidth="1"/>
    <col min="13059" max="13059" width="4.875" style="254" customWidth="1"/>
    <col min="13060" max="13060" width="32.125" style="254" customWidth="1"/>
    <col min="13061" max="13064" width="17" style="254" customWidth="1"/>
    <col min="13065" max="13065" width="6.375" style="254" customWidth="1"/>
    <col min="13066" max="13312" width="9" style="254"/>
    <col min="13313" max="13313" width="7.5" style="254" customWidth="1"/>
    <col min="13314" max="13314" width="8.25" style="254" customWidth="1"/>
    <col min="13315" max="13315" width="4.875" style="254" customWidth="1"/>
    <col min="13316" max="13316" width="32.125" style="254" customWidth="1"/>
    <col min="13317" max="13320" width="17" style="254" customWidth="1"/>
    <col min="13321" max="13321" width="6.375" style="254" customWidth="1"/>
    <col min="13322" max="13568" width="9" style="254"/>
    <col min="13569" max="13569" width="7.5" style="254" customWidth="1"/>
    <col min="13570" max="13570" width="8.25" style="254" customWidth="1"/>
    <col min="13571" max="13571" width="4.875" style="254" customWidth="1"/>
    <col min="13572" max="13572" width="32.125" style="254" customWidth="1"/>
    <col min="13573" max="13576" width="17" style="254" customWidth="1"/>
    <col min="13577" max="13577" width="6.375" style="254" customWidth="1"/>
    <col min="13578" max="13824" width="9" style="254"/>
    <col min="13825" max="13825" width="7.5" style="254" customWidth="1"/>
    <col min="13826" max="13826" width="8.25" style="254" customWidth="1"/>
    <col min="13827" max="13827" width="4.875" style="254" customWidth="1"/>
    <col min="13828" max="13828" width="32.125" style="254" customWidth="1"/>
    <col min="13829" max="13832" width="17" style="254" customWidth="1"/>
    <col min="13833" max="13833" width="6.375" style="254" customWidth="1"/>
    <col min="13834" max="14080" width="9" style="254"/>
    <col min="14081" max="14081" width="7.5" style="254" customWidth="1"/>
    <col min="14082" max="14082" width="8.25" style="254" customWidth="1"/>
    <col min="14083" max="14083" width="4.875" style="254" customWidth="1"/>
    <col min="14084" max="14084" width="32.125" style="254" customWidth="1"/>
    <col min="14085" max="14088" width="17" style="254" customWidth="1"/>
    <col min="14089" max="14089" width="6.375" style="254" customWidth="1"/>
    <col min="14090" max="14336" width="9" style="254"/>
    <col min="14337" max="14337" width="7.5" style="254" customWidth="1"/>
    <col min="14338" max="14338" width="8.25" style="254" customWidth="1"/>
    <col min="14339" max="14339" width="4.875" style="254" customWidth="1"/>
    <col min="14340" max="14340" width="32.125" style="254" customWidth="1"/>
    <col min="14341" max="14344" width="17" style="254" customWidth="1"/>
    <col min="14345" max="14345" width="6.375" style="254" customWidth="1"/>
    <col min="14346" max="14592" width="9" style="254"/>
    <col min="14593" max="14593" width="7.5" style="254" customWidth="1"/>
    <col min="14594" max="14594" width="8.25" style="254" customWidth="1"/>
    <col min="14595" max="14595" width="4.875" style="254" customWidth="1"/>
    <col min="14596" max="14596" width="32.125" style="254" customWidth="1"/>
    <col min="14597" max="14600" width="17" style="254" customWidth="1"/>
    <col min="14601" max="14601" width="6.375" style="254" customWidth="1"/>
    <col min="14602" max="14848" width="9" style="254"/>
    <col min="14849" max="14849" width="7.5" style="254" customWidth="1"/>
    <col min="14850" max="14850" width="8.25" style="254" customWidth="1"/>
    <col min="14851" max="14851" width="4.875" style="254" customWidth="1"/>
    <col min="14852" max="14852" width="32.125" style="254" customWidth="1"/>
    <col min="14853" max="14856" width="17" style="254" customWidth="1"/>
    <col min="14857" max="14857" width="6.375" style="254" customWidth="1"/>
    <col min="14858" max="15104" width="9" style="254"/>
    <col min="15105" max="15105" width="7.5" style="254" customWidth="1"/>
    <col min="15106" max="15106" width="8.25" style="254" customWidth="1"/>
    <col min="15107" max="15107" width="4.875" style="254" customWidth="1"/>
    <col min="15108" max="15108" width="32.125" style="254" customWidth="1"/>
    <col min="15109" max="15112" width="17" style="254" customWidth="1"/>
    <col min="15113" max="15113" width="6.375" style="254" customWidth="1"/>
    <col min="15114" max="15360" width="9" style="254"/>
    <col min="15361" max="15361" width="7.5" style="254" customWidth="1"/>
    <col min="15362" max="15362" width="8.25" style="254" customWidth="1"/>
    <col min="15363" max="15363" width="4.875" style="254" customWidth="1"/>
    <col min="15364" max="15364" width="32.125" style="254" customWidth="1"/>
    <col min="15365" max="15368" width="17" style="254" customWidth="1"/>
    <col min="15369" max="15369" width="6.375" style="254" customWidth="1"/>
    <col min="15370" max="15616" width="9" style="254"/>
    <col min="15617" max="15617" width="7.5" style="254" customWidth="1"/>
    <col min="15618" max="15618" width="8.25" style="254" customWidth="1"/>
    <col min="15619" max="15619" width="4.875" style="254" customWidth="1"/>
    <col min="15620" max="15620" width="32.125" style="254" customWidth="1"/>
    <col min="15621" max="15624" width="17" style="254" customWidth="1"/>
    <col min="15625" max="15625" width="6.375" style="254" customWidth="1"/>
    <col min="15626" max="15872" width="9" style="254"/>
    <col min="15873" max="15873" width="7.5" style="254" customWidth="1"/>
    <col min="15874" max="15874" width="8.25" style="254" customWidth="1"/>
    <col min="15875" max="15875" width="4.875" style="254" customWidth="1"/>
    <col min="15876" max="15876" width="32.125" style="254" customWidth="1"/>
    <col min="15877" max="15880" width="17" style="254" customWidth="1"/>
    <col min="15881" max="15881" width="6.375" style="254" customWidth="1"/>
    <col min="15882" max="16128" width="9" style="254"/>
    <col min="16129" max="16129" width="7.5" style="254" customWidth="1"/>
    <col min="16130" max="16130" width="8.25" style="254" customWidth="1"/>
    <col min="16131" max="16131" width="4.875" style="254" customWidth="1"/>
    <col min="16132" max="16132" width="32.125" style="254" customWidth="1"/>
    <col min="16133" max="16136" width="17" style="254" customWidth="1"/>
    <col min="16137" max="16137" width="6.375" style="254" customWidth="1"/>
    <col min="16138" max="16384" width="9" style="254"/>
  </cols>
  <sheetData>
    <row r="1" spans="1:8" ht="21.75" customHeight="1">
      <c r="A1" s="485" t="s">
        <v>217</v>
      </c>
      <c r="B1" s="485"/>
      <c r="C1" s="485"/>
      <c r="D1" s="485"/>
      <c r="E1" s="485"/>
      <c r="F1" s="485"/>
      <c r="G1" s="485"/>
      <c r="H1" s="485"/>
    </row>
    <row r="2" spans="1:8" ht="21.75" customHeight="1">
      <c r="A2" s="485"/>
      <c r="B2" s="485"/>
      <c r="C2" s="485"/>
      <c r="D2" s="485"/>
      <c r="E2" s="485"/>
      <c r="F2" s="485"/>
      <c r="G2" s="485"/>
      <c r="H2" s="485"/>
    </row>
    <row r="3" spans="1:8" ht="21.75" customHeight="1">
      <c r="B3" s="255"/>
      <c r="C3" s="255"/>
      <c r="D3" s="255"/>
      <c r="E3" s="255"/>
      <c r="F3" s="255"/>
      <c r="G3" s="255"/>
    </row>
    <row r="4" spans="1:8" ht="21.75" customHeight="1">
      <c r="A4" s="486" t="s">
        <v>218</v>
      </c>
      <c r="B4" s="486"/>
      <c r="C4" s="301" t="str">
        <f>様式1!E7</f>
        <v>○○○国○○○○○○○○○普及促進事業</v>
      </c>
      <c r="D4" s="256"/>
      <c r="E4" s="257"/>
      <c r="F4" s="258"/>
      <c r="G4" s="255"/>
    </row>
    <row r="5" spans="1:8" ht="21.75" customHeight="1">
      <c r="A5" s="486" t="s">
        <v>219</v>
      </c>
      <c r="B5" s="486"/>
      <c r="C5" s="301" t="str">
        <f>様式1!E8</f>
        <v>（提案社名）</v>
      </c>
      <c r="D5" s="256"/>
      <c r="E5" s="258"/>
      <c r="F5" s="258"/>
      <c r="G5" s="255"/>
    </row>
    <row r="6" spans="1:8" ht="21.75" customHeight="1">
      <c r="A6" s="259"/>
      <c r="B6" s="255"/>
      <c r="C6" s="259"/>
      <c r="D6" s="260"/>
      <c r="E6" s="255"/>
      <c r="F6" s="255"/>
      <c r="G6" s="255"/>
      <c r="H6" s="261" t="s">
        <v>220</v>
      </c>
    </row>
    <row r="7" spans="1:8" ht="21.75" customHeight="1">
      <c r="A7" s="487"/>
      <c r="B7" s="488"/>
      <c r="C7" s="488"/>
      <c r="D7" s="488"/>
      <c r="E7" s="262" t="s">
        <v>283</v>
      </c>
      <c r="F7" s="262" t="s">
        <v>284</v>
      </c>
      <c r="G7" s="262" t="s">
        <v>285</v>
      </c>
      <c r="H7" s="263" t="s">
        <v>34</v>
      </c>
    </row>
    <row r="8" spans="1:8" ht="21.75" customHeight="1">
      <c r="A8" s="276" t="s">
        <v>264</v>
      </c>
      <c r="B8" s="489" t="s">
        <v>134</v>
      </c>
      <c r="C8" s="489"/>
      <c r="D8" s="489"/>
      <c r="E8" s="265">
        <f>E9+E10+E11</f>
        <v>0</v>
      </c>
      <c r="F8" s="265">
        <f t="shared" ref="F8:G8" si="0">F9+F10+F11</f>
        <v>0</v>
      </c>
      <c r="G8" s="265">
        <f t="shared" si="0"/>
        <v>0</v>
      </c>
      <c r="H8" s="265">
        <f>E8+F8+G8</f>
        <v>0</v>
      </c>
    </row>
    <row r="9" spans="1:8" ht="21.75" customHeight="1">
      <c r="A9" s="277"/>
      <c r="B9" s="267" t="s">
        <v>265</v>
      </c>
      <c r="C9" s="484" t="s">
        <v>7</v>
      </c>
      <c r="D9" s="484"/>
      <c r="E9" s="271"/>
      <c r="F9" s="271"/>
      <c r="G9" s="271"/>
      <c r="H9" s="265">
        <f t="shared" ref="H9:H21" si="1">E9+F9+G9</f>
        <v>0</v>
      </c>
    </row>
    <row r="10" spans="1:8" ht="21.75" customHeight="1">
      <c r="A10" s="277"/>
      <c r="B10" s="267" t="s">
        <v>4</v>
      </c>
      <c r="C10" s="484" t="s">
        <v>127</v>
      </c>
      <c r="D10" s="484"/>
      <c r="E10" s="271"/>
      <c r="F10" s="271"/>
      <c r="G10" s="271"/>
      <c r="H10" s="265">
        <f t="shared" si="1"/>
        <v>0</v>
      </c>
    </row>
    <row r="11" spans="1:8" ht="21.75" customHeight="1">
      <c r="A11" s="273"/>
      <c r="B11" s="267" t="s">
        <v>8</v>
      </c>
      <c r="C11" s="494" t="s">
        <v>9</v>
      </c>
      <c r="D11" s="494"/>
      <c r="E11" s="271"/>
      <c r="F11" s="271"/>
      <c r="G11" s="271"/>
      <c r="H11" s="265">
        <f t="shared" si="1"/>
        <v>0</v>
      </c>
    </row>
    <row r="12" spans="1:8" ht="21.75" customHeight="1">
      <c r="A12" s="264" t="s">
        <v>266</v>
      </c>
      <c r="B12" s="489" t="s">
        <v>3</v>
      </c>
      <c r="C12" s="489"/>
      <c r="D12" s="495"/>
      <c r="E12" s="265">
        <f>E13+E14+E15+E16+E17+E18</f>
        <v>0</v>
      </c>
      <c r="F12" s="265">
        <f t="shared" ref="F12:G12" si="2">F13+F14+F15+F16+F17+F18</f>
        <v>0</v>
      </c>
      <c r="G12" s="265">
        <f t="shared" si="2"/>
        <v>0</v>
      </c>
      <c r="H12" s="265">
        <f t="shared" si="1"/>
        <v>0</v>
      </c>
    </row>
    <row r="13" spans="1:8" ht="21.75" customHeight="1">
      <c r="A13" s="266"/>
      <c r="B13" s="267" t="s">
        <v>267</v>
      </c>
      <c r="C13" s="496" t="s">
        <v>268</v>
      </c>
      <c r="D13" s="496"/>
      <c r="E13" s="268"/>
      <c r="F13" s="268"/>
      <c r="G13" s="268"/>
      <c r="H13" s="265">
        <f t="shared" si="1"/>
        <v>0</v>
      </c>
    </row>
    <row r="14" spans="1:8" ht="21.75" customHeight="1">
      <c r="A14" s="266"/>
      <c r="B14" s="267" t="s">
        <v>4</v>
      </c>
      <c r="C14" s="325" t="s">
        <v>223</v>
      </c>
      <c r="D14" s="269"/>
      <c r="E14" s="270"/>
      <c r="F14" s="270"/>
      <c r="G14" s="270"/>
      <c r="H14" s="265">
        <f t="shared" si="1"/>
        <v>0</v>
      </c>
    </row>
    <row r="15" spans="1:8" ht="21.75" customHeight="1">
      <c r="A15" s="266"/>
      <c r="B15" s="267"/>
      <c r="C15" s="267" t="s">
        <v>269</v>
      </c>
      <c r="D15" s="269" t="s">
        <v>33</v>
      </c>
      <c r="E15" s="271"/>
      <c r="F15" s="271"/>
      <c r="G15" s="271"/>
      <c r="H15" s="265">
        <f t="shared" si="1"/>
        <v>0</v>
      </c>
    </row>
    <row r="16" spans="1:8" ht="21.75" customHeight="1">
      <c r="A16" s="272"/>
      <c r="B16" s="269"/>
      <c r="C16" s="267" t="s">
        <v>270</v>
      </c>
      <c r="D16" s="269" t="s">
        <v>221</v>
      </c>
      <c r="E16" s="271"/>
      <c r="F16" s="271"/>
      <c r="G16" s="271"/>
      <c r="H16" s="265">
        <f t="shared" si="1"/>
        <v>0</v>
      </c>
    </row>
    <row r="17" spans="1:8" ht="21.75" customHeight="1">
      <c r="A17" s="273"/>
      <c r="B17" s="274" t="s">
        <v>271</v>
      </c>
      <c r="C17" s="325" t="s">
        <v>224</v>
      </c>
      <c r="D17" s="275"/>
      <c r="E17" s="271"/>
      <c r="F17" s="271"/>
      <c r="G17" s="271"/>
      <c r="H17" s="265">
        <f t="shared" si="1"/>
        <v>0</v>
      </c>
    </row>
    <row r="18" spans="1:8" ht="21.75" customHeight="1">
      <c r="A18" s="272"/>
      <c r="B18" s="274" t="s">
        <v>110</v>
      </c>
      <c r="C18" s="494" t="s">
        <v>111</v>
      </c>
      <c r="D18" s="494"/>
      <c r="E18" s="268"/>
      <c r="F18" s="268"/>
      <c r="G18" s="268"/>
      <c r="H18" s="265">
        <f t="shared" si="1"/>
        <v>0</v>
      </c>
    </row>
    <row r="19" spans="1:8" ht="21.75" customHeight="1">
      <c r="A19" s="302" t="s">
        <v>272</v>
      </c>
      <c r="B19" s="303" t="s">
        <v>222</v>
      </c>
      <c r="C19" s="325"/>
      <c r="D19" s="325"/>
      <c r="E19" s="304"/>
      <c r="F19" s="304"/>
      <c r="G19" s="304"/>
      <c r="H19" s="265">
        <f t="shared" si="1"/>
        <v>0</v>
      </c>
    </row>
    <row r="20" spans="1:8" ht="21.75" customHeight="1">
      <c r="A20" s="264" t="s">
        <v>273</v>
      </c>
      <c r="B20" s="490" t="s">
        <v>29</v>
      </c>
      <c r="C20" s="490"/>
      <c r="D20" s="490"/>
      <c r="E20" s="265">
        <f>E8+E12+E19</f>
        <v>0</v>
      </c>
      <c r="F20" s="265">
        <f t="shared" ref="F20:G20" si="3">F8+F12+F19</f>
        <v>0</v>
      </c>
      <c r="G20" s="265">
        <f t="shared" si="3"/>
        <v>0</v>
      </c>
      <c r="H20" s="265">
        <f t="shared" si="1"/>
        <v>0</v>
      </c>
    </row>
    <row r="21" spans="1:8" ht="21.75" customHeight="1">
      <c r="A21" s="264" t="s">
        <v>274</v>
      </c>
      <c r="B21" s="324" t="s">
        <v>275</v>
      </c>
      <c r="C21" s="278"/>
      <c r="D21" s="278"/>
      <c r="E21" s="279">
        <f>E20*0.08</f>
        <v>0</v>
      </c>
      <c r="F21" s="279">
        <f t="shared" ref="F21:G21" si="4">F20*0.08</f>
        <v>0</v>
      </c>
      <c r="G21" s="279">
        <f t="shared" si="4"/>
        <v>0</v>
      </c>
      <c r="H21" s="265">
        <f t="shared" si="1"/>
        <v>0</v>
      </c>
    </row>
    <row r="22" spans="1:8" ht="21.75" customHeight="1">
      <c r="A22" s="280" t="s">
        <v>276</v>
      </c>
      <c r="B22" s="490" t="s">
        <v>277</v>
      </c>
      <c r="C22" s="490"/>
      <c r="D22" s="490"/>
      <c r="E22" s="265">
        <f>SUM(E20:E21)</f>
        <v>0</v>
      </c>
      <c r="F22" s="265">
        <f t="shared" ref="F22:G22" si="5">SUM(F20:F21)</f>
        <v>0</v>
      </c>
      <c r="G22" s="265">
        <f t="shared" si="5"/>
        <v>0</v>
      </c>
      <c r="H22" s="265">
        <f>SUM(H8:H21)</f>
        <v>0</v>
      </c>
    </row>
    <row r="23" spans="1:8">
      <c r="A23" s="491"/>
      <c r="B23" s="491"/>
      <c r="C23" s="491"/>
      <c r="D23" s="492"/>
    </row>
    <row r="24" spans="1:8" ht="14.25" customHeight="1">
      <c r="A24" s="493"/>
      <c r="B24" s="493"/>
      <c r="C24" s="493"/>
      <c r="D24" s="493"/>
      <c r="E24" s="493"/>
    </row>
    <row r="25" spans="1:8">
      <c r="A25" s="281"/>
      <c r="B25" s="281"/>
      <c r="C25" s="281"/>
      <c r="D25" s="281"/>
      <c r="E25" s="281"/>
      <c r="F25" s="281"/>
      <c r="G25" s="281"/>
    </row>
    <row r="26" spans="1:8">
      <c r="A26" s="281"/>
      <c r="B26" s="281"/>
      <c r="C26" s="281"/>
      <c r="D26" s="281"/>
      <c r="E26" s="281"/>
      <c r="F26" s="281"/>
      <c r="G26" s="281"/>
    </row>
  </sheetData>
  <sheetProtection formatRows="0"/>
  <mergeCells count="15">
    <mergeCell ref="B22:D22"/>
    <mergeCell ref="A23:D23"/>
    <mergeCell ref="A24:E24"/>
    <mergeCell ref="C10:D10"/>
    <mergeCell ref="C11:D11"/>
    <mergeCell ref="B12:D12"/>
    <mergeCell ref="C13:D13"/>
    <mergeCell ref="C18:D18"/>
    <mergeCell ref="B20:D20"/>
    <mergeCell ref="C9:D9"/>
    <mergeCell ref="A1:H2"/>
    <mergeCell ref="A4:B4"/>
    <mergeCell ref="A5:B5"/>
    <mergeCell ref="A7:D7"/>
    <mergeCell ref="B8:D8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7" sqref="P37:Q37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workbookViewId="0">
      <selection activeCell="M13" sqref="M13"/>
    </sheetView>
  </sheetViews>
  <sheetFormatPr defaultRowHeight="14.25"/>
  <cols>
    <col min="1" max="1" width="10.625" customWidth="1"/>
    <col min="2" max="2" width="11.625" bestFit="1" customWidth="1"/>
    <col min="3" max="3" width="30.625" bestFit="1" customWidth="1"/>
    <col min="4" max="4" width="21" bestFit="1" customWidth="1"/>
    <col min="5" max="6" width="5.5" bestFit="1" customWidth="1"/>
    <col min="7" max="7" width="14.125" bestFit="1" customWidth="1"/>
    <col min="8" max="8" width="16.75" customWidth="1"/>
    <col min="9" max="9" width="18" bestFit="1" customWidth="1"/>
  </cols>
  <sheetData>
    <row r="1" spans="1:12">
      <c r="A1" s="201" t="s">
        <v>155</v>
      </c>
      <c r="B1" s="202"/>
      <c r="C1" s="202"/>
      <c r="D1" s="202"/>
      <c r="E1" s="203"/>
      <c r="F1" s="203"/>
      <c r="G1" s="203"/>
      <c r="H1" s="203"/>
      <c r="I1" s="203"/>
    </row>
    <row r="2" spans="1:12">
      <c r="A2" s="204" t="s">
        <v>156</v>
      </c>
      <c r="B2" s="204" t="s">
        <v>157</v>
      </c>
      <c r="C2" s="204" t="s">
        <v>158</v>
      </c>
      <c r="D2" s="204" t="s">
        <v>159</v>
      </c>
      <c r="E2" s="205" t="s">
        <v>160</v>
      </c>
      <c r="F2" s="205" t="s">
        <v>161</v>
      </c>
      <c r="G2" s="205" t="s">
        <v>192</v>
      </c>
      <c r="H2" s="205" t="s">
        <v>193</v>
      </c>
      <c r="I2" s="205" t="s">
        <v>194</v>
      </c>
      <c r="K2" s="211" t="s">
        <v>160</v>
      </c>
      <c r="L2" s="211" t="s">
        <v>171</v>
      </c>
    </row>
    <row r="3" spans="1:12">
      <c r="A3">
        <v>1</v>
      </c>
      <c r="B3" s="206"/>
      <c r="C3" s="207"/>
      <c r="D3" s="207"/>
      <c r="E3" s="208"/>
      <c r="F3" s="208"/>
      <c r="G3" s="240"/>
      <c r="H3" s="239"/>
      <c r="I3" s="239"/>
      <c r="K3" s="212" t="s">
        <v>168</v>
      </c>
      <c r="L3" s="211" t="s">
        <v>172</v>
      </c>
    </row>
    <row r="4" spans="1:12">
      <c r="A4">
        <v>2</v>
      </c>
      <c r="B4" s="206"/>
      <c r="C4" s="207"/>
      <c r="D4" s="207"/>
      <c r="E4" s="208"/>
      <c r="F4" s="208"/>
      <c r="G4" s="240"/>
      <c r="H4" s="239"/>
      <c r="I4" s="208"/>
      <c r="K4" s="212" t="s">
        <v>169</v>
      </c>
      <c r="L4" s="211" t="s">
        <v>170</v>
      </c>
    </row>
    <row r="5" spans="1:12">
      <c r="A5">
        <v>3</v>
      </c>
      <c r="B5" s="206"/>
      <c r="C5" s="207"/>
      <c r="D5" s="207"/>
      <c r="E5" s="208"/>
      <c r="F5" s="208"/>
      <c r="G5" s="240"/>
      <c r="H5" s="239"/>
      <c r="I5" s="208"/>
      <c r="K5" s="212" t="s">
        <v>170</v>
      </c>
    </row>
    <row r="6" spans="1:12">
      <c r="A6">
        <v>4</v>
      </c>
      <c r="B6" s="206"/>
      <c r="C6" s="207"/>
      <c r="D6" s="207"/>
      <c r="E6" s="208"/>
      <c r="F6" s="208"/>
      <c r="G6" s="240"/>
      <c r="H6" s="239"/>
      <c r="I6" s="208"/>
      <c r="K6" s="212" t="s">
        <v>186</v>
      </c>
    </row>
    <row r="7" spans="1:12" ht="21.75" customHeight="1">
      <c r="A7">
        <v>5</v>
      </c>
      <c r="B7" s="206"/>
      <c r="C7" s="207"/>
      <c r="D7" s="207"/>
      <c r="E7" s="208"/>
      <c r="F7" s="208"/>
      <c r="G7" s="240"/>
      <c r="H7" s="239"/>
      <c r="I7" s="208"/>
    </row>
    <row r="8" spans="1:12" ht="19.5" customHeight="1">
      <c r="A8">
        <v>6</v>
      </c>
      <c r="B8" s="206"/>
      <c r="C8" s="207"/>
      <c r="D8" s="207"/>
      <c r="E8" s="208"/>
      <c r="F8" s="208"/>
      <c r="G8" s="240"/>
      <c r="H8" s="239"/>
      <c r="I8" s="208"/>
    </row>
    <row r="9" spans="1:12">
      <c r="A9">
        <v>7</v>
      </c>
      <c r="B9" s="206"/>
      <c r="C9" s="207"/>
      <c r="D9" s="207"/>
      <c r="E9" s="208"/>
      <c r="F9" s="208"/>
      <c r="G9" s="240"/>
      <c r="H9" s="239"/>
      <c r="I9" s="208"/>
    </row>
    <row r="10" spans="1:12">
      <c r="A10">
        <v>8</v>
      </c>
      <c r="B10" s="206"/>
      <c r="C10" s="207"/>
      <c r="D10" s="207"/>
      <c r="E10" s="208"/>
      <c r="F10" s="208"/>
      <c r="G10" s="240"/>
      <c r="H10" s="239"/>
      <c r="I10" s="208"/>
    </row>
    <row r="11" spans="1:12">
      <c r="A11">
        <v>9</v>
      </c>
      <c r="B11" s="206"/>
      <c r="C11" s="207"/>
      <c r="D11" s="207"/>
      <c r="E11" s="208"/>
      <c r="F11" s="208"/>
      <c r="G11" s="240"/>
      <c r="H11" s="239"/>
      <c r="I11" s="208"/>
    </row>
    <row r="12" spans="1:12">
      <c r="A12">
        <v>10</v>
      </c>
      <c r="B12" s="206"/>
      <c r="C12" s="207"/>
      <c r="D12" s="207"/>
      <c r="E12" s="208"/>
      <c r="F12" s="208"/>
      <c r="G12" s="240"/>
      <c r="H12" s="239"/>
      <c r="I12" s="208"/>
    </row>
    <row r="13" spans="1:12">
      <c r="A13">
        <v>11</v>
      </c>
      <c r="B13" s="206"/>
      <c r="C13" s="207"/>
      <c r="D13" s="207"/>
      <c r="E13" s="208"/>
      <c r="F13" s="208"/>
      <c r="G13" s="240"/>
      <c r="H13" s="239"/>
      <c r="I13" s="208"/>
    </row>
    <row r="14" spans="1:12">
      <c r="A14">
        <v>12</v>
      </c>
      <c r="B14" s="206"/>
      <c r="C14" s="207"/>
      <c r="D14" s="207"/>
      <c r="E14" s="208"/>
      <c r="F14" s="208"/>
      <c r="G14" s="240"/>
      <c r="H14" s="239"/>
      <c r="I14" s="208"/>
    </row>
    <row r="15" spans="1:12">
      <c r="A15">
        <v>13</v>
      </c>
      <c r="B15" s="206"/>
      <c r="C15" s="207"/>
      <c r="D15" s="207"/>
      <c r="E15" s="208"/>
      <c r="F15" s="208"/>
      <c r="G15" s="240"/>
      <c r="H15" s="239"/>
      <c r="I15" s="208"/>
    </row>
    <row r="16" spans="1:12">
      <c r="A16">
        <v>14</v>
      </c>
      <c r="B16" s="206"/>
      <c r="C16" s="207"/>
      <c r="D16" s="207"/>
      <c r="E16" s="208"/>
      <c r="F16" s="208"/>
      <c r="G16" s="240"/>
      <c r="H16" s="239"/>
      <c r="I16" s="208"/>
    </row>
    <row r="17" spans="1:9">
      <c r="A17">
        <v>15</v>
      </c>
      <c r="B17" s="206"/>
      <c r="C17" s="207"/>
      <c r="D17" s="207"/>
      <c r="E17" s="208"/>
      <c r="F17" s="208"/>
      <c r="G17" s="240"/>
      <c r="H17" s="239"/>
      <c r="I17" s="208"/>
    </row>
    <row r="18" spans="1:9">
      <c r="A18">
        <v>16</v>
      </c>
      <c r="B18" s="206"/>
      <c r="C18" s="207"/>
      <c r="D18" s="207"/>
      <c r="E18" s="208"/>
      <c r="F18" s="208"/>
      <c r="G18" s="240"/>
      <c r="H18" s="239"/>
      <c r="I18" s="208"/>
    </row>
    <row r="19" spans="1:9">
      <c r="A19">
        <v>17</v>
      </c>
      <c r="B19" s="206"/>
      <c r="C19" s="207"/>
      <c r="D19" s="207"/>
      <c r="E19" s="208"/>
      <c r="F19" s="208"/>
      <c r="G19" s="240"/>
      <c r="H19" s="239"/>
      <c r="I19" s="208"/>
    </row>
    <row r="20" spans="1:9">
      <c r="A20">
        <v>18</v>
      </c>
      <c r="B20" s="206"/>
      <c r="C20" s="207"/>
      <c r="D20" s="207"/>
      <c r="E20" s="208"/>
      <c r="F20" s="208"/>
      <c r="G20" s="240"/>
      <c r="H20" s="239"/>
      <c r="I20" s="208"/>
    </row>
    <row r="21" spans="1:9">
      <c r="A21">
        <v>19</v>
      </c>
      <c r="B21" s="206"/>
      <c r="C21" s="207"/>
      <c r="D21" s="207"/>
      <c r="E21" s="208"/>
      <c r="F21" s="208"/>
      <c r="G21" s="240"/>
      <c r="H21" s="239"/>
      <c r="I21" s="208"/>
    </row>
    <row r="22" spans="1:9">
      <c r="A22">
        <v>20</v>
      </c>
      <c r="B22" s="206"/>
      <c r="C22" s="207"/>
      <c r="D22" s="207"/>
      <c r="E22" s="208"/>
      <c r="F22" s="208"/>
      <c r="G22" s="240"/>
      <c r="H22" s="239"/>
      <c r="I22" s="208"/>
    </row>
    <row r="24" spans="1:9">
      <c r="B24" s="231" t="s">
        <v>258</v>
      </c>
    </row>
    <row r="25" spans="1:9">
      <c r="B25" s="231" t="s">
        <v>191</v>
      </c>
    </row>
  </sheetData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F26" sqref="F26"/>
    </sheetView>
  </sheetViews>
  <sheetFormatPr defaultRowHeight="14.25"/>
  <cols>
    <col min="1" max="2" width="9" style="284"/>
    <col min="3" max="3" width="13.375" style="284" customWidth="1"/>
    <col min="4" max="6" width="9" style="284"/>
    <col min="7" max="7" width="8.375" style="284" customWidth="1"/>
    <col min="8" max="8" width="13.25" style="284" customWidth="1"/>
    <col min="9" max="9" width="11.125" style="284" customWidth="1"/>
    <col min="10" max="262" width="9" style="284"/>
    <col min="263" max="263" width="8.375" style="284" customWidth="1"/>
    <col min="264" max="264" width="16" style="284" customWidth="1"/>
    <col min="265" max="518" width="9" style="284"/>
    <col min="519" max="519" width="8.375" style="284" customWidth="1"/>
    <col min="520" max="520" width="16" style="284" customWidth="1"/>
    <col min="521" max="774" width="9" style="284"/>
    <col min="775" max="775" width="8.375" style="284" customWidth="1"/>
    <col min="776" max="776" width="16" style="284" customWidth="1"/>
    <col min="777" max="1030" width="9" style="284"/>
    <col min="1031" max="1031" width="8.375" style="284" customWidth="1"/>
    <col min="1032" max="1032" width="16" style="284" customWidth="1"/>
    <col min="1033" max="1286" width="9" style="284"/>
    <col min="1287" max="1287" width="8.375" style="284" customWidth="1"/>
    <col min="1288" max="1288" width="16" style="284" customWidth="1"/>
    <col min="1289" max="1542" width="9" style="284"/>
    <col min="1543" max="1543" width="8.375" style="284" customWidth="1"/>
    <col min="1544" max="1544" width="16" style="284" customWidth="1"/>
    <col min="1545" max="1798" width="9" style="284"/>
    <col min="1799" max="1799" width="8.375" style="284" customWidth="1"/>
    <col min="1800" max="1800" width="16" style="284" customWidth="1"/>
    <col min="1801" max="2054" width="9" style="284"/>
    <col min="2055" max="2055" width="8.375" style="284" customWidth="1"/>
    <col min="2056" max="2056" width="16" style="284" customWidth="1"/>
    <col min="2057" max="2310" width="9" style="284"/>
    <col min="2311" max="2311" width="8.375" style="284" customWidth="1"/>
    <col min="2312" max="2312" width="16" style="284" customWidth="1"/>
    <col min="2313" max="2566" width="9" style="284"/>
    <col min="2567" max="2567" width="8.375" style="284" customWidth="1"/>
    <col min="2568" max="2568" width="16" style="284" customWidth="1"/>
    <col min="2569" max="2822" width="9" style="284"/>
    <col min="2823" max="2823" width="8.375" style="284" customWidth="1"/>
    <col min="2824" max="2824" width="16" style="284" customWidth="1"/>
    <col min="2825" max="3078" width="9" style="284"/>
    <col min="3079" max="3079" width="8.375" style="284" customWidth="1"/>
    <col min="3080" max="3080" width="16" style="284" customWidth="1"/>
    <col min="3081" max="3334" width="9" style="284"/>
    <col min="3335" max="3335" width="8.375" style="284" customWidth="1"/>
    <col min="3336" max="3336" width="16" style="284" customWidth="1"/>
    <col min="3337" max="3590" width="9" style="284"/>
    <col min="3591" max="3591" width="8.375" style="284" customWidth="1"/>
    <col min="3592" max="3592" width="16" style="284" customWidth="1"/>
    <col min="3593" max="3846" width="9" style="284"/>
    <col min="3847" max="3847" width="8.375" style="284" customWidth="1"/>
    <col min="3848" max="3848" width="16" style="284" customWidth="1"/>
    <col min="3849" max="4102" width="9" style="284"/>
    <col min="4103" max="4103" width="8.375" style="284" customWidth="1"/>
    <col min="4104" max="4104" width="16" style="284" customWidth="1"/>
    <col min="4105" max="4358" width="9" style="284"/>
    <col min="4359" max="4359" width="8.375" style="284" customWidth="1"/>
    <col min="4360" max="4360" width="16" style="284" customWidth="1"/>
    <col min="4361" max="4614" width="9" style="284"/>
    <col min="4615" max="4615" width="8.375" style="284" customWidth="1"/>
    <col min="4616" max="4616" width="16" style="284" customWidth="1"/>
    <col min="4617" max="4870" width="9" style="284"/>
    <col min="4871" max="4871" width="8.375" style="284" customWidth="1"/>
    <col min="4872" max="4872" width="16" style="284" customWidth="1"/>
    <col min="4873" max="5126" width="9" style="284"/>
    <col min="5127" max="5127" width="8.375" style="284" customWidth="1"/>
    <col min="5128" max="5128" width="16" style="284" customWidth="1"/>
    <col min="5129" max="5382" width="9" style="284"/>
    <col min="5383" max="5383" width="8.375" style="284" customWidth="1"/>
    <col min="5384" max="5384" width="16" style="284" customWidth="1"/>
    <col min="5385" max="5638" width="9" style="284"/>
    <col min="5639" max="5639" width="8.375" style="284" customWidth="1"/>
    <col min="5640" max="5640" width="16" style="284" customWidth="1"/>
    <col min="5641" max="5894" width="9" style="284"/>
    <col min="5895" max="5895" width="8.375" style="284" customWidth="1"/>
    <col min="5896" max="5896" width="16" style="284" customWidth="1"/>
    <col min="5897" max="6150" width="9" style="284"/>
    <col min="6151" max="6151" width="8.375" style="284" customWidth="1"/>
    <col min="6152" max="6152" width="16" style="284" customWidth="1"/>
    <col min="6153" max="6406" width="9" style="284"/>
    <col min="6407" max="6407" width="8.375" style="284" customWidth="1"/>
    <col min="6408" max="6408" width="16" style="284" customWidth="1"/>
    <col min="6409" max="6662" width="9" style="284"/>
    <col min="6663" max="6663" width="8.375" style="284" customWidth="1"/>
    <col min="6664" max="6664" width="16" style="284" customWidth="1"/>
    <col min="6665" max="6918" width="9" style="284"/>
    <col min="6919" max="6919" width="8.375" style="284" customWidth="1"/>
    <col min="6920" max="6920" width="16" style="284" customWidth="1"/>
    <col min="6921" max="7174" width="9" style="284"/>
    <col min="7175" max="7175" width="8.375" style="284" customWidth="1"/>
    <col min="7176" max="7176" width="16" style="284" customWidth="1"/>
    <col min="7177" max="7430" width="9" style="284"/>
    <col min="7431" max="7431" width="8.375" style="284" customWidth="1"/>
    <col min="7432" max="7432" width="16" style="284" customWidth="1"/>
    <col min="7433" max="7686" width="9" style="284"/>
    <col min="7687" max="7687" width="8.375" style="284" customWidth="1"/>
    <col min="7688" max="7688" width="16" style="284" customWidth="1"/>
    <col min="7689" max="7942" width="9" style="284"/>
    <col min="7943" max="7943" width="8.375" style="284" customWidth="1"/>
    <col min="7944" max="7944" width="16" style="284" customWidth="1"/>
    <col min="7945" max="8198" width="9" style="284"/>
    <col min="8199" max="8199" width="8.375" style="284" customWidth="1"/>
    <col min="8200" max="8200" width="16" style="284" customWidth="1"/>
    <col min="8201" max="8454" width="9" style="284"/>
    <col min="8455" max="8455" width="8.375" style="284" customWidth="1"/>
    <col min="8456" max="8456" width="16" style="284" customWidth="1"/>
    <col min="8457" max="8710" width="9" style="284"/>
    <col min="8711" max="8711" width="8.375" style="284" customWidth="1"/>
    <col min="8712" max="8712" width="16" style="284" customWidth="1"/>
    <col min="8713" max="8966" width="9" style="284"/>
    <col min="8967" max="8967" width="8.375" style="284" customWidth="1"/>
    <col min="8968" max="8968" width="16" style="284" customWidth="1"/>
    <col min="8969" max="9222" width="9" style="284"/>
    <col min="9223" max="9223" width="8.375" style="284" customWidth="1"/>
    <col min="9224" max="9224" width="16" style="284" customWidth="1"/>
    <col min="9225" max="9478" width="9" style="284"/>
    <col min="9479" max="9479" width="8.375" style="284" customWidth="1"/>
    <col min="9480" max="9480" width="16" style="284" customWidth="1"/>
    <col min="9481" max="9734" width="9" style="284"/>
    <col min="9735" max="9735" width="8.375" style="284" customWidth="1"/>
    <col min="9736" max="9736" width="16" style="284" customWidth="1"/>
    <col min="9737" max="9990" width="9" style="284"/>
    <col min="9991" max="9991" width="8.375" style="284" customWidth="1"/>
    <col min="9992" max="9992" width="16" style="284" customWidth="1"/>
    <col min="9993" max="10246" width="9" style="284"/>
    <col min="10247" max="10247" width="8.375" style="284" customWidth="1"/>
    <col min="10248" max="10248" width="16" style="284" customWidth="1"/>
    <col min="10249" max="10502" width="9" style="284"/>
    <col min="10503" max="10503" width="8.375" style="284" customWidth="1"/>
    <col min="10504" max="10504" width="16" style="284" customWidth="1"/>
    <col min="10505" max="10758" width="9" style="284"/>
    <col min="10759" max="10759" width="8.375" style="284" customWidth="1"/>
    <col min="10760" max="10760" width="16" style="284" customWidth="1"/>
    <col min="10761" max="11014" width="9" style="284"/>
    <col min="11015" max="11015" width="8.375" style="284" customWidth="1"/>
    <col min="11016" max="11016" width="16" style="284" customWidth="1"/>
    <col min="11017" max="11270" width="9" style="284"/>
    <col min="11271" max="11271" width="8.375" style="284" customWidth="1"/>
    <col min="11272" max="11272" width="16" style="284" customWidth="1"/>
    <col min="11273" max="11526" width="9" style="284"/>
    <col min="11527" max="11527" width="8.375" style="284" customWidth="1"/>
    <col min="11528" max="11528" width="16" style="284" customWidth="1"/>
    <col min="11529" max="11782" width="9" style="284"/>
    <col min="11783" max="11783" width="8.375" style="284" customWidth="1"/>
    <col min="11784" max="11784" width="16" style="284" customWidth="1"/>
    <col min="11785" max="12038" width="9" style="284"/>
    <col min="12039" max="12039" width="8.375" style="284" customWidth="1"/>
    <col min="12040" max="12040" width="16" style="284" customWidth="1"/>
    <col min="12041" max="12294" width="9" style="284"/>
    <col min="12295" max="12295" width="8.375" style="284" customWidth="1"/>
    <col min="12296" max="12296" width="16" style="284" customWidth="1"/>
    <col min="12297" max="12550" width="9" style="284"/>
    <col min="12551" max="12551" width="8.375" style="284" customWidth="1"/>
    <col min="12552" max="12552" width="16" style="284" customWidth="1"/>
    <col min="12553" max="12806" width="9" style="284"/>
    <col min="12807" max="12807" width="8.375" style="284" customWidth="1"/>
    <col min="12808" max="12808" width="16" style="284" customWidth="1"/>
    <col min="12809" max="13062" width="9" style="284"/>
    <col min="13063" max="13063" width="8.375" style="284" customWidth="1"/>
    <col min="13064" max="13064" width="16" style="284" customWidth="1"/>
    <col min="13065" max="13318" width="9" style="284"/>
    <col min="13319" max="13319" width="8.375" style="284" customWidth="1"/>
    <col min="13320" max="13320" width="16" style="284" customWidth="1"/>
    <col min="13321" max="13574" width="9" style="284"/>
    <col min="13575" max="13575" width="8.375" style="284" customWidth="1"/>
    <col min="13576" max="13576" width="16" style="284" customWidth="1"/>
    <col min="13577" max="13830" width="9" style="284"/>
    <col min="13831" max="13831" width="8.375" style="284" customWidth="1"/>
    <col min="13832" max="13832" width="16" style="284" customWidth="1"/>
    <col min="13833" max="14086" width="9" style="284"/>
    <col min="14087" max="14087" width="8.375" style="284" customWidth="1"/>
    <col min="14088" max="14088" width="16" style="284" customWidth="1"/>
    <col min="14089" max="14342" width="9" style="284"/>
    <col min="14343" max="14343" width="8.375" style="284" customWidth="1"/>
    <col min="14344" max="14344" width="16" style="284" customWidth="1"/>
    <col min="14345" max="14598" width="9" style="284"/>
    <col min="14599" max="14599" width="8.375" style="284" customWidth="1"/>
    <col min="14600" max="14600" width="16" style="284" customWidth="1"/>
    <col min="14601" max="14854" width="9" style="284"/>
    <col min="14855" max="14855" width="8.375" style="284" customWidth="1"/>
    <col min="14856" max="14856" width="16" style="284" customWidth="1"/>
    <col min="14857" max="15110" width="9" style="284"/>
    <col min="15111" max="15111" width="8.375" style="284" customWidth="1"/>
    <col min="15112" max="15112" width="16" style="284" customWidth="1"/>
    <col min="15113" max="15366" width="9" style="284"/>
    <col min="15367" max="15367" width="8.375" style="284" customWidth="1"/>
    <col min="15368" max="15368" width="16" style="284" customWidth="1"/>
    <col min="15369" max="15622" width="9" style="284"/>
    <col min="15623" max="15623" width="8.375" style="284" customWidth="1"/>
    <col min="15624" max="15624" width="16" style="284" customWidth="1"/>
    <col min="15625" max="15878" width="9" style="284"/>
    <col min="15879" max="15879" width="8.375" style="284" customWidth="1"/>
    <col min="15880" max="15880" width="16" style="284" customWidth="1"/>
    <col min="15881" max="16134" width="9" style="284"/>
    <col min="16135" max="16135" width="8.375" style="284" customWidth="1"/>
    <col min="16136" max="16136" width="16" style="284" customWidth="1"/>
    <col min="16137" max="16384" width="9" style="284"/>
  </cols>
  <sheetData>
    <row r="1" spans="1:8">
      <c r="A1" s="283"/>
      <c r="H1" s="283"/>
    </row>
    <row r="2" spans="1:8" s="285" customFormat="1" ht="13.5"/>
    <row r="3" spans="1:8" s="285" customFormat="1" ht="13.5">
      <c r="H3" s="286" t="s">
        <v>231</v>
      </c>
    </row>
    <row r="4" spans="1:8" s="285" customFormat="1" ht="13.5"/>
    <row r="5" spans="1:8" s="285" customFormat="1" ht="13.5">
      <c r="A5" s="349" t="s">
        <v>232</v>
      </c>
      <c r="B5" s="349"/>
      <c r="C5" s="349"/>
    </row>
    <row r="6" spans="1:8" s="285" customFormat="1" ht="13.5">
      <c r="A6" s="349" t="s">
        <v>233</v>
      </c>
      <c r="B6" s="349"/>
      <c r="C6" s="349"/>
    </row>
    <row r="7" spans="1:8" s="285" customFormat="1" ht="13.5">
      <c r="A7" s="349" t="s">
        <v>246</v>
      </c>
      <c r="B7" s="349"/>
      <c r="C7" s="349"/>
    </row>
    <row r="8" spans="1:8" s="285" customFormat="1" ht="13.5">
      <c r="A8" s="287"/>
      <c r="B8" s="287"/>
      <c r="C8" s="287"/>
    </row>
    <row r="9" spans="1:8" s="285" customFormat="1" ht="13.5">
      <c r="A9" s="287"/>
      <c r="B9" s="287"/>
      <c r="C9" s="287"/>
    </row>
    <row r="10" spans="1:8" s="285" customFormat="1" ht="13.5"/>
    <row r="11" spans="1:8" s="285" customFormat="1" ht="13.5">
      <c r="E11" s="287"/>
    </row>
    <row r="12" spans="1:8" s="285" customFormat="1" ht="13.5">
      <c r="E12" s="287"/>
      <c r="F12" s="285" t="s">
        <v>234</v>
      </c>
    </row>
    <row r="13" spans="1:8" s="285" customFormat="1" ht="13.5">
      <c r="E13" s="287"/>
      <c r="F13" s="285" t="s">
        <v>235</v>
      </c>
    </row>
    <row r="14" spans="1:8" s="285" customFormat="1" ht="13.5">
      <c r="E14" s="288"/>
    </row>
    <row r="15" spans="1:8" s="285" customFormat="1" ht="13.5"/>
    <row r="16" spans="1:8" s="285" customFormat="1" ht="13.5"/>
    <row r="17" spans="1:9" s="285" customFormat="1" ht="13.5"/>
    <row r="18" spans="1:9" s="285" customFormat="1" ht="13.5"/>
    <row r="19" spans="1:9" ht="14.25" customHeight="1">
      <c r="A19" s="351" t="str">
        <f>様式1!E7</f>
        <v>○○○国○○○○○○○○○普及促進事業</v>
      </c>
      <c r="B19" s="351"/>
      <c r="C19" s="351"/>
      <c r="D19" s="351"/>
      <c r="E19" s="351"/>
      <c r="F19" s="351"/>
      <c r="G19" s="351"/>
      <c r="H19" s="351"/>
      <c r="I19" s="351"/>
    </row>
    <row r="20" spans="1:9">
      <c r="A20" s="351"/>
      <c r="B20" s="351"/>
      <c r="C20" s="351"/>
      <c r="D20" s="351"/>
      <c r="E20" s="351"/>
      <c r="F20" s="351"/>
      <c r="G20" s="351"/>
      <c r="H20" s="351"/>
      <c r="I20" s="351"/>
    </row>
    <row r="21" spans="1:9">
      <c r="A21" s="352" t="s">
        <v>245</v>
      </c>
      <c r="B21" s="352"/>
      <c r="C21" s="352"/>
      <c r="D21" s="352"/>
      <c r="E21" s="352"/>
      <c r="F21" s="352"/>
      <c r="G21" s="352"/>
      <c r="H21" s="352"/>
      <c r="I21" s="352"/>
    </row>
    <row r="22" spans="1:9">
      <c r="A22" s="289"/>
      <c r="B22" s="289"/>
      <c r="C22" s="289"/>
      <c r="D22" s="289"/>
      <c r="E22" s="289"/>
      <c r="F22" s="289"/>
      <c r="G22" s="289"/>
      <c r="H22" s="289"/>
    </row>
    <row r="23" spans="1:9">
      <c r="A23" s="289"/>
      <c r="B23" s="289"/>
      <c r="C23" s="289"/>
      <c r="D23" s="289"/>
      <c r="E23" s="289"/>
      <c r="F23" s="289"/>
      <c r="G23" s="289"/>
      <c r="H23" s="289"/>
    </row>
    <row r="24" spans="1:9">
      <c r="A24" s="350" t="s">
        <v>236</v>
      </c>
      <c r="B24" s="350"/>
      <c r="C24" s="350"/>
      <c r="D24" s="350"/>
      <c r="E24" s="350"/>
      <c r="F24" s="350"/>
      <c r="G24" s="350"/>
      <c r="H24" s="350"/>
    </row>
    <row r="28" spans="1:9">
      <c r="A28" s="348" t="s">
        <v>237</v>
      </c>
      <c r="B28" s="348"/>
      <c r="C28" s="348"/>
      <c r="D28" s="348"/>
      <c r="E28" s="348"/>
      <c r="F28" s="348"/>
      <c r="G28" s="348"/>
      <c r="H28" s="348"/>
    </row>
    <row r="30" spans="1:9">
      <c r="A30" s="284" t="s">
        <v>238</v>
      </c>
      <c r="C30" s="294">
        <f ca="1">様式1!G35</f>
        <v>0</v>
      </c>
      <c r="D30" s="293" t="s">
        <v>12</v>
      </c>
      <c r="E30" s="291" t="s">
        <v>248</v>
      </c>
      <c r="F30" s="291"/>
      <c r="G30" s="291"/>
      <c r="H30" s="294">
        <f ca="1">様式1!G34</f>
        <v>0</v>
      </c>
      <c r="I30" s="284" t="s">
        <v>247</v>
      </c>
    </row>
    <row r="33" spans="1:8">
      <c r="A33" s="284" t="s">
        <v>239</v>
      </c>
    </row>
    <row r="43" spans="1:8">
      <c r="H43" s="290" t="s">
        <v>240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view="pageBreakPreview" zoomScaleNormal="100" zoomScaleSheetLayoutView="100" workbookViewId="0">
      <selection activeCell="M13" sqref="M13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8" ht="23.25" customHeight="1">
      <c r="A1" s="353" t="str">
        <f>IF(B5="見積金額内訳書","",IF(B5="最終見積金額内訳書","",Q6))</f>
        <v/>
      </c>
      <c r="B1" s="353"/>
      <c r="C1" s="353"/>
      <c r="F1" s="118"/>
      <c r="G1" s="298" t="str">
        <f>IF(B5="見積金額内訳書",R4,"")</f>
        <v>様式１</v>
      </c>
      <c r="H1" s="35"/>
      <c r="I1" s="35"/>
      <c r="J1" s="35"/>
      <c r="K1" s="35"/>
      <c r="L1" s="35"/>
    </row>
    <row r="2" spans="1:18" ht="15" customHeight="1">
      <c r="A2" s="353"/>
      <c r="B2" s="353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8" ht="15" customHeight="1">
      <c r="A3" s="35"/>
      <c r="B3" s="35"/>
      <c r="C3" s="35"/>
      <c r="D3" s="35"/>
      <c r="E3" s="35"/>
      <c r="F3" s="35"/>
      <c r="G3" s="37"/>
      <c r="H3" s="35"/>
      <c r="I3" s="35"/>
      <c r="J3" s="35"/>
      <c r="K3" s="35"/>
      <c r="L3" s="35"/>
      <c r="M3" s="35"/>
    </row>
    <row r="4" spans="1:18" ht="15" customHeight="1">
      <c r="A4" s="35"/>
      <c r="B4" s="356" t="s">
        <v>282</v>
      </c>
      <c r="C4" s="357"/>
      <c r="D4" s="357"/>
      <c r="E4" s="357"/>
      <c r="F4" s="357"/>
      <c r="G4" s="357"/>
      <c r="H4" s="50"/>
      <c r="I4" s="38"/>
      <c r="J4" s="38"/>
      <c r="K4" s="38"/>
      <c r="L4" s="38"/>
      <c r="M4" s="35"/>
      <c r="O4" s="34" t="s">
        <v>226</v>
      </c>
      <c r="Q4" s="34" t="s">
        <v>228</v>
      </c>
      <c r="R4" s="298" t="s">
        <v>261</v>
      </c>
    </row>
    <row r="5" spans="1:18" ht="15" customHeight="1">
      <c r="A5" s="35"/>
      <c r="B5" s="357" t="s">
        <v>226</v>
      </c>
      <c r="C5" s="357"/>
      <c r="D5" s="357"/>
      <c r="E5" s="357"/>
      <c r="F5" s="357"/>
      <c r="G5" s="357"/>
      <c r="H5" s="50"/>
      <c r="I5" s="38"/>
      <c r="J5" s="38"/>
      <c r="K5" s="38"/>
      <c r="L5" s="38"/>
      <c r="M5" s="35"/>
      <c r="O5" s="34" t="s">
        <v>227</v>
      </c>
      <c r="Q5" s="34" t="s">
        <v>229</v>
      </c>
      <c r="R5" s="299" t="s">
        <v>262</v>
      </c>
    </row>
    <row r="6" spans="1:18" ht="15" customHeight="1">
      <c r="A6" s="35"/>
      <c r="C6" s="119"/>
      <c r="D6" s="119"/>
      <c r="E6" s="119"/>
      <c r="F6" s="119"/>
      <c r="G6" s="119"/>
      <c r="H6" s="119"/>
      <c r="I6" s="120"/>
      <c r="J6" s="120"/>
      <c r="K6" s="120"/>
      <c r="L6" s="120"/>
      <c r="M6" s="120"/>
      <c r="N6" s="120"/>
      <c r="O6" s="34" t="s">
        <v>243</v>
      </c>
      <c r="P6" s="120"/>
      <c r="Q6" s="120" t="s">
        <v>230</v>
      </c>
    </row>
    <row r="7" spans="1:18" ht="15" customHeight="1">
      <c r="A7" s="35"/>
      <c r="B7" s="121" t="s">
        <v>104</v>
      </c>
      <c r="C7" s="121"/>
      <c r="D7" s="121"/>
      <c r="E7" s="122" t="s">
        <v>214</v>
      </c>
      <c r="F7" s="122"/>
      <c r="G7" s="122"/>
      <c r="H7" s="119"/>
      <c r="I7" s="120"/>
      <c r="J7" s="120"/>
      <c r="K7" s="120"/>
      <c r="L7" s="120"/>
      <c r="M7" s="120"/>
      <c r="N7" s="120"/>
      <c r="O7" s="120"/>
      <c r="P7" s="120"/>
      <c r="Q7" s="292" t="s">
        <v>244</v>
      </c>
    </row>
    <row r="8" spans="1:18" ht="15" customHeight="1">
      <c r="A8" s="35"/>
      <c r="B8" s="121" t="s">
        <v>105</v>
      </c>
      <c r="C8" s="121"/>
      <c r="D8" s="121"/>
      <c r="E8" s="123" t="s">
        <v>106</v>
      </c>
      <c r="F8" s="123"/>
      <c r="G8" s="123"/>
      <c r="H8" s="119"/>
      <c r="I8" s="120"/>
      <c r="J8" s="120"/>
      <c r="K8" s="120"/>
      <c r="L8" s="120"/>
      <c r="M8" s="120"/>
      <c r="N8" s="120"/>
      <c r="O8" s="120"/>
      <c r="P8" s="120"/>
      <c r="Q8" s="120"/>
    </row>
    <row r="9" spans="1:18" ht="15" customHeight="1">
      <c r="A9" s="35"/>
      <c r="B9" s="7"/>
      <c r="C9" s="119"/>
      <c r="D9" s="124"/>
      <c r="E9" s="125"/>
      <c r="F9" s="125"/>
      <c r="G9" s="125"/>
      <c r="H9" s="119"/>
      <c r="I9" s="120"/>
      <c r="J9" s="120"/>
      <c r="K9" s="120"/>
      <c r="L9" s="120"/>
      <c r="M9" s="120"/>
      <c r="N9" s="120"/>
      <c r="O9" s="120"/>
      <c r="P9" s="120"/>
      <c r="Q9" s="120"/>
    </row>
    <row r="10" spans="1:18" ht="15" customHeight="1">
      <c r="A10" s="35"/>
      <c r="B10" s="35"/>
      <c r="C10" s="35"/>
      <c r="D10" s="35"/>
      <c r="E10" s="35"/>
      <c r="F10" s="35"/>
      <c r="G10" s="35"/>
      <c r="H10" s="35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8" ht="15" customHeight="1" thickBot="1">
      <c r="A11" s="35"/>
      <c r="B11" s="50" t="str">
        <f>IF(B5="見積金額内訳書",Q4,IF(B5="契約金額内訳書",Q5,Q7))</f>
        <v>見積金額</v>
      </c>
      <c r="C11" s="35"/>
      <c r="D11" s="39"/>
      <c r="E11" s="51">
        <f ca="1">G35</f>
        <v>0</v>
      </c>
      <c r="F11" s="52" t="s">
        <v>1</v>
      </c>
      <c r="G11" s="35"/>
      <c r="H11" s="35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8" ht="8.25" customHeight="1">
      <c r="A12" s="35"/>
      <c r="B12" s="35"/>
      <c r="C12" s="35"/>
      <c r="D12" s="35"/>
      <c r="E12" s="35"/>
      <c r="F12" s="35"/>
      <c r="G12" s="35"/>
      <c r="H12" s="35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8" ht="8.25" customHeight="1">
      <c r="A13" s="35"/>
      <c r="B13" s="35"/>
      <c r="C13" s="35"/>
      <c r="D13" s="35"/>
      <c r="E13" s="35"/>
      <c r="F13" s="35"/>
      <c r="G13" s="35"/>
      <c r="H13" s="35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8" ht="8.25" customHeight="1">
      <c r="A14" s="35"/>
      <c r="B14" s="35"/>
      <c r="C14" s="35"/>
      <c r="D14" s="35"/>
      <c r="E14" s="35"/>
      <c r="F14" s="35"/>
      <c r="G14" s="35"/>
      <c r="H14" s="35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8" ht="8.25" customHeight="1">
      <c r="A15" s="35"/>
      <c r="B15" s="35"/>
      <c r="C15" s="35"/>
      <c r="D15" s="35"/>
      <c r="E15" s="35"/>
      <c r="F15" s="35"/>
      <c r="G15" s="35"/>
      <c r="H15" s="35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8" ht="8.25" customHeight="1">
      <c r="A16" s="35"/>
      <c r="B16" s="35"/>
      <c r="C16" s="35"/>
      <c r="D16" s="35"/>
      <c r="E16" s="35"/>
      <c r="F16" s="35"/>
      <c r="G16" s="35"/>
      <c r="H16" s="35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ht="30" customHeight="1" thickBot="1">
      <c r="A20" s="35"/>
      <c r="B20" s="40" t="s">
        <v>108</v>
      </c>
      <c r="C20" s="354" t="s">
        <v>134</v>
      </c>
      <c r="D20" s="354"/>
      <c r="E20" s="354"/>
      <c r="F20" s="305"/>
      <c r="G20" s="42">
        <f ca="1">G21+G22+G23</f>
        <v>0</v>
      </c>
      <c r="H20" s="42" t="s">
        <v>1</v>
      </c>
    </row>
    <row r="21" spans="1:17" ht="21" customHeight="1" thickTop="1">
      <c r="A21" s="35"/>
      <c r="B21" s="35"/>
      <c r="C21" s="43" t="s">
        <v>2</v>
      </c>
      <c r="D21" s="361" t="s">
        <v>7</v>
      </c>
      <c r="E21" s="361"/>
      <c r="F21" s="308"/>
      <c r="G21" s="45">
        <f>様式2_1人件費!E11</f>
        <v>0</v>
      </c>
      <c r="H21" s="45" t="s">
        <v>1</v>
      </c>
    </row>
    <row r="22" spans="1:17" ht="21" customHeight="1">
      <c r="A22" s="35"/>
      <c r="B22" s="35"/>
      <c r="C22" s="43" t="s">
        <v>4</v>
      </c>
      <c r="D22" s="361" t="s">
        <v>127</v>
      </c>
      <c r="E22" s="361"/>
      <c r="F22" s="308"/>
      <c r="G22" s="47">
        <f ca="1">様式2_2その他原価・一般管理費!I4</f>
        <v>0</v>
      </c>
      <c r="H22" s="47" t="s">
        <v>1</v>
      </c>
    </row>
    <row r="23" spans="1:17" ht="21" customHeight="1">
      <c r="A23" s="35"/>
      <c r="B23" s="48"/>
      <c r="C23" s="43" t="s">
        <v>8</v>
      </c>
      <c r="D23" s="360" t="s">
        <v>9</v>
      </c>
      <c r="E23" s="360"/>
      <c r="F23" s="307"/>
      <c r="G23" s="47">
        <f ca="1">様式2_2その他原価・一般管理費!I26</f>
        <v>0</v>
      </c>
      <c r="H23" s="47" t="s">
        <v>1</v>
      </c>
    </row>
    <row r="24" spans="1:17" ht="30" customHeight="1" thickBot="1">
      <c r="A24" s="35"/>
      <c r="B24" s="40" t="s">
        <v>113</v>
      </c>
      <c r="C24" s="41" t="s">
        <v>3</v>
      </c>
      <c r="D24" s="41"/>
      <c r="E24" s="41"/>
      <c r="F24" s="41"/>
      <c r="G24" s="42">
        <f>G25+G27+G28+G29+G30</f>
        <v>0</v>
      </c>
      <c r="H24" s="42" t="s">
        <v>1</v>
      </c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ht="21" customHeight="1" thickTop="1">
      <c r="A25" s="35"/>
      <c r="B25" s="43"/>
      <c r="C25" s="43" t="s">
        <v>2</v>
      </c>
      <c r="D25" s="44" t="s">
        <v>279</v>
      </c>
      <c r="E25" s="44"/>
      <c r="F25" s="44"/>
      <c r="G25" s="45">
        <f>様式2_3機材!E5</f>
        <v>0</v>
      </c>
      <c r="H25" s="45" t="s">
        <v>1</v>
      </c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ht="21" customHeight="1">
      <c r="A26" s="35"/>
      <c r="B26" s="43"/>
      <c r="C26" s="43" t="s">
        <v>5</v>
      </c>
      <c r="D26" s="46" t="s">
        <v>109</v>
      </c>
      <c r="F26" s="46"/>
      <c r="G26" s="180"/>
      <c r="H26" s="180"/>
    </row>
    <row r="27" spans="1:17" ht="21" customHeight="1">
      <c r="A27" s="35"/>
      <c r="B27" s="46"/>
      <c r="C27" s="46"/>
      <c r="D27" s="43"/>
      <c r="E27" s="46" t="s">
        <v>141</v>
      </c>
      <c r="F27" s="46"/>
      <c r="G27" s="47">
        <f>様式2_4旅費!F4</f>
        <v>0</v>
      </c>
      <c r="H27" s="47" t="s">
        <v>1</v>
      </c>
    </row>
    <row r="28" spans="1:17" ht="21" customHeight="1">
      <c r="A28" s="35"/>
      <c r="B28" s="46"/>
      <c r="C28" s="46"/>
      <c r="D28" s="43"/>
      <c r="E28" s="46" t="s">
        <v>135</v>
      </c>
      <c r="F28" s="46"/>
      <c r="G28" s="47">
        <f>様式2_4旅費!F6</f>
        <v>0</v>
      </c>
      <c r="H28" s="47" t="s">
        <v>1</v>
      </c>
    </row>
    <row r="29" spans="1:17" ht="21" customHeight="1">
      <c r="A29" s="35"/>
      <c r="B29" s="46"/>
      <c r="C29" s="111" t="s">
        <v>97</v>
      </c>
      <c r="D29" s="44" t="s">
        <v>136</v>
      </c>
      <c r="E29" s="46"/>
      <c r="F29" s="46"/>
      <c r="G29" s="47">
        <f>様式2_5現地活動費!E3</f>
        <v>0</v>
      </c>
      <c r="H29" s="47" t="s">
        <v>1</v>
      </c>
    </row>
    <row r="30" spans="1:17" ht="21" customHeight="1">
      <c r="A30" s="35"/>
      <c r="B30" s="46"/>
      <c r="C30" s="111" t="s">
        <v>110</v>
      </c>
      <c r="D30" s="34" t="s">
        <v>111</v>
      </c>
      <c r="F30" s="46"/>
      <c r="G30" s="47">
        <f>様式2_6本邦受入活動費!E4</f>
        <v>0</v>
      </c>
      <c r="H30" s="47" t="s">
        <v>1</v>
      </c>
    </row>
    <row r="31" spans="1:17" ht="21" customHeight="1">
      <c r="A31" s="35"/>
      <c r="B31" s="48"/>
      <c r="C31" s="48"/>
      <c r="D31" s="44"/>
      <c r="E31" s="35"/>
      <c r="F31" s="35"/>
      <c r="G31" s="90"/>
      <c r="H31" s="90"/>
    </row>
    <row r="32" spans="1:17" ht="21" customHeight="1" thickBot="1">
      <c r="A32" s="35"/>
      <c r="B32" s="173" t="s">
        <v>114</v>
      </c>
      <c r="C32" s="354" t="s">
        <v>6</v>
      </c>
      <c r="D32" s="354"/>
      <c r="E32" s="354"/>
      <c r="F32" s="307"/>
      <c r="G32" s="42">
        <f>様式2_6本邦受入活動費!E29</f>
        <v>0</v>
      </c>
      <c r="H32" s="89" t="s">
        <v>1</v>
      </c>
    </row>
    <row r="33" spans="1:8" ht="30" customHeight="1" thickTop="1" thickBot="1">
      <c r="A33" s="35"/>
      <c r="B33" s="40" t="s">
        <v>0</v>
      </c>
      <c r="C33" s="355" t="s">
        <v>10</v>
      </c>
      <c r="D33" s="355"/>
      <c r="E33" s="355"/>
      <c r="F33" s="306"/>
      <c r="G33" s="49">
        <f ca="1">G20+G24+G32</f>
        <v>0</v>
      </c>
      <c r="H33" s="49" t="s">
        <v>1</v>
      </c>
    </row>
    <row r="34" spans="1:8" ht="30" customHeight="1" thickTop="1" thickBot="1">
      <c r="A34" s="35"/>
      <c r="B34" s="40" t="s">
        <v>69</v>
      </c>
      <c r="C34" s="355" t="s">
        <v>112</v>
      </c>
      <c r="D34" s="355"/>
      <c r="E34" s="355"/>
      <c r="F34" s="28"/>
      <c r="G34" s="49">
        <f ca="1">G33*0.08</f>
        <v>0</v>
      </c>
      <c r="H34" s="49" t="s">
        <v>1</v>
      </c>
    </row>
    <row r="35" spans="1:8" ht="24" customHeight="1" thickTop="1" thickBot="1">
      <c r="A35" s="35"/>
      <c r="B35" s="40" t="s">
        <v>99</v>
      </c>
      <c r="C35" s="355" t="s">
        <v>11</v>
      </c>
      <c r="D35" s="355"/>
      <c r="E35" s="355"/>
      <c r="F35" s="355"/>
      <c r="G35" s="49">
        <f ca="1">G33+G34</f>
        <v>0</v>
      </c>
      <c r="H35" s="49" t="s">
        <v>1</v>
      </c>
    </row>
    <row r="36" spans="1:8" ht="51" customHeight="1" thickTop="1">
      <c r="A36" s="35"/>
      <c r="B36" s="358" t="s">
        <v>145</v>
      </c>
      <c r="C36" s="358"/>
      <c r="D36" s="358"/>
      <c r="E36" s="359"/>
      <c r="F36" s="359"/>
      <c r="G36" s="359"/>
      <c r="H36" s="359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3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2"/>
  <sheetViews>
    <sheetView showGridLines="0" view="pageBreakPreview" zoomScale="90" zoomScaleNormal="75" zoomScaleSheetLayoutView="90" workbookViewId="0">
      <selection activeCell="M13" sqref="M13"/>
    </sheetView>
  </sheetViews>
  <sheetFormatPr defaultRowHeight="14.25"/>
  <cols>
    <col min="1" max="1" width="4.75" style="126" customWidth="1"/>
    <col min="2" max="2" width="15.25" style="126" customWidth="1"/>
    <col min="3" max="3" width="11.375" style="126" customWidth="1"/>
    <col min="4" max="4" width="7.5" style="126" customWidth="1"/>
    <col min="5" max="5" width="15" style="126" customWidth="1"/>
    <col min="6" max="6" width="10.625" style="126" customWidth="1"/>
    <col min="7" max="7" width="15.125" style="126" customWidth="1"/>
    <col min="8" max="8" width="10" style="126" customWidth="1"/>
    <col min="9" max="9" width="9.75" style="126" customWidth="1"/>
    <col min="10" max="10" width="11.125" style="126" customWidth="1"/>
    <col min="11" max="16384" width="9" style="126"/>
  </cols>
  <sheetData>
    <row r="1" spans="1:17">
      <c r="J1" s="299" t="str">
        <f>IF(様式1!$B$5="見積金額内訳書",様式1!$R$5,"")</f>
        <v>様式２</v>
      </c>
    </row>
    <row r="2" spans="1:17" ht="24.75" customHeight="1">
      <c r="B2" s="370" t="str">
        <f>IF(様式1!B5="見積金額内訳書",様式2_1人件費!Q2,様式2_1人件費!Q3)</f>
        <v>見積金額内訳明細</v>
      </c>
      <c r="C2" s="370"/>
      <c r="D2" s="370"/>
      <c r="E2" s="370"/>
      <c r="F2" s="370"/>
      <c r="G2" s="370"/>
      <c r="H2" s="370"/>
      <c r="I2" s="370"/>
      <c r="J2" s="370"/>
      <c r="Q2" s="126" t="s">
        <v>212</v>
      </c>
    </row>
    <row r="3" spans="1:17">
      <c r="A3" s="311"/>
      <c r="B3" s="313"/>
      <c r="C3" s="313"/>
      <c r="D3" s="313"/>
      <c r="E3" s="313"/>
      <c r="F3" s="313"/>
      <c r="G3" s="313"/>
      <c r="H3" s="313"/>
      <c r="I3" s="313"/>
      <c r="J3" s="313"/>
      <c r="Q3" s="126" t="s">
        <v>241</v>
      </c>
    </row>
    <row r="4" spans="1:17">
      <c r="B4" s="368" t="s">
        <v>139</v>
      </c>
      <c r="C4" s="368"/>
      <c r="D4" s="369"/>
      <c r="E4" s="369"/>
      <c r="Q4" s="126" t="s">
        <v>242</v>
      </c>
    </row>
    <row r="5" spans="1:17">
      <c r="B5" s="127"/>
      <c r="C5" s="127"/>
      <c r="D5" s="32"/>
      <c r="E5" s="32"/>
    </row>
    <row r="6" spans="1:17" ht="15" thickBot="1">
      <c r="B6" s="127"/>
      <c r="C6" s="127"/>
      <c r="D6" s="32"/>
      <c r="E6" s="32"/>
    </row>
    <row r="7" spans="1:17" ht="16.5" customHeight="1" thickBot="1">
      <c r="D7" s="128"/>
      <c r="E7" s="364">
        <f ca="1">E11+様式2_2その他原価・一般管理費!I4+様式2_2その他原価・一般管理費!I26</f>
        <v>0</v>
      </c>
      <c r="F7" s="365"/>
      <c r="G7" s="126" t="s">
        <v>1</v>
      </c>
    </row>
    <row r="8" spans="1:17">
      <c r="B8" s="128"/>
      <c r="C8" s="128"/>
      <c r="D8" s="128"/>
    </row>
    <row r="9" spans="1:17">
      <c r="B9" s="128"/>
      <c r="C9" s="128"/>
      <c r="D9" s="128"/>
      <c r="E9" s="366"/>
      <c r="F9" s="367"/>
    </row>
    <row r="10" spans="1:17">
      <c r="B10" s="128"/>
      <c r="C10" s="128"/>
      <c r="D10" s="128"/>
    </row>
    <row r="11" spans="1:17" ht="15" thickBot="1">
      <c r="B11" s="126" t="s">
        <v>38</v>
      </c>
      <c r="E11" s="362">
        <f>G32+G56</f>
        <v>0</v>
      </c>
      <c r="F11" s="363"/>
      <c r="G11" s="126" t="s">
        <v>1</v>
      </c>
    </row>
    <row r="12" spans="1:17" ht="15" thickTop="1">
      <c r="E12" s="309"/>
      <c r="F12" s="310"/>
    </row>
    <row r="13" spans="1:17">
      <c r="E13" s="129"/>
      <c r="F13" s="310"/>
    </row>
    <row r="14" spans="1:17">
      <c r="B14" s="126" t="s">
        <v>39</v>
      </c>
    </row>
    <row r="15" spans="1:17" ht="30" customHeight="1">
      <c r="A15" s="209" t="s">
        <v>164</v>
      </c>
      <c r="B15" s="316" t="s">
        <v>162</v>
      </c>
      <c r="C15" s="130" t="s">
        <v>163</v>
      </c>
      <c r="D15" s="130" t="s">
        <v>40</v>
      </c>
      <c r="E15" s="130" t="s">
        <v>41</v>
      </c>
      <c r="F15" s="130" t="s">
        <v>42</v>
      </c>
      <c r="G15" s="130" t="s">
        <v>43</v>
      </c>
      <c r="H15" s="316" t="s">
        <v>44</v>
      </c>
      <c r="J15" s="131" t="s">
        <v>91</v>
      </c>
      <c r="M15" s="132" t="s">
        <v>44</v>
      </c>
      <c r="N15" s="132" t="s">
        <v>86</v>
      </c>
      <c r="O15" s="132" t="s">
        <v>87</v>
      </c>
    </row>
    <row r="16" spans="1:17" ht="30" customHeight="1">
      <c r="A16" s="251"/>
      <c r="B16" s="326" t="str">
        <f>IF($A16="","",VLOOKUP($A16,従事者明細!$A$3:$F$40,2))</f>
        <v/>
      </c>
      <c r="C16" s="214" t="str">
        <f>IF($A16="","",VLOOKUP($A16,従事者明細!$A$3:$F$40,3))</f>
        <v/>
      </c>
      <c r="D16" s="327" t="str">
        <f>IF($A16="","",VLOOKUP($A16,従事者明細!$A$3:$F$40,6))</f>
        <v/>
      </c>
      <c r="E16" s="328" t="str">
        <f>IF(D16="","",VLOOKUP(D16,$N$16:$O$20,2,FALSE))</f>
        <v/>
      </c>
      <c r="F16" s="329">
        <f>ROUND(J16/30,2)</f>
        <v>0</v>
      </c>
      <c r="G16" s="330" t="str">
        <f>IF(D16="","",E16*ROUND(F16,2))</f>
        <v/>
      </c>
      <c r="H16" s="327" t="str">
        <f>IF($A16="","",VLOOKUP($A16,従事者明細!$A$3:$F$40,5))</f>
        <v/>
      </c>
      <c r="J16" s="132"/>
      <c r="M16" s="316" t="s">
        <v>45</v>
      </c>
      <c r="N16" s="316">
        <v>2</v>
      </c>
      <c r="O16" s="237">
        <v>940000</v>
      </c>
    </row>
    <row r="17" spans="1:15" ht="30" customHeight="1">
      <c r="A17" s="251"/>
      <c r="B17" s="326" t="str">
        <f>IF($A17="","",VLOOKUP($A17,従事者明細!$A$3:$F$40,2))</f>
        <v/>
      </c>
      <c r="C17" s="214" t="str">
        <f>IF($A17="","",VLOOKUP($A17,従事者明細!$A$3:$F$40,3))</f>
        <v/>
      </c>
      <c r="D17" s="327" t="str">
        <f>IF($A17="","",VLOOKUP($A17,従事者明細!$A$3:$F$40,6))</f>
        <v/>
      </c>
      <c r="E17" s="328" t="str">
        <f t="shared" ref="E17:E30" si="0">IF(D17="","",VLOOKUP(D17,$N$16:$O$20,2,FALSE))</f>
        <v/>
      </c>
      <c r="F17" s="329">
        <f t="shared" ref="F17:F30" si="1">ROUND(J17/30,2)</f>
        <v>0</v>
      </c>
      <c r="G17" s="330" t="str">
        <f t="shared" ref="G17:G30" si="2">IF(D17="","",E17*ROUND(F17,2))</f>
        <v/>
      </c>
      <c r="H17" s="327" t="str">
        <f>IF($A17="","",VLOOKUP($A17,従事者明細!$A$3:$F$40,5))</f>
        <v/>
      </c>
      <c r="J17" s="132"/>
      <c r="M17" s="316" t="s">
        <v>46</v>
      </c>
      <c r="N17" s="316">
        <v>3</v>
      </c>
      <c r="O17" s="237">
        <v>820000</v>
      </c>
    </row>
    <row r="18" spans="1:15" ht="30" customHeight="1">
      <c r="A18" s="251"/>
      <c r="B18" s="326" t="str">
        <f>IF($A18="","",VLOOKUP($A18,従事者明細!$A$3:$F$40,2))</f>
        <v/>
      </c>
      <c r="C18" s="214" t="str">
        <f>IF($A18="","",VLOOKUP($A18,従事者明細!$A$3:$F$40,3))</f>
        <v/>
      </c>
      <c r="D18" s="327" t="str">
        <f>IF($A18="","",VLOOKUP($A18,従事者明細!$A$3:$F$40,6))</f>
        <v/>
      </c>
      <c r="E18" s="328" t="str">
        <f t="shared" si="0"/>
        <v/>
      </c>
      <c r="F18" s="329">
        <f t="shared" si="1"/>
        <v>0</v>
      </c>
      <c r="G18" s="330" t="str">
        <f t="shared" si="2"/>
        <v/>
      </c>
      <c r="H18" s="327" t="str">
        <f>IF($A18="","",VLOOKUP($A18,従事者明細!$A$3:$F$40,5))</f>
        <v/>
      </c>
      <c r="J18" s="132"/>
      <c r="M18" s="316" t="s">
        <v>47</v>
      </c>
      <c r="N18" s="316">
        <v>4</v>
      </c>
      <c r="O18" s="237">
        <v>668000</v>
      </c>
    </row>
    <row r="19" spans="1:15" ht="30" customHeight="1">
      <c r="A19" s="251"/>
      <c r="B19" s="326" t="str">
        <f>IF($A19="","",VLOOKUP($A19,従事者明細!$A$3:$F$40,2))</f>
        <v/>
      </c>
      <c r="C19" s="214" t="str">
        <f>IF($A19="","",VLOOKUP($A19,従事者明細!$A$3:$F$40,3))</f>
        <v/>
      </c>
      <c r="D19" s="327" t="str">
        <f>IF($A19="","",VLOOKUP($A19,従事者明細!$A$3:$F$40,6))</f>
        <v/>
      </c>
      <c r="E19" s="328" t="str">
        <f t="shared" si="0"/>
        <v/>
      </c>
      <c r="F19" s="329">
        <f t="shared" si="1"/>
        <v>0</v>
      </c>
      <c r="G19" s="330" t="str">
        <f t="shared" si="2"/>
        <v/>
      </c>
      <c r="H19" s="327" t="str">
        <f>IF($A19="","",VLOOKUP($A19,従事者明細!$A$3:$F$40,5))</f>
        <v/>
      </c>
      <c r="J19" s="132"/>
      <c r="N19" s="133">
        <v>5</v>
      </c>
      <c r="O19" s="238">
        <v>542000</v>
      </c>
    </row>
    <row r="20" spans="1:15" ht="30" customHeight="1">
      <c r="A20" s="251"/>
      <c r="B20" s="326" t="str">
        <f>IF($A20="","",VLOOKUP($A20,従事者明細!$A$3:$F$40,2))</f>
        <v/>
      </c>
      <c r="C20" s="214" t="str">
        <f>IF($A20="","",VLOOKUP($A20,従事者明細!$A$3:$F$40,3))</f>
        <v/>
      </c>
      <c r="D20" s="327" t="str">
        <f>IF($A20="","",VLOOKUP($A20,従事者明細!$A$3:$F$40,6))</f>
        <v/>
      </c>
      <c r="E20" s="328" t="str">
        <f t="shared" si="0"/>
        <v/>
      </c>
      <c r="F20" s="329">
        <f t="shared" si="1"/>
        <v>0</v>
      </c>
      <c r="G20" s="330" t="str">
        <f t="shared" si="2"/>
        <v/>
      </c>
      <c r="H20" s="327" t="str">
        <f>IF($A20="","",VLOOKUP($A20,従事者明細!$A$3:$F$40,5))</f>
        <v/>
      </c>
      <c r="J20" s="132"/>
      <c r="N20" s="316">
        <v>6</v>
      </c>
      <c r="O20" s="238">
        <v>452000</v>
      </c>
    </row>
    <row r="21" spans="1:15" ht="30" customHeight="1">
      <c r="A21" s="251"/>
      <c r="B21" s="326" t="str">
        <f>IF($A21="","",VLOOKUP($A21,従事者明細!$A$3:$F$40,2))</f>
        <v/>
      </c>
      <c r="C21" s="214" t="str">
        <f>IF($A21="","",VLOOKUP($A21,従事者明細!$A$3:$F$40,3))</f>
        <v/>
      </c>
      <c r="D21" s="327" t="str">
        <f>IF($A21="","",VLOOKUP($A21,従事者明細!$A$3:$F$40,6))</f>
        <v/>
      </c>
      <c r="E21" s="328" t="str">
        <f t="shared" si="0"/>
        <v/>
      </c>
      <c r="F21" s="329">
        <f t="shared" si="1"/>
        <v>0</v>
      </c>
      <c r="G21" s="330" t="str">
        <f t="shared" si="2"/>
        <v/>
      </c>
      <c r="H21" s="327" t="str">
        <f>IF($A21="","",VLOOKUP($A21,従事者明細!$A$3:$F$40,5))</f>
        <v/>
      </c>
      <c r="J21" s="132"/>
    </row>
    <row r="22" spans="1:15" ht="30" customHeight="1">
      <c r="A22" s="251"/>
      <c r="B22" s="326" t="str">
        <f>IF($A22="","",VLOOKUP($A22,従事者明細!$A$3:$F$40,2))</f>
        <v/>
      </c>
      <c r="C22" s="214" t="str">
        <f>IF($A22="","",VLOOKUP($A22,従事者明細!$A$3:$F$40,3))</f>
        <v/>
      </c>
      <c r="D22" s="327" t="str">
        <f>IF($A22="","",VLOOKUP($A22,従事者明細!$A$3:$F$40,6))</f>
        <v/>
      </c>
      <c r="E22" s="328" t="str">
        <f t="shared" si="0"/>
        <v/>
      </c>
      <c r="F22" s="329">
        <f t="shared" si="1"/>
        <v>0</v>
      </c>
      <c r="G22" s="330" t="str">
        <f t="shared" si="2"/>
        <v/>
      </c>
      <c r="H22" s="327" t="str">
        <f>IF($A22="","",VLOOKUP($A22,従事者明細!$A$3:$F$40,5))</f>
        <v/>
      </c>
      <c r="J22" s="132"/>
      <c r="N22" s="225"/>
    </row>
    <row r="23" spans="1:15" ht="30" hidden="1" customHeight="1">
      <c r="A23" s="251"/>
      <c r="B23" s="326" t="str">
        <f>IF($A23="","",VLOOKUP($A23,従事者明細!$A$3:$F$40,2))</f>
        <v/>
      </c>
      <c r="C23" s="214" t="str">
        <f>IF($A23="","",VLOOKUP($A23,従事者明細!$A$3:$F$40,3))</f>
        <v/>
      </c>
      <c r="D23" s="327" t="str">
        <f>IF($A23="","",VLOOKUP($A23,従事者明細!$A$3:$F$40,6))</f>
        <v/>
      </c>
      <c r="E23" s="328" t="str">
        <f t="shared" si="0"/>
        <v/>
      </c>
      <c r="F23" s="329">
        <f t="shared" si="1"/>
        <v>0</v>
      </c>
      <c r="G23" s="330" t="str">
        <f t="shared" si="2"/>
        <v/>
      </c>
      <c r="H23" s="327" t="str">
        <f>IF($A23="","",VLOOKUP($A23,従事者明細!$A$3:$F$40,5))</f>
        <v/>
      </c>
      <c r="J23" s="132"/>
    </row>
    <row r="24" spans="1:15" ht="30" hidden="1" customHeight="1">
      <c r="A24" s="251"/>
      <c r="B24" s="326" t="str">
        <f>IF($A24="","",VLOOKUP($A24,従事者明細!$A$3:$F$40,2))</f>
        <v/>
      </c>
      <c r="C24" s="214" t="str">
        <f>IF($A24="","",VLOOKUP($A24,従事者明細!$A$3:$F$40,3))</f>
        <v/>
      </c>
      <c r="D24" s="327" t="str">
        <f>IF($A24="","",VLOOKUP($A24,従事者明細!$A$3:$F$40,6))</f>
        <v/>
      </c>
      <c r="E24" s="328" t="str">
        <f t="shared" si="0"/>
        <v/>
      </c>
      <c r="F24" s="329">
        <f t="shared" si="1"/>
        <v>0</v>
      </c>
      <c r="G24" s="330" t="str">
        <f t="shared" si="2"/>
        <v/>
      </c>
      <c r="H24" s="327" t="str">
        <f>IF($A24="","",VLOOKUP($A24,従事者明細!$A$3:$F$40,5))</f>
        <v/>
      </c>
      <c r="J24" s="132"/>
    </row>
    <row r="25" spans="1:15" ht="30" hidden="1" customHeight="1">
      <c r="A25" s="251"/>
      <c r="B25" s="326" t="str">
        <f>IF($A25="","",VLOOKUP($A25,従事者明細!$A$3:$F$40,2))</f>
        <v/>
      </c>
      <c r="C25" s="214" t="str">
        <f>IF($A25="","",VLOOKUP($A25,従事者明細!$A$3:$F$40,3))</f>
        <v/>
      </c>
      <c r="D25" s="327" t="str">
        <f>IF($A25="","",VLOOKUP($A25,従事者明細!$A$3:$F$40,6))</f>
        <v/>
      </c>
      <c r="E25" s="328" t="str">
        <f t="shared" si="0"/>
        <v/>
      </c>
      <c r="F25" s="329">
        <f t="shared" si="1"/>
        <v>0</v>
      </c>
      <c r="G25" s="330" t="str">
        <f t="shared" si="2"/>
        <v/>
      </c>
      <c r="H25" s="327" t="str">
        <f>IF($A25="","",VLOOKUP($A25,従事者明細!$A$3:$F$40,5))</f>
        <v/>
      </c>
      <c r="J25" s="132"/>
    </row>
    <row r="26" spans="1:15" ht="30" hidden="1" customHeight="1">
      <c r="A26" s="251"/>
      <c r="B26" s="326" t="str">
        <f>IF($A26="","",VLOOKUP($A26,従事者明細!$A$3:$F$40,2))</f>
        <v/>
      </c>
      <c r="C26" s="214" t="str">
        <f>IF($A26="","",VLOOKUP($A26,従事者明細!$A$3:$F$40,3))</f>
        <v/>
      </c>
      <c r="D26" s="327" t="str">
        <f>IF($A26="","",VLOOKUP($A26,従事者明細!$A$3:$F$40,6))</f>
        <v/>
      </c>
      <c r="E26" s="328" t="str">
        <f t="shared" si="0"/>
        <v/>
      </c>
      <c r="F26" s="329">
        <f t="shared" si="1"/>
        <v>0</v>
      </c>
      <c r="G26" s="330" t="str">
        <f t="shared" si="2"/>
        <v/>
      </c>
      <c r="H26" s="327" t="str">
        <f>IF($A26="","",VLOOKUP($A26,従事者明細!$A$3:$F$40,5))</f>
        <v/>
      </c>
      <c r="J26" s="132"/>
    </row>
    <row r="27" spans="1:15" ht="30" hidden="1" customHeight="1">
      <c r="A27" s="251"/>
      <c r="B27" s="326" t="str">
        <f>IF($A27="","",VLOOKUP($A27,従事者明細!$A$3:$F$40,2))</f>
        <v/>
      </c>
      <c r="C27" s="214" t="str">
        <f>IF($A27="","",VLOOKUP($A27,従事者明細!$A$3:$F$40,3))</f>
        <v/>
      </c>
      <c r="D27" s="327" t="str">
        <f>IF($A27="","",VLOOKUP($A27,従事者明細!$A$3:$F$40,6))</f>
        <v/>
      </c>
      <c r="E27" s="328" t="str">
        <f t="shared" si="0"/>
        <v/>
      </c>
      <c r="F27" s="329">
        <f t="shared" si="1"/>
        <v>0</v>
      </c>
      <c r="G27" s="330" t="str">
        <f t="shared" si="2"/>
        <v/>
      </c>
      <c r="H27" s="327" t="str">
        <f>IF($A27="","",VLOOKUP($A27,従事者明細!$A$3:$F$40,5))</f>
        <v/>
      </c>
      <c r="J27" s="132"/>
    </row>
    <row r="28" spans="1:15" ht="30" hidden="1" customHeight="1">
      <c r="A28" s="251"/>
      <c r="B28" s="326" t="str">
        <f>IF($A28="","",VLOOKUP($A28,従事者明細!$A$3:$F$40,2))</f>
        <v/>
      </c>
      <c r="C28" s="214" t="str">
        <f>IF($A28="","",VLOOKUP($A28,従事者明細!$A$3:$F$40,3))</f>
        <v/>
      </c>
      <c r="D28" s="327" t="str">
        <f>IF($A28="","",VLOOKUP($A28,従事者明細!$A$3:$F$40,6))</f>
        <v/>
      </c>
      <c r="E28" s="328" t="str">
        <f t="shared" si="0"/>
        <v/>
      </c>
      <c r="F28" s="329">
        <f t="shared" si="1"/>
        <v>0</v>
      </c>
      <c r="G28" s="330" t="str">
        <f t="shared" si="2"/>
        <v/>
      </c>
      <c r="H28" s="327" t="str">
        <f>IF($A28="","",VLOOKUP($A28,従事者明細!$A$3:$F$40,5))</f>
        <v/>
      </c>
      <c r="J28" s="132"/>
    </row>
    <row r="29" spans="1:15" ht="30" hidden="1" customHeight="1">
      <c r="A29" s="251"/>
      <c r="B29" s="326" t="str">
        <f>IF($A29="","",VLOOKUP($A29,従事者明細!$A$3:$F$40,2))</f>
        <v/>
      </c>
      <c r="C29" s="214" t="str">
        <f>IF($A29="","",VLOOKUP($A29,従事者明細!$A$3:$F$40,3))</f>
        <v/>
      </c>
      <c r="D29" s="327" t="str">
        <f>IF($A29="","",VLOOKUP($A29,従事者明細!$A$3:$F$40,6))</f>
        <v/>
      </c>
      <c r="E29" s="328" t="str">
        <f t="shared" si="0"/>
        <v/>
      </c>
      <c r="F29" s="329">
        <f t="shared" si="1"/>
        <v>0</v>
      </c>
      <c r="G29" s="330" t="str">
        <f t="shared" si="2"/>
        <v/>
      </c>
      <c r="H29" s="327" t="str">
        <f>IF($A29="","",VLOOKUP($A29,従事者明細!$A$3:$F$40,5))</f>
        <v/>
      </c>
      <c r="J29" s="132"/>
    </row>
    <row r="30" spans="1:15" ht="30" customHeight="1" thickBot="1">
      <c r="A30" s="251"/>
      <c r="B30" s="326" t="str">
        <f>IF($A30="","",VLOOKUP($A30,従事者明細!$A$3:$F$40,2))</f>
        <v/>
      </c>
      <c r="C30" s="214" t="str">
        <f>IF($A30="","",VLOOKUP($A30,従事者明細!$A$3:$F$40,3))</f>
        <v/>
      </c>
      <c r="D30" s="327" t="str">
        <f>IF($A30="","",VLOOKUP($A30,従事者明細!$A$3:$F$40,6))</f>
        <v/>
      </c>
      <c r="E30" s="328" t="str">
        <f t="shared" si="0"/>
        <v/>
      </c>
      <c r="F30" s="331">
        <f t="shared" si="1"/>
        <v>0</v>
      </c>
      <c r="G30" s="332" t="str">
        <f t="shared" si="2"/>
        <v/>
      </c>
      <c r="H30" s="327" t="str">
        <f>IF($A30="","",VLOOKUP($A30,従事者明細!$A$3:$F$40,5))</f>
        <v/>
      </c>
      <c r="J30" s="132"/>
    </row>
    <row r="31" spans="1:15" ht="30" customHeight="1" thickBot="1">
      <c r="E31" s="134" t="s">
        <v>48</v>
      </c>
      <c r="F31" s="135"/>
      <c r="G31" s="136">
        <f>SUM(G16:G30)</f>
        <v>0</v>
      </c>
    </row>
    <row r="32" spans="1:15" ht="30" customHeight="1" thickBot="1">
      <c r="B32" s="137"/>
      <c r="C32" s="137"/>
      <c r="F32" s="134" t="s">
        <v>211</v>
      </c>
      <c r="G32" s="215">
        <f>ROUNDDOWN(G31,-3)</f>
        <v>0</v>
      </c>
    </row>
    <row r="33" spans="1:10">
      <c r="B33" s="138" t="s">
        <v>49</v>
      </c>
      <c r="C33" s="138"/>
    </row>
    <row r="34" spans="1:10">
      <c r="B34" s="138" t="s">
        <v>50</v>
      </c>
      <c r="C34" s="138"/>
      <c r="F34" s="210" t="s">
        <v>165</v>
      </c>
      <c r="G34" s="330">
        <f>SUMIF(H16:H30,"A",G16:G30)</f>
        <v>0</v>
      </c>
      <c r="H34" s="297"/>
    </row>
    <row r="35" spans="1:10" ht="14.25" customHeight="1">
      <c r="B35" s="138" t="s">
        <v>51</v>
      </c>
      <c r="C35" s="138"/>
      <c r="F35" s="210" t="s">
        <v>166</v>
      </c>
      <c r="G35" s="330">
        <f ca="1">SUMIF(H16:IH30,"B",G16:G30)</f>
        <v>0</v>
      </c>
      <c r="H35" s="297"/>
    </row>
    <row r="36" spans="1:10">
      <c r="B36" s="138" t="s">
        <v>52</v>
      </c>
      <c r="C36" s="138"/>
      <c r="F36" s="210" t="s">
        <v>167</v>
      </c>
      <c r="G36" s="330">
        <f>SUMIF(H16:H30,"C",G16:G30)</f>
        <v>0</v>
      </c>
      <c r="H36" s="297"/>
    </row>
    <row r="37" spans="1:10">
      <c r="B37" s="138"/>
      <c r="C37" s="138"/>
      <c r="G37" s="330">
        <f ca="1">SUM(G34:G36)</f>
        <v>0</v>
      </c>
      <c r="H37" s="333"/>
    </row>
    <row r="38" spans="1:10">
      <c r="B38" s="126" t="s">
        <v>68</v>
      </c>
    </row>
    <row r="39" spans="1:10" ht="30" customHeight="1">
      <c r="A39" s="209" t="s">
        <v>164</v>
      </c>
      <c r="B39" s="316" t="s">
        <v>162</v>
      </c>
      <c r="C39" s="130" t="s">
        <v>163</v>
      </c>
      <c r="D39" s="130" t="s">
        <v>40</v>
      </c>
      <c r="E39" s="130" t="s">
        <v>41</v>
      </c>
      <c r="F39" s="130" t="s">
        <v>42</v>
      </c>
      <c r="G39" s="130" t="s">
        <v>43</v>
      </c>
      <c r="H39" s="316" t="s">
        <v>44</v>
      </c>
      <c r="J39" s="131" t="s">
        <v>92</v>
      </c>
    </row>
    <row r="40" spans="1:10" ht="30" customHeight="1">
      <c r="A40" s="251"/>
      <c r="B40" s="326" t="str">
        <f>IF($A40="","",VLOOKUP($A40,従事者明細!$A$3:$F$40,2))</f>
        <v/>
      </c>
      <c r="C40" s="214" t="str">
        <f>IF($A40="","",VLOOKUP($A40,従事者明細!$A$3:$F$40,3))</f>
        <v/>
      </c>
      <c r="D40" s="327" t="str">
        <f>IF($A40="","",VLOOKUP($A40,従事者明細!$A$3:$F$40,6))</f>
        <v/>
      </c>
      <c r="E40" s="328" t="str">
        <f>IF(D40="","",VLOOKUP(D40,$N$16:$O$20,2,FALSE))</f>
        <v/>
      </c>
      <c r="F40" s="329">
        <f>ROUND(J40/20,2)</f>
        <v>0</v>
      </c>
      <c r="G40" s="330" t="str">
        <f>IF(D40="","",E40*ROUND(F40,2))</f>
        <v/>
      </c>
      <c r="H40" s="327" t="str">
        <f>IF($A40="","",VLOOKUP($A40,従事者明細!$A$3:$F$40,5))</f>
        <v/>
      </c>
      <c r="J40" s="139"/>
    </row>
    <row r="41" spans="1:10" ht="30" customHeight="1">
      <c r="A41" s="251"/>
      <c r="B41" s="326" t="str">
        <f>IF($A41="","",VLOOKUP($A41,従事者明細!$A$3:$F$40,2))</f>
        <v/>
      </c>
      <c r="C41" s="214" t="str">
        <f>IF($A41="","",VLOOKUP($A41,従事者明細!$A$3:$F$40,3))</f>
        <v/>
      </c>
      <c r="D41" s="327" t="str">
        <f>IF($A41="","",VLOOKUP($A41,従事者明細!$A$3:$F$40,6))</f>
        <v/>
      </c>
      <c r="E41" s="328" t="str">
        <f t="shared" ref="E41:E54" si="3">IF(D41="","",VLOOKUP(D41,$N$16:$O$20,2,FALSE))</f>
        <v/>
      </c>
      <c r="F41" s="329">
        <f t="shared" ref="F41:F54" si="4">ROUND(J41/20,2)</f>
        <v>0</v>
      </c>
      <c r="G41" s="330" t="str">
        <f t="shared" ref="G41:G54" si="5">IF(D41="","",E41*ROUND(F41,2))</f>
        <v/>
      </c>
      <c r="H41" s="327" t="str">
        <f>IF($A41="","",VLOOKUP($A41,従事者明細!$A$3:$F$40,5))</f>
        <v/>
      </c>
      <c r="J41" s="139"/>
    </row>
    <row r="42" spans="1:10" ht="30" customHeight="1">
      <c r="A42" s="251"/>
      <c r="B42" s="326" t="str">
        <f>IF($A42="","",VLOOKUP($A42,従事者明細!$A$3:$F$40,2))</f>
        <v/>
      </c>
      <c r="C42" s="214" t="str">
        <f>IF($A42="","",VLOOKUP($A42,従事者明細!$A$3:$F$40,3))</f>
        <v/>
      </c>
      <c r="D42" s="327" t="str">
        <f>IF($A42="","",VLOOKUP($A42,従事者明細!$A$3:$F$40,6))</f>
        <v/>
      </c>
      <c r="E42" s="328" t="str">
        <f t="shared" si="3"/>
        <v/>
      </c>
      <c r="F42" s="329">
        <f t="shared" si="4"/>
        <v>0</v>
      </c>
      <c r="G42" s="330" t="str">
        <f t="shared" si="5"/>
        <v/>
      </c>
      <c r="H42" s="327" t="str">
        <f>IF($A42="","",VLOOKUP($A42,従事者明細!$A$3:$F$40,5))</f>
        <v/>
      </c>
      <c r="J42" s="139"/>
    </row>
    <row r="43" spans="1:10" ht="30" customHeight="1">
      <c r="A43" s="251"/>
      <c r="B43" s="326" t="str">
        <f>IF($A43="","",VLOOKUP($A43,従事者明細!$A$3:$F$40,2))</f>
        <v/>
      </c>
      <c r="C43" s="214" t="str">
        <f>IF($A43="","",VLOOKUP($A43,従事者明細!$A$3:$F$40,3))</f>
        <v/>
      </c>
      <c r="D43" s="327" t="str">
        <f>IF($A43="","",VLOOKUP($A43,従事者明細!$A$3:$F$40,6))</f>
        <v/>
      </c>
      <c r="E43" s="328" t="str">
        <f t="shared" si="3"/>
        <v/>
      </c>
      <c r="F43" s="329">
        <f t="shared" si="4"/>
        <v>0</v>
      </c>
      <c r="G43" s="330" t="str">
        <f t="shared" si="5"/>
        <v/>
      </c>
      <c r="H43" s="327" t="str">
        <f>IF($A43="","",VLOOKUP($A43,従事者明細!$A$3:$F$40,5))</f>
        <v/>
      </c>
      <c r="J43" s="139"/>
    </row>
    <row r="44" spans="1:10" ht="30" customHeight="1">
      <c r="A44" s="251"/>
      <c r="B44" s="326" t="str">
        <f>IF($A44="","",VLOOKUP($A44,従事者明細!$A$3:$F$40,2))</f>
        <v/>
      </c>
      <c r="C44" s="214" t="str">
        <f>IF($A44="","",VLOOKUP($A44,従事者明細!$A$3:$F$40,3))</f>
        <v/>
      </c>
      <c r="D44" s="327" t="str">
        <f>IF($A44="","",VLOOKUP($A44,従事者明細!$A$3:$F$40,6))</f>
        <v/>
      </c>
      <c r="E44" s="328" t="str">
        <f t="shared" si="3"/>
        <v/>
      </c>
      <c r="F44" s="329">
        <f t="shared" si="4"/>
        <v>0</v>
      </c>
      <c r="G44" s="330" t="str">
        <f t="shared" si="5"/>
        <v/>
      </c>
      <c r="H44" s="327" t="str">
        <f>IF($A44="","",VLOOKUP($A44,従事者明細!$A$3:$F$40,5))</f>
        <v/>
      </c>
      <c r="J44" s="139"/>
    </row>
    <row r="45" spans="1:10" ht="30" customHeight="1">
      <c r="A45" s="251"/>
      <c r="B45" s="326" t="str">
        <f>IF($A45="","",VLOOKUP($A45,従事者明細!$A$3:$F$40,2))</f>
        <v/>
      </c>
      <c r="C45" s="214" t="str">
        <f>IF($A45="","",VLOOKUP($A45,従事者明細!$A$3:$F$40,3))</f>
        <v/>
      </c>
      <c r="D45" s="327" t="str">
        <f>IF($A45="","",VLOOKUP($A45,従事者明細!$A$3:$F$40,6))</f>
        <v/>
      </c>
      <c r="E45" s="328" t="str">
        <f t="shared" si="3"/>
        <v/>
      </c>
      <c r="F45" s="329">
        <f t="shared" si="4"/>
        <v>0</v>
      </c>
      <c r="G45" s="330" t="str">
        <f t="shared" si="5"/>
        <v/>
      </c>
      <c r="H45" s="327" t="str">
        <f>IF($A45="","",VLOOKUP($A45,従事者明細!$A$3:$F$40,5))</f>
        <v/>
      </c>
      <c r="J45" s="139"/>
    </row>
    <row r="46" spans="1:10" ht="30" hidden="1" customHeight="1">
      <c r="A46" s="251"/>
      <c r="B46" s="326" t="str">
        <f>IF($A46="","",VLOOKUP($A46,従事者明細!$A$3:$F$40,2))</f>
        <v/>
      </c>
      <c r="C46" s="214" t="str">
        <f>IF($A46="","",VLOOKUP($A46,従事者明細!$A$3:$F$40,3))</f>
        <v/>
      </c>
      <c r="D46" s="327" t="str">
        <f>IF($A46="","",VLOOKUP($A46,従事者明細!$A$3:$F$40,6))</f>
        <v/>
      </c>
      <c r="E46" s="328" t="str">
        <f t="shared" si="3"/>
        <v/>
      </c>
      <c r="F46" s="329">
        <f t="shared" si="4"/>
        <v>0</v>
      </c>
      <c r="G46" s="330" t="str">
        <f t="shared" si="5"/>
        <v/>
      </c>
      <c r="H46" s="327" t="str">
        <f>IF($A46="","",VLOOKUP($A46,従事者明細!$A$3:$F$40,5))</f>
        <v/>
      </c>
      <c r="J46" s="139"/>
    </row>
    <row r="47" spans="1:10" ht="30" hidden="1" customHeight="1">
      <c r="A47" s="251"/>
      <c r="B47" s="326" t="str">
        <f>IF($A47="","",VLOOKUP($A47,従事者明細!$A$3:$F$40,2))</f>
        <v/>
      </c>
      <c r="C47" s="214" t="str">
        <f>IF($A47="","",VLOOKUP($A47,従事者明細!$A$3:$F$40,3))</f>
        <v/>
      </c>
      <c r="D47" s="327" t="str">
        <f>IF($A47="","",VLOOKUP($A47,従事者明細!$A$3:$F$40,6))</f>
        <v/>
      </c>
      <c r="E47" s="328" t="str">
        <f t="shared" si="3"/>
        <v/>
      </c>
      <c r="F47" s="329">
        <f t="shared" si="4"/>
        <v>0</v>
      </c>
      <c r="G47" s="330" t="str">
        <f t="shared" si="5"/>
        <v/>
      </c>
      <c r="H47" s="327" t="str">
        <f>IF($A47="","",VLOOKUP($A47,従事者明細!$A$3:$F$40,5))</f>
        <v/>
      </c>
      <c r="J47" s="139"/>
    </row>
    <row r="48" spans="1:10" ht="30" hidden="1" customHeight="1">
      <c r="A48" s="251"/>
      <c r="B48" s="326" t="str">
        <f>IF($A48="","",VLOOKUP($A48,従事者明細!$A$3:$F$40,2))</f>
        <v/>
      </c>
      <c r="C48" s="214" t="str">
        <f>IF($A48="","",VLOOKUP($A48,従事者明細!$A$3:$F$40,3))</f>
        <v/>
      </c>
      <c r="D48" s="327" t="str">
        <f>IF($A48="","",VLOOKUP($A48,従事者明細!$A$3:$F$40,6))</f>
        <v/>
      </c>
      <c r="E48" s="328" t="str">
        <f t="shared" si="3"/>
        <v/>
      </c>
      <c r="F48" s="329">
        <f t="shared" si="4"/>
        <v>0</v>
      </c>
      <c r="G48" s="330" t="str">
        <f t="shared" si="5"/>
        <v/>
      </c>
      <c r="H48" s="327" t="str">
        <f>IF($A48="","",VLOOKUP($A48,従事者明細!$A$3:$F$40,5))</f>
        <v/>
      </c>
      <c r="J48" s="139"/>
    </row>
    <row r="49" spans="1:10" ht="30" hidden="1" customHeight="1">
      <c r="A49" s="251"/>
      <c r="B49" s="326" t="str">
        <f>IF($A49="","",VLOOKUP($A49,従事者明細!$A$3:$F$40,2))</f>
        <v/>
      </c>
      <c r="C49" s="214" t="str">
        <f>IF($A49="","",VLOOKUP($A49,従事者明細!$A$3:$F$40,3))</f>
        <v/>
      </c>
      <c r="D49" s="327" t="str">
        <f>IF($A49="","",VLOOKUP($A49,従事者明細!$A$3:$F$40,6))</f>
        <v/>
      </c>
      <c r="E49" s="328" t="str">
        <f t="shared" si="3"/>
        <v/>
      </c>
      <c r="F49" s="329">
        <f t="shared" si="4"/>
        <v>0</v>
      </c>
      <c r="G49" s="330" t="str">
        <f t="shared" si="5"/>
        <v/>
      </c>
      <c r="H49" s="327" t="str">
        <f>IF($A49="","",VLOOKUP($A49,従事者明細!$A$3:$F$40,5))</f>
        <v/>
      </c>
      <c r="J49" s="139"/>
    </row>
    <row r="50" spans="1:10" ht="30" hidden="1" customHeight="1">
      <c r="A50" s="251"/>
      <c r="B50" s="326" t="str">
        <f>IF($A50="","",VLOOKUP($A50,従事者明細!$A$3:$F$40,2))</f>
        <v/>
      </c>
      <c r="C50" s="214" t="str">
        <f>IF($A50="","",VLOOKUP($A50,従事者明細!$A$3:$F$40,3))</f>
        <v/>
      </c>
      <c r="D50" s="327" t="str">
        <f>IF($A50="","",VLOOKUP($A50,従事者明細!$A$3:$F$40,6))</f>
        <v/>
      </c>
      <c r="E50" s="328" t="str">
        <f t="shared" si="3"/>
        <v/>
      </c>
      <c r="F50" s="329">
        <f t="shared" si="4"/>
        <v>0</v>
      </c>
      <c r="G50" s="330" t="str">
        <f t="shared" si="5"/>
        <v/>
      </c>
      <c r="H50" s="327" t="str">
        <f>IF($A50="","",VLOOKUP($A50,従事者明細!$A$3:$F$40,5))</f>
        <v/>
      </c>
      <c r="J50" s="139"/>
    </row>
    <row r="51" spans="1:10" ht="30" hidden="1" customHeight="1">
      <c r="A51" s="251"/>
      <c r="B51" s="326" t="str">
        <f>IF($A51="","",VLOOKUP($A51,従事者明細!$A$3:$F$40,2))</f>
        <v/>
      </c>
      <c r="C51" s="214" t="str">
        <f>IF($A51="","",VLOOKUP($A51,従事者明細!$A$3:$F$40,3))</f>
        <v/>
      </c>
      <c r="D51" s="327" t="str">
        <f>IF($A51="","",VLOOKUP($A51,従事者明細!$A$3:$F$40,6))</f>
        <v/>
      </c>
      <c r="E51" s="328" t="str">
        <f t="shared" si="3"/>
        <v/>
      </c>
      <c r="F51" s="329">
        <f t="shared" si="4"/>
        <v>0</v>
      </c>
      <c r="G51" s="330" t="str">
        <f t="shared" si="5"/>
        <v/>
      </c>
      <c r="H51" s="327" t="str">
        <f>IF($A51="","",VLOOKUP($A51,従事者明細!$A$3:$F$40,5))</f>
        <v/>
      </c>
      <c r="J51" s="139"/>
    </row>
    <row r="52" spans="1:10" ht="30" hidden="1" customHeight="1">
      <c r="A52" s="251"/>
      <c r="B52" s="326" t="str">
        <f>IF($A52="","",VLOOKUP($A52,従事者明細!$A$3:$F$40,2))</f>
        <v/>
      </c>
      <c r="C52" s="214" t="str">
        <f>IF($A52="","",VLOOKUP($A52,従事者明細!$A$3:$F$40,3))</f>
        <v/>
      </c>
      <c r="D52" s="327" t="str">
        <f>IF($A52="","",VLOOKUP($A52,従事者明細!$A$3:$F$40,6))</f>
        <v/>
      </c>
      <c r="E52" s="328" t="str">
        <f t="shared" si="3"/>
        <v/>
      </c>
      <c r="F52" s="329">
        <f t="shared" si="4"/>
        <v>0</v>
      </c>
      <c r="G52" s="330" t="str">
        <f t="shared" si="5"/>
        <v/>
      </c>
      <c r="H52" s="327" t="str">
        <f>IF($A52="","",VLOOKUP($A52,従事者明細!$A$3:$F$40,5))</f>
        <v/>
      </c>
      <c r="J52" s="139"/>
    </row>
    <row r="53" spans="1:10" ht="30" customHeight="1">
      <c r="A53" s="251"/>
      <c r="B53" s="326" t="str">
        <f>IF($A53="","",VLOOKUP($A53,従事者明細!$A$3:$F$40,2))</f>
        <v/>
      </c>
      <c r="C53" s="214" t="str">
        <f>IF($A53="","",VLOOKUP($A53,従事者明細!$A$3:$F$40,3))</f>
        <v/>
      </c>
      <c r="D53" s="327" t="str">
        <f>IF($A53="","",VLOOKUP($A53,従事者明細!$A$3:$F$40,6))</f>
        <v/>
      </c>
      <c r="E53" s="328" t="str">
        <f t="shared" si="3"/>
        <v/>
      </c>
      <c r="F53" s="329">
        <f t="shared" si="4"/>
        <v>0</v>
      </c>
      <c r="G53" s="330" t="str">
        <f t="shared" si="5"/>
        <v/>
      </c>
      <c r="H53" s="327" t="str">
        <f>IF($A53="","",VLOOKUP($A53,従事者明細!$A$3:$F$40,5))</f>
        <v/>
      </c>
      <c r="J53" s="139"/>
    </row>
    <row r="54" spans="1:10" ht="30" customHeight="1" thickBot="1">
      <c r="A54" s="251"/>
      <c r="B54" s="326" t="str">
        <f>IF($A54="","",VLOOKUP($A54,従事者明細!$A$3:$F$40,2))</f>
        <v/>
      </c>
      <c r="C54" s="214" t="str">
        <f>IF($A54="","",VLOOKUP($A54,従事者明細!$A$3:$F$40,3))</f>
        <v/>
      </c>
      <c r="D54" s="327" t="str">
        <f>IF($A54="","",VLOOKUP($A54,従事者明細!$A$3:$F$40,6))</f>
        <v/>
      </c>
      <c r="E54" s="328" t="str">
        <f t="shared" si="3"/>
        <v/>
      </c>
      <c r="F54" s="329">
        <f t="shared" si="4"/>
        <v>0</v>
      </c>
      <c r="G54" s="330" t="str">
        <f t="shared" si="5"/>
        <v/>
      </c>
      <c r="H54" s="327" t="str">
        <f>IF($A54="","",VLOOKUP($A54,従事者明細!$A$3:$F$40,5))</f>
        <v/>
      </c>
      <c r="J54" s="139"/>
    </row>
    <row r="55" spans="1:10" ht="30" customHeight="1" thickBot="1">
      <c r="E55" s="134" t="s">
        <v>48</v>
      </c>
      <c r="F55" s="135"/>
      <c r="G55" s="136">
        <f>SUM(G40:G54)</f>
        <v>0</v>
      </c>
    </row>
    <row r="56" spans="1:10" ht="29.25" customHeight="1" thickBot="1">
      <c r="B56" s="137"/>
      <c r="C56" s="137"/>
      <c r="F56" s="134" t="s">
        <v>211</v>
      </c>
      <c r="G56" s="215">
        <f>ROUNDDOWN(G55,-3)</f>
        <v>0</v>
      </c>
      <c r="I56" s="334">
        <f>G31+G55</f>
        <v>0</v>
      </c>
    </row>
    <row r="57" spans="1:10" ht="17.25" customHeight="1">
      <c r="B57" s="137"/>
      <c r="C57" s="137"/>
      <c r="F57" s="134"/>
      <c r="G57" s="296"/>
      <c r="H57" s="155"/>
      <c r="I57" s="335"/>
    </row>
    <row r="58" spans="1:10">
      <c r="B58" s="138" t="s">
        <v>49</v>
      </c>
      <c r="C58" s="138"/>
      <c r="H58" s="132" t="s">
        <v>259</v>
      </c>
    </row>
    <row r="59" spans="1:10">
      <c r="B59" s="138" t="s">
        <v>50</v>
      </c>
      <c r="C59" s="138"/>
      <c r="F59" s="210" t="s">
        <v>165</v>
      </c>
      <c r="G59" s="330">
        <f>SUMIF(H40:H54,"A",G40:G54)</f>
        <v>0</v>
      </c>
      <c r="H59" s="295">
        <f>G34+G59</f>
        <v>0</v>
      </c>
      <c r="I59" s="210" t="s">
        <v>165</v>
      </c>
      <c r="J59" s="330">
        <f>ROUNDDOWN(H59,-3)</f>
        <v>0</v>
      </c>
    </row>
    <row r="60" spans="1:10">
      <c r="B60" s="138" t="s">
        <v>51</v>
      </c>
      <c r="C60" s="138"/>
      <c r="F60" s="210" t="s">
        <v>166</v>
      </c>
      <c r="G60" s="330">
        <f>SUMIF(H40:H54,"B",G40:G54)</f>
        <v>0</v>
      </c>
      <c r="H60" s="295">
        <f ca="1">G35+G60</f>
        <v>0</v>
      </c>
      <c r="I60" s="210" t="s">
        <v>166</v>
      </c>
      <c r="J60" s="330">
        <f t="shared" ref="J60:J61" ca="1" si="6">ROUNDDOWN(H60,-3)</f>
        <v>0</v>
      </c>
    </row>
    <row r="61" spans="1:10">
      <c r="B61" s="138" t="s">
        <v>52</v>
      </c>
      <c r="C61" s="138"/>
      <c r="F61" s="210" t="s">
        <v>167</v>
      </c>
      <c r="G61" s="330">
        <f>SUMIF(H40:H54,"C",G40:G54)</f>
        <v>0</v>
      </c>
      <c r="H61" s="295">
        <f>G36+G61</f>
        <v>0</v>
      </c>
      <c r="I61" s="210" t="s">
        <v>167</v>
      </c>
      <c r="J61" s="330">
        <f t="shared" si="6"/>
        <v>0</v>
      </c>
    </row>
    <row r="62" spans="1:10">
      <c r="B62" s="138"/>
      <c r="C62" s="138"/>
      <c r="F62" s="132"/>
      <c r="G62" s="336">
        <f>SUM(G59:G61)</f>
        <v>0</v>
      </c>
      <c r="H62" s="330">
        <f ca="1">SUM(H59:H61)</f>
        <v>0</v>
      </c>
      <c r="I62" s="337" t="s">
        <v>260</v>
      </c>
      <c r="J62" s="336">
        <f ca="1"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85" zoomScaleNormal="75" zoomScaleSheetLayoutView="85" workbookViewId="0">
      <selection activeCell="M13" sqref="M13"/>
    </sheetView>
  </sheetViews>
  <sheetFormatPr defaultRowHeight="14.25"/>
  <cols>
    <col min="1" max="1" width="1.75" style="18" customWidth="1"/>
    <col min="2" max="2" width="10" style="126" customWidth="1"/>
    <col min="3" max="3" width="10.25" style="126" customWidth="1"/>
    <col min="4" max="7" width="3" style="126" customWidth="1"/>
    <col min="8" max="8" width="9" style="126"/>
    <col min="9" max="9" width="3" style="126" customWidth="1"/>
    <col min="10" max="10" width="7.125" style="126" customWidth="1"/>
    <col min="11" max="12" width="11.75" style="18" customWidth="1"/>
    <col min="13" max="13" width="9" style="18"/>
    <col min="14" max="14" width="5.125" style="18" customWidth="1"/>
    <col min="15" max="19" width="9" style="18"/>
    <col min="20" max="20" width="14.875" style="18" customWidth="1"/>
    <col min="21" max="16384" width="9" style="18"/>
  </cols>
  <sheetData>
    <row r="1" spans="2:22" ht="27.75" customHeight="1">
      <c r="M1" s="299" t="str">
        <f>IF(様式1!$B$5="見積金額内訳書",様式1!$R$5,"")</f>
        <v>様式２</v>
      </c>
    </row>
    <row r="2" spans="2:22">
      <c r="B2" s="371" t="s">
        <v>139</v>
      </c>
      <c r="C2" s="371"/>
      <c r="D2" s="371"/>
      <c r="E2" s="371"/>
      <c r="F2" s="371"/>
      <c r="G2" s="371"/>
      <c r="H2" s="371"/>
      <c r="I2" s="371"/>
    </row>
    <row r="3" spans="2:22" s="338" customFormat="1">
      <c r="B3" s="282"/>
      <c r="C3" s="282"/>
      <c r="D3" s="282"/>
      <c r="E3" s="282"/>
      <c r="F3" s="282"/>
      <c r="G3" s="282"/>
      <c r="H3" s="282"/>
      <c r="I3" s="155"/>
      <c r="J3" s="155"/>
    </row>
    <row r="4" spans="2:22" ht="15" thickBot="1">
      <c r="B4" s="126" t="s">
        <v>142</v>
      </c>
      <c r="I4" s="382">
        <f ca="1">K23</f>
        <v>0</v>
      </c>
      <c r="J4" s="382"/>
      <c r="K4" s="382"/>
      <c r="L4" s="18" t="s">
        <v>1</v>
      </c>
    </row>
    <row r="5" spans="2:22" ht="15" thickTop="1"/>
    <row r="6" spans="2:22">
      <c r="B6" s="126" t="s">
        <v>53</v>
      </c>
    </row>
    <row r="7" spans="2:22">
      <c r="B7" s="375" t="s">
        <v>54</v>
      </c>
      <c r="C7" s="375"/>
      <c r="H7" s="126" t="s">
        <v>143</v>
      </c>
    </row>
    <row r="9" spans="2:22">
      <c r="B9" s="378">
        <f>様式2_1人件費!J59</f>
        <v>0</v>
      </c>
      <c r="C9" s="378"/>
      <c r="D9" s="174" t="s">
        <v>1</v>
      </c>
      <c r="E9" s="169"/>
      <c r="F9" s="169" t="s">
        <v>55</v>
      </c>
      <c r="H9" s="175">
        <v>120</v>
      </c>
      <c r="I9" s="126" t="s">
        <v>56</v>
      </c>
      <c r="J9" s="313" t="s">
        <v>57</v>
      </c>
      <c r="K9" s="377">
        <f>ROUNDDOWN(B9*H9/100,0)</f>
        <v>0</v>
      </c>
      <c r="L9" s="377"/>
      <c r="M9" s="18" t="s">
        <v>1</v>
      </c>
    </row>
    <row r="11" spans="2:22">
      <c r="B11" s="126" t="s">
        <v>58</v>
      </c>
    </row>
    <row r="12" spans="2:22">
      <c r="B12" s="375" t="s">
        <v>54</v>
      </c>
      <c r="C12" s="375"/>
      <c r="D12" s="375"/>
      <c r="H12" s="126" t="s">
        <v>143</v>
      </c>
    </row>
    <row r="14" spans="2:22">
      <c r="B14" s="378">
        <f ca="1">様式2_1人件費!J60</f>
        <v>0</v>
      </c>
      <c r="C14" s="378"/>
      <c r="D14" s="174" t="s">
        <v>1</v>
      </c>
      <c r="E14" s="169"/>
      <c r="F14" s="169" t="s">
        <v>55</v>
      </c>
      <c r="H14" s="175">
        <v>40</v>
      </c>
      <c r="I14" s="126" t="s">
        <v>56</v>
      </c>
      <c r="J14" s="313" t="s">
        <v>57</v>
      </c>
      <c r="K14" s="377">
        <f ca="1">ROUNDDOWN(B14*H14/100,0)</f>
        <v>0</v>
      </c>
      <c r="L14" s="377"/>
      <c r="M14" s="18" t="s">
        <v>1</v>
      </c>
    </row>
    <row r="16" spans="2:22">
      <c r="B16" s="126" t="s">
        <v>59</v>
      </c>
      <c r="P16" s="25"/>
      <c r="Q16" s="25"/>
      <c r="R16" s="25"/>
      <c r="S16" s="25"/>
      <c r="T16" s="25"/>
      <c r="U16" s="25"/>
      <c r="V16" s="25"/>
    </row>
    <row r="17" spans="2:22">
      <c r="B17" s="375" t="s">
        <v>54</v>
      </c>
      <c r="C17" s="375"/>
      <c r="D17" s="375"/>
      <c r="H17" s="126" t="s">
        <v>143</v>
      </c>
      <c r="P17" s="25"/>
      <c r="Q17" s="25"/>
      <c r="R17" s="25"/>
      <c r="S17" s="25"/>
      <c r="T17" s="29"/>
      <c r="U17" s="25"/>
      <c r="V17" s="25"/>
    </row>
    <row r="18" spans="2:22">
      <c r="P18" s="25"/>
      <c r="Q18" s="25"/>
      <c r="R18" s="25"/>
      <c r="S18" s="25"/>
      <c r="T18" s="30"/>
      <c r="U18" s="25"/>
      <c r="V18" s="25"/>
    </row>
    <row r="19" spans="2:22">
      <c r="B19" s="378">
        <f>様式2_1人件費!J61</f>
        <v>0</v>
      </c>
      <c r="C19" s="378"/>
      <c r="D19" s="174" t="s">
        <v>1</v>
      </c>
      <c r="E19" s="169"/>
      <c r="F19" s="169" t="s">
        <v>55</v>
      </c>
      <c r="H19" s="175">
        <v>20</v>
      </c>
      <c r="I19" s="126" t="s">
        <v>56</v>
      </c>
      <c r="J19" s="313" t="s">
        <v>57</v>
      </c>
      <c r="K19" s="377">
        <f>ROUNDDOWN(B19*H19/100,0)</f>
        <v>0</v>
      </c>
      <c r="L19" s="377"/>
      <c r="M19" s="18" t="s">
        <v>1</v>
      </c>
      <c r="P19" s="25"/>
      <c r="Q19" s="25"/>
      <c r="R19" s="25"/>
      <c r="S19" s="25"/>
      <c r="T19" s="25"/>
      <c r="U19" s="25"/>
      <c r="V19" s="25"/>
    </row>
    <row r="22" spans="2:22">
      <c r="B22" s="126" t="s">
        <v>88</v>
      </c>
      <c r="J22" s="313" t="s">
        <v>57</v>
      </c>
      <c r="K22" s="380">
        <f ca="1">K9+K14+K19</f>
        <v>0</v>
      </c>
      <c r="L22" s="381"/>
      <c r="M22" s="18" t="s">
        <v>1</v>
      </c>
    </row>
    <row r="23" spans="2:22" ht="27.75" customHeight="1">
      <c r="H23" s="126" t="s">
        <v>213</v>
      </c>
      <c r="J23" s="313"/>
      <c r="K23" s="373">
        <f ca="1">ROUNDDOWN(K22,-3)</f>
        <v>0</v>
      </c>
      <c r="L23" s="373"/>
      <c r="M23" s="18" t="s">
        <v>1</v>
      </c>
    </row>
    <row r="26" spans="2:22" ht="15" thickBot="1">
      <c r="B26" s="126" t="s">
        <v>60</v>
      </c>
      <c r="I26" s="379">
        <f ca="1">K46</f>
        <v>0</v>
      </c>
      <c r="J26" s="379"/>
      <c r="K26" s="379"/>
      <c r="L26" s="18" t="s">
        <v>1</v>
      </c>
    </row>
    <row r="27" spans="2:22" ht="15" thickTop="1"/>
    <row r="28" spans="2:22">
      <c r="I28" s="176"/>
      <c r="J28" s="310"/>
      <c r="K28" s="339"/>
    </row>
    <row r="29" spans="2:22">
      <c r="B29" s="126" t="s">
        <v>53</v>
      </c>
    </row>
    <row r="30" spans="2:22">
      <c r="B30" s="375" t="s">
        <v>144</v>
      </c>
      <c r="C30" s="375"/>
      <c r="D30" s="375"/>
      <c r="G30" s="375" t="s">
        <v>61</v>
      </c>
      <c r="H30" s="375"/>
      <c r="I30" s="375"/>
    </row>
    <row r="31" spans="2:22">
      <c r="L31" s="248"/>
    </row>
    <row r="32" spans="2:22">
      <c r="B32" s="376">
        <f>B9+K9</f>
        <v>0</v>
      </c>
      <c r="C32" s="376"/>
      <c r="D32" s="183" t="s">
        <v>1</v>
      </c>
      <c r="E32" s="169"/>
      <c r="F32" s="169" t="s">
        <v>55</v>
      </c>
      <c r="H32" s="175">
        <v>40</v>
      </c>
      <c r="I32" s="126" t="s">
        <v>56</v>
      </c>
      <c r="J32" s="313" t="s">
        <v>57</v>
      </c>
      <c r="K32" s="377">
        <f>ROUNDDOWN(B32*H32/100,0)</f>
        <v>0</v>
      </c>
      <c r="L32" s="377"/>
      <c r="M32" s="18" t="s">
        <v>1</v>
      </c>
    </row>
    <row r="33" spans="2:13">
      <c r="B33" s="155"/>
      <c r="C33" s="155"/>
      <c r="D33" s="155"/>
    </row>
    <row r="34" spans="2:13">
      <c r="B34" s="155" t="s">
        <v>58</v>
      </c>
      <c r="C34" s="155"/>
      <c r="D34" s="155"/>
    </row>
    <row r="35" spans="2:13">
      <c r="B35" s="374" t="s">
        <v>144</v>
      </c>
      <c r="C35" s="374"/>
      <c r="D35" s="374"/>
      <c r="G35" s="375" t="s">
        <v>61</v>
      </c>
      <c r="H35" s="375"/>
      <c r="I35" s="375"/>
    </row>
    <row r="36" spans="2:13">
      <c r="B36" s="155"/>
      <c r="C36" s="155"/>
      <c r="D36" s="155"/>
    </row>
    <row r="37" spans="2:13">
      <c r="B37" s="376">
        <f ca="1">B14+K14</f>
        <v>0</v>
      </c>
      <c r="C37" s="376"/>
      <c r="D37" s="183" t="s">
        <v>1</v>
      </c>
      <c r="E37" s="169"/>
      <c r="F37" s="169" t="s">
        <v>55</v>
      </c>
      <c r="H37" s="175">
        <v>10</v>
      </c>
      <c r="I37" s="126" t="s">
        <v>56</v>
      </c>
      <c r="J37" s="313" t="s">
        <v>57</v>
      </c>
      <c r="K37" s="377">
        <f ca="1">ROUNDDOWN(B37*H37/100,0)</f>
        <v>0</v>
      </c>
      <c r="L37" s="377"/>
      <c r="M37" s="18" t="s">
        <v>1</v>
      </c>
    </row>
    <row r="38" spans="2:13">
      <c r="B38" s="155"/>
      <c r="C38" s="155"/>
      <c r="D38" s="155"/>
    </row>
    <row r="39" spans="2:13">
      <c r="B39" s="155" t="s">
        <v>59</v>
      </c>
      <c r="C39" s="155"/>
      <c r="D39" s="155"/>
    </row>
    <row r="40" spans="2:13">
      <c r="B40" s="374" t="s">
        <v>144</v>
      </c>
      <c r="C40" s="374"/>
      <c r="D40" s="374"/>
      <c r="G40" s="375" t="s">
        <v>61</v>
      </c>
      <c r="H40" s="375"/>
      <c r="I40" s="375"/>
    </row>
    <row r="41" spans="2:13">
      <c r="B41" s="155"/>
      <c r="C41" s="155"/>
      <c r="D41" s="155"/>
    </row>
    <row r="42" spans="2:13">
      <c r="B42" s="376">
        <f>B19+K19</f>
        <v>0</v>
      </c>
      <c r="C42" s="376"/>
      <c r="D42" s="183" t="s">
        <v>1</v>
      </c>
      <c r="E42" s="169"/>
      <c r="F42" s="169" t="s">
        <v>55</v>
      </c>
      <c r="H42" s="177">
        <v>0</v>
      </c>
      <c r="I42" s="126" t="s">
        <v>56</v>
      </c>
      <c r="J42" s="313" t="s">
        <v>57</v>
      </c>
      <c r="K42" s="377">
        <f>ROUNDDOWN(B42*H42/100,0)</f>
        <v>0</v>
      </c>
      <c r="L42" s="377"/>
      <c r="M42" s="18" t="s">
        <v>1</v>
      </c>
    </row>
    <row r="43" spans="2:13">
      <c r="B43" s="178"/>
      <c r="C43" s="178"/>
      <c r="D43" s="152"/>
      <c r="E43" s="152"/>
      <c r="F43" s="152"/>
      <c r="G43" s="155"/>
      <c r="H43" s="151"/>
      <c r="I43" s="155"/>
      <c r="J43" s="312"/>
      <c r="K43" s="340"/>
      <c r="L43" s="340"/>
    </row>
    <row r="44" spans="2:13">
      <c r="B44" s="178"/>
      <c r="C44" s="178"/>
      <c r="D44" s="152"/>
      <c r="E44" s="152"/>
      <c r="F44" s="152"/>
      <c r="G44" s="155"/>
      <c r="H44" s="151"/>
      <c r="I44" s="155"/>
      <c r="J44" s="312"/>
      <c r="K44" s="340"/>
      <c r="L44" s="340"/>
    </row>
    <row r="45" spans="2:13">
      <c r="B45" s="179" t="s">
        <v>89</v>
      </c>
      <c r="C45" s="178"/>
      <c r="D45" s="152"/>
      <c r="E45" s="152"/>
      <c r="F45" s="152"/>
      <c r="G45" s="155"/>
      <c r="H45" s="151"/>
      <c r="I45" s="155"/>
      <c r="J45" s="313" t="s">
        <v>57</v>
      </c>
      <c r="K45" s="372">
        <f ca="1">K32+K37+K42</f>
        <v>0</v>
      </c>
      <c r="L45" s="372"/>
      <c r="M45" s="18" t="s">
        <v>1</v>
      </c>
    </row>
    <row r="46" spans="2:13" ht="28.5" customHeight="1">
      <c r="H46" s="126" t="s">
        <v>213</v>
      </c>
      <c r="K46" s="373">
        <f ca="1">ROUNDDOWN(K45,-3)</f>
        <v>0</v>
      </c>
      <c r="L46" s="373"/>
      <c r="M46" s="18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M13" sqref="M13"/>
    </sheetView>
  </sheetViews>
  <sheetFormatPr defaultRowHeight="14.25"/>
  <cols>
    <col min="1" max="1" width="7.875" style="126" customWidth="1"/>
    <col min="2" max="2" width="22.5" style="126" customWidth="1"/>
    <col min="3" max="3" width="11.875" style="146" customWidth="1"/>
    <col min="4" max="4" width="13.375" style="126" customWidth="1"/>
    <col min="5" max="5" width="16" style="146" customWidth="1"/>
    <col min="6" max="6" width="30.875" style="126" customWidth="1"/>
    <col min="7" max="7" width="38.625" style="126" customWidth="1"/>
    <col min="8" max="16384" width="9" style="126"/>
  </cols>
  <sheetData>
    <row r="1" spans="1:8" ht="31.5" customHeight="1">
      <c r="A1" s="300"/>
      <c r="B1" s="300"/>
      <c r="C1" s="300"/>
      <c r="D1" s="300"/>
      <c r="E1" s="300"/>
      <c r="F1" s="300"/>
      <c r="G1" s="299" t="str">
        <f>IF(様式1!$B$5="見積金額内訳書",様式1!$R$5,"")</f>
        <v>様式２</v>
      </c>
    </row>
    <row r="2" spans="1:8" ht="20.100000000000001" customHeight="1" thickBot="1">
      <c r="A2" s="140"/>
      <c r="B2" s="140"/>
      <c r="C2" s="53"/>
      <c r="D2" s="98"/>
      <c r="E2" s="141"/>
      <c r="F2" s="142"/>
      <c r="G2" s="98"/>
    </row>
    <row r="3" spans="1:8" ht="20.100000000000001" customHeight="1" thickBot="1">
      <c r="A3" s="101" t="s">
        <v>113</v>
      </c>
      <c r="B3" s="101" t="s">
        <v>21</v>
      </c>
      <c r="C3" s="53"/>
      <c r="D3" s="98"/>
      <c r="E3" s="224">
        <f>E5+様式2_4旅費!F4+様式2_4旅費!F6+様式2_5現地活動費!E3+様式2_6本邦受入活動費!E4</f>
        <v>0</v>
      </c>
      <c r="F3" s="98" t="s">
        <v>1</v>
      </c>
      <c r="G3" s="98"/>
    </row>
    <row r="4" spans="1:8" ht="20.100000000000001" customHeight="1">
      <c r="A4" s="54"/>
      <c r="B4" s="55"/>
      <c r="C4" s="53"/>
      <c r="D4" s="98"/>
      <c r="E4" s="99"/>
      <c r="F4" s="341">
        <f>E5+様式2_4旅費!F4+様式2_4旅費!F6+様式2_5現地活動費!E3+様式2_6本邦受入活動費!E6</f>
        <v>0</v>
      </c>
      <c r="G4" s="149" t="s">
        <v>174</v>
      </c>
    </row>
    <row r="5" spans="1:8" ht="20.100000000000001" customHeight="1" thickBot="1">
      <c r="A5" s="109" t="s">
        <v>2</v>
      </c>
      <c r="B5" s="55" t="s">
        <v>280</v>
      </c>
      <c r="C5" s="53"/>
      <c r="D5" s="142"/>
      <c r="E5" s="223">
        <f>F40</f>
        <v>0</v>
      </c>
      <c r="F5" s="98" t="s">
        <v>1</v>
      </c>
      <c r="G5" s="98"/>
    </row>
    <row r="6" spans="1:8" ht="20.100000000000001" customHeight="1" thickTop="1">
      <c r="A6" s="98"/>
      <c r="B6" s="98"/>
      <c r="C6" s="99"/>
      <c r="D6" s="98"/>
      <c r="E6" s="99"/>
      <c r="F6" s="98"/>
      <c r="G6" s="98"/>
    </row>
    <row r="7" spans="1:8" s="32" customFormat="1" ht="21" customHeight="1" thickBot="1">
      <c r="A7" s="56" t="s">
        <v>128</v>
      </c>
      <c r="B7" s="57"/>
      <c r="C7" s="57"/>
      <c r="D7" s="72">
        <f>F22</f>
        <v>0</v>
      </c>
      <c r="E7" s="56" t="s">
        <v>12</v>
      </c>
      <c r="F7" s="56"/>
      <c r="G7" s="56"/>
    </row>
    <row r="8" spans="1:8" s="32" customFormat="1" ht="21" customHeight="1">
      <c r="A8" s="388" t="s">
        <v>80</v>
      </c>
      <c r="B8" s="389"/>
      <c r="C8" s="390"/>
      <c r="D8" s="58" t="s">
        <v>81</v>
      </c>
      <c r="E8" s="58" t="s">
        <v>82</v>
      </c>
      <c r="F8" s="58" t="s">
        <v>77</v>
      </c>
      <c r="G8" s="320" t="s">
        <v>83</v>
      </c>
      <c r="H8" s="33"/>
    </row>
    <row r="9" spans="1:8" s="32" customFormat="1" ht="26.25" customHeight="1">
      <c r="A9" s="383" t="s">
        <v>129</v>
      </c>
      <c r="B9" s="405"/>
      <c r="C9" s="406"/>
      <c r="D9" s="195"/>
      <c r="E9" s="195"/>
      <c r="F9" s="321">
        <f>'機材様式（別紙明細）'!D4</f>
        <v>0</v>
      </c>
      <c r="G9" s="80" t="s">
        <v>96</v>
      </c>
    </row>
    <row r="10" spans="1:8" s="32" customFormat="1" ht="26.25" customHeight="1">
      <c r="A10" s="403"/>
      <c r="B10" s="407"/>
      <c r="C10" s="408"/>
      <c r="D10" s="76"/>
      <c r="E10" s="76"/>
      <c r="F10" s="321">
        <f>D10*E10</f>
        <v>0</v>
      </c>
      <c r="G10" s="80"/>
    </row>
    <row r="11" spans="1:8" s="32" customFormat="1" ht="26.25" customHeight="1">
      <c r="A11" s="404"/>
      <c r="B11" s="116"/>
      <c r="C11" s="117"/>
      <c r="D11" s="76"/>
      <c r="E11" s="76"/>
      <c r="F11" s="321">
        <f>D11*E11</f>
        <v>0</v>
      </c>
      <c r="G11" s="80"/>
    </row>
    <row r="12" spans="1:8" s="32" customFormat="1" ht="26.25" customHeight="1">
      <c r="A12" s="396" t="s">
        <v>84</v>
      </c>
      <c r="B12" s="397"/>
      <c r="C12" s="397"/>
      <c r="D12" s="397"/>
      <c r="E12" s="398"/>
      <c r="F12" s="81">
        <f>SUM(F9:F11)</f>
        <v>0</v>
      </c>
      <c r="G12" s="84"/>
    </row>
    <row r="13" spans="1:8" s="32" customFormat="1" ht="26.25" customHeight="1">
      <c r="A13" s="383" t="s">
        <v>130</v>
      </c>
      <c r="B13" s="386"/>
      <c r="C13" s="387"/>
      <c r="D13" s="195"/>
      <c r="E13" s="195"/>
      <c r="F13" s="82">
        <f>'機材様式（別紙明細）'!D16</f>
        <v>0</v>
      </c>
      <c r="G13" s="85" t="s">
        <v>117</v>
      </c>
    </row>
    <row r="14" spans="1:8" s="32" customFormat="1" ht="26.25" customHeight="1">
      <c r="A14" s="384"/>
      <c r="B14" s="386"/>
      <c r="C14" s="387"/>
      <c r="D14" s="113"/>
      <c r="E14" s="113"/>
      <c r="F14" s="321">
        <f>D14*E14</f>
        <v>0</v>
      </c>
      <c r="G14" s="85"/>
    </row>
    <row r="15" spans="1:8" s="32" customFormat="1" ht="26.25" customHeight="1">
      <c r="A15" s="385"/>
      <c r="B15" s="386"/>
      <c r="C15" s="387"/>
      <c r="D15" s="76"/>
      <c r="E15" s="76"/>
      <c r="F15" s="321">
        <f>D15*E15</f>
        <v>0</v>
      </c>
      <c r="G15" s="85"/>
    </row>
    <row r="16" spans="1:8" s="32" customFormat="1" ht="26.25" customHeight="1">
      <c r="A16" s="396" t="s">
        <v>84</v>
      </c>
      <c r="B16" s="397"/>
      <c r="C16" s="397"/>
      <c r="D16" s="397"/>
      <c r="E16" s="398"/>
      <c r="F16" s="81">
        <f>SUM(F13:F15)</f>
        <v>0</v>
      </c>
      <c r="G16" s="86"/>
    </row>
    <row r="17" spans="1:7" s="32" customFormat="1" ht="26.25" customHeight="1">
      <c r="A17" s="399" t="s">
        <v>126</v>
      </c>
      <c r="B17" s="144"/>
      <c r="C17" s="145"/>
      <c r="D17" s="195"/>
      <c r="E17" s="195"/>
      <c r="F17" s="73">
        <f>'機材様式（別紙明細）'!D24</f>
        <v>0</v>
      </c>
      <c r="G17" s="86" t="s">
        <v>118</v>
      </c>
    </row>
    <row r="18" spans="1:7" s="32" customFormat="1" ht="26.25" customHeight="1">
      <c r="A18" s="400"/>
      <c r="B18" s="144"/>
      <c r="C18" s="145"/>
      <c r="D18" s="114"/>
      <c r="E18" s="112"/>
      <c r="F18" s="321">
        <f>D18*E18</f>
        <v>0</v>
      </c>
      <c r="G18" s="86"/>
    </row>
    <row r="19" spans="1:7" s="32" customFormat="1" ht="26.25" customHeight="1">
      <c r="A19" s="401"/>
      <c r="B19" s="144"/>
      <c r="C19" s="145"/>
      <c r="D19" s="115"/>
      <c r="E19" s="112"/>
      <c r="F19" s="321">
        <f>D19*E19</f>
        <v>0</v>
      </c>
      <c r="G19" s="86"/>
    </row>
    <row r="20" spans="1:7" s="32" customFormat="1" ht="27" customHeight="1">
      <c r="A20" s="394" t="s">
        <v>84</v>
      </c>
      <c r="B20" s="395"/>
      <c r="C20" s="395"/>
      <c r="D20" s="395"/>
      <c r="E20" s="395"/>
      <c r="F20" s="81">
        <f>SUM(F17:F19)</f>
        <v>0</v>
      </c>
      <c r="G20" s="78"/>
    </row>
    <row r="21" spans="1:7" s="32" customFormat="1" ht="27" customHeight="1" thickBot="1">
      <c r="A21" s="391" t="s">
        <v>121</v>
      </c>
      <c r="B21" s="402"/>
      <c r="C21" s="402"/>
      <c r="D21" s="402"/>
      <c r="E21" s="402"/>
      <c r="F21" s="74">
        <f>F12+F16+F20</f>
        <v>0</v>
      </c>
      <c r="G21" s="172"/>
    </row>
    <row r="22" spans="1:7" s="32" customFormat="1" ht="27" customHeight="1" thickBot="1">
      <c r="A22" s="56"/>
      <c r="B22" s="56"/>
      <c r="C22" s="56"/>
      <c r="D22" s="56"/>
      <c r="E22" s="126" t="s">
        <v>213</v>
      </c>
      <c r="F22" s="215">
        <f>ROUNDDOWN(F21,-3)</f>
        <v>0</v>
      </c>
      <c r="G22" s="56"/>
    </row>
    <row r="23" spans="1:7" s="32" customFormat="1" ht="21" customHeight="1">
      <c r="A23" s="56"/>
      <c r="B23" s="56"/>
      <c r="C23" s="56"/>
      <c r="D23" s="56"/>
      <c r="E23" s="60"/>
      <c r="F23" s="61"/>
      <c r="G23" s="56"/>
    </row>
    <row r="24" spans="1:7" s="32" customFormat="1" ht="21" customHeight="1" thickBot="1">
      <c r="A24" s="62" t="s">
        <v>215</v>
      </c>
      <c r="B24" s="62"/>
      <c r="C24" s="62"/>
      <c r="D24" s="72">
        <f>F30</f>
        <v>0</v>
      </c>
      <c r="E24" s="56" t="s">
        <v>12</v>
      </c>
      <c r="F24" s="56"/>
      <c r="G24" s="56"/>
    </row>
    <row r="25" spans="1:7" s="32" customFormat="1" ht="20.25" customHeight="1">
      <c r="A25" s="388" t="s">
        <v>80</v>
      </c>
      <c r="B25" s="389"/>
      <c r="C25" s="390"/>
      <c r="D25" s="58" t="s">
        <v>81</v>
      </c>
      <c r="E25" s="58" t="s">
        <v>82</v>
      </c>
      <c r="F25" s="58" t="s">
        <v>77</v>
      </c>
      <c r="G25" s="320" t="s">
        <v>83</v>
      </c>
    </row>
    <row r="26" spans="1:7" s="32" customFormat="1" ht="27" customHeight="1">
      <c r="A26" s="87"/>
      <c r="B26" s="88"/>
      <c r="C26" s="83"/>
      <c r="D26" s="217"/>
      <c r="E26" s="76"/>
      <c r="F26" s="321">
        <f>D26*E26</f>
        <v>0</v>
      </c>
      <c r="G26" s="78"/>
    </row>
    <row r="27" spans="1:7" s="32" customFormat="1" ht="27" customHeight="1">
      <c r="A27" s="87"/>
      <c r="B27" s="88"/>
      <c r="C27" s="83"/>
      <c r="D27" s="217"/>
      <c r="E27" s="76"/>
      <c r="F27" s="321">
        <f>D27*E27</f>
        <v>0</v>
      </c>
      <c r="G27" s="78"/>
    </row>
    <row r="28" spans="1:7" s="32" customFormat="1" ht="27" customHeight="1">
      <c r="A28" s="87"/>
      <c r="B28" s="88"/>
      <c r="C28" s="83"/>
      <c r="D28" s="218"/>
      <c r="E28" s="77"/>
      <c r="F28" s="321">
        <f>D28*E28</f>
        <v>0</v>
      </c>
      <c r="G28" s="79"/>
    </row>
    <row r="29" spans="1:7" s="32" customFormat="1" ht="27" customHeight="1" thickBot="1">
      <c r="A29" s="391" t="s">
        <v>85</v>
      </c>
      <c r="B29" s="392"/>
      <c r="C29" s="392"/>
      <c r="D29" s="392"/>
      <c r="E29" s="393"/>
      <c r="F29" s="74">
        <f>SUM(F26:F28)</f>
        <v>0</v>
      </c>
      <c r="G29" s="59"/>
    </row>
    <row r="30" spans="1:7" s="32" customFormat="1" ht="27" customHeight="1" thickBot="1">
      <c r="A30" s="62"/>
      <c r="B30" s="62"/>
      <c r="C30" s="56"/>
      <c r="D30" s="56"/>
      <c r="E30" s="126" t="s">
        <v>213</v>
      </c>
      <c r="F30" s="215">
        <f>ROUNDDOWN(F29,-3)</f>
        <v>0</v>
      </c>
      <c r="G30" s="56"/>
    </row>
    <row r="31" spans="1:7" s="32" customFormat="1" ht="20.25" customHeight="1">
      <c r="A31" s="62"/>
      <c r="B31" s="62"/>
      <c r="C31" s="56"/>
      <c r="D31" s="56"/>
      <c r="E31" s="60"/>
      <c r="F31" s="63"/>
      <c r="G31" s="56"/>
    </row>
    <row r="32" spans="1:7" s="32" customFormat="1" ht="20.25" customHeight="1" thickBot="1">
      <c r="A32" s="110" t="s">
        <v>140</v>
      </c>
      <c r="B32" s="110"/>
      <c r="C32" s="62"/>
      <c r="D32" s="72">
        <f>F38</f>
        <v>0</v>
      </c>
      <c r="E32" s="56" t="s">
        <v>12</v>
      </c>
      <c r="F32" s="56"/>
      <c r="G32" s="56"/>
    </row>
    <row r="33" spans="1:7" s="32" customFormat="1" ht="20.25" customHeight="1">
      <c r="A33" s="388" t="s">
        <v>80</v>
      </c>
      <c r="B33" s="389"/>
      <c r="C33" s="390"/>
      <c r="D33" s="58" t="s">
        <v>81</v>
      </c>
      <c r="E33" s="58" t="s">
        <v>100</v>
      </c>
      <c r="F33" s="58" t="s">
        <v>77</v>
      </c>
      <c r="G33" s="320" t="s">
        <v>83</v>
      </c>
    </row>
    <row r="34" spans="1:7" ht="29.25" customHeight="1">
      <c r="A34" s="318"/>
      <c r="B34" s="92"/>
      <c r="C34" s="93"/>
      <c r="D34" s="217"/>
      <c r="E34" s="94"/>
      <c r="F34" s="321">
        <f>D34*E34</f>
        <v>0</v>
      </c>
      <c r="G34" s="95"/>
    </row>
    <row r="35" spans="1:7" ht="29.25" customHeight="1">
      <c r="A35" s="318"/>
      <c r="B35" s="92"/>
      <c r="C35" s="93"/>
      <c r="D35" s="217"/>
      <c r="E35" s="94"/>
      <c r="F35" s="321">
        <f>D35*E35</f>
        <v>0</v>
      </c>
      <c r="G35" s="95"/>
    </row>
    <row r="36" spans="1:7" ht="29.25" customHeight="1">
      <c r="A36" s="318"/>
      <c r="B36" s="92"/>
      <c r="C36" s="93"/>
      <c r="D36" s="218"/>
      <c r="E36" s="96"/>
      <c r="F36" s="321">
        <f>D36*E36</f>
        <v>0</v>
      </c>
      <c r="G36" s="97"/>
    </row>
    <row r="37" spans="1:7" ht="29.25" customHeight="1" thickBot="1">
      <c r="A37" s="391" t="s">
        <v>101</v>
      </c>
      <c r="B37" s="392"/>
      <c r="C37" s="392"/>
      <c r="D37" s="392"/>
      <c r="E37" s="393"/>
      <c r="F37" s="74">
        <f>SUM(F34:F36)</f>
        <v>0</v>
      </c>
      <c r="G37" s="59"/>
    </row>
    <row r="38" spans="1:7" ht="24" customHeight="1" thickBot="1">
      <c r="A38" s="62"/>
      <c r="B38" s="62"/>
      <c r="C38" s="56"/>
      <c r="D38" s="56"/>
      <c r="E38" s="126" t="s">
        <v>213</v>
      </c>
      <c r="F38" s="215">
        <f>ROUNDDOWN(F37,-3)</f>
        <v>0</v>
      </c>
      <c r="G38" s="56"/>
    </row>
    <row r="39" spans="1:7" ht="24" customHeight="1">
      <c r="A39" s="62"/>
      <c r="B39" s="62"/>
      <c r="C39" s="56"/>
      <c r="D39" s="56"/>
      <c r="E39" s="60"/>
      <c r="F39" s="63"/>
      <c r="G39" s="56"/>
    </row>
    <row r="40" spans="1:7" ht="27.75" customHeight="1">
      <c r="A40" s="62" t="s">
        <v>122</v>
      </c>
      <c r="B40" s="62"/>
      <c r="C40" s="56"/>
      <c r="E40" s="184"/>
      <c r="F40" s="143">
        <f>D7+D24+D32</f>
        <v>0</v>
      </c>
      <c r="G40" s="64" t="s">
        <v>12</v>
      </c>
    </row>
    <row r="41" spans="1:7">
      <c r="A41" s="56"/>
      <c r="B41" s="56"/>
      <c r="C41" s="56"/>
      <c r="D41" s="56"/>
      <c r="E41" s="62"/>
      <c r="F41" s="56"/>
      <c r="G41" s="56"/>
    </row>
    <row r="42" spans="1:7">
      <c r="A42" s="98"/>
      <c r="B42" s="98"/>
      <c r="C42" s="99"/>
      <c r="D42" s="98"/>
      <c r="E42" s="141"/>
      <c r="F42" s="98"/>
      <c r="G42" s="98"/>
    </row>
    <row r="43" spans="1:7">
      <c r="A43" s="100" t="s">
        <v>102</v>
      </c>
      <c r="B43" s="98"/>
      <c r="C43" s="99"/>
      <c r="D43" s="98"/>
      <c r="E43" s="141"/>
      <c r="F43" s="98"/>
      <c r="G43" s="98"/>
    </row>
  </sheetData>
  <mergeCells count="17"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  <mergeCell ref="A37:E3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view="pageBreakPreview" zoomScale="85" zoomScaleNormal="75" zoomScaleSheetLayoutView="85" workbookViewId="0">
      <selection activeCell="M13" sqref="M13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3.375" style="6" customWidth="1"/>
    <col min="13" max="13" width="2.5" style="6" customWidth="1"/>
    <col min="14" max="14" width="13.625" style="6" customWidth="1"/>
    <col min="15" max="15" width="10" style="6" customWidth="1"/>
    <col min="16" max="16" width="3.125" style="6" customWidth="1"/>
    <col min="17" max="17" width="6.6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16384" width="10.625" style="6"/>
  </cols>
  <sheetData>
    <row r="1" spans="1:24" ht="31.5" customHeight="1">
      <c r="V1" s="299" t="str">
        <f>IF(様式1!$B$5="見積金額内訳書",様式1!$R$5,"")</f>
        <v>様式２</v>
      </c>
    </row>
    <row r="2" spans="1:24">
      <c r="A2" s="101" t="s">
        <v>113</v>
      </c>
      <c r="B2" s="101" t="s">
        <v>21</v>
      </c>
      <c r="C2" s="101"/>
    </row>
    <row r="3" spans="1:24">
      <c r="A3" s="91" t="s">
        <v>35</v>
      </c>
      <c r="B3" s="6" t="s">
        <v>109</v>
      </c>
    </row>
    <row r="4" spans="1:24" ht="30" customHeight="1" thickBot="1">
      <c r="B4" s="7"/>
      <c r="C4" s="7"/>
      <c r="D4" s="7" t="s">
        <v>146</v>
      </c>
      <c r="E4" s="7"/>
      <c r="F4" s="409">
        <f>E23</f>
        <v>0</v>
      </c>
      <c r="G4" s="409"/>
      <c r="H4" s="7" t="s">
        <v>147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81"/>
    </row>
    <row r="5" spans="1:24" ht="12" customHeight="1" thickTop="1">
      <c r="B5" s="314"/>
      <c r="C5" s="314"/>
      <c r="D5" s="314"/>
      <c r="E5" s="314"/>
      <c r="F5" s="75"/>
      <c r="G5" s="75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81"/>
    </row>
    <row r="6" spans="1:24" ht="30" customHeight="1" thickBot="1">
      <c r="B6" s="418" t="s">
        <v>148</v>
      </c>
      <c r="C6" s="418"/>
      <c r="D6" s="418"/>
      <c r="E6" s="418"/>
      <c r="F6" s="409">
        <f>V23</f>
        <v>0</v>
      </c>
      <c r="G6" s="409"/>
      <c r="H6" s="7" t="s">
        <v>147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81"/>
    </row>
    <row r="7" spans="1:24" ht="15" thickTop="1">
      <c r="G7" s="7"/>
      <c r="H7" s="7"/>
    </row>
    <row r="8" spans="1:24" ht="52.5" customHeight="1">
      <c r="A8" s="209" t="s">
        <v>164</v>
      </c>
      <c r="B8" s="316" t="s">
        <v>162</v>
      </c>
      <c r="C8" s="130" t="s">
        <v>163</v>
      </c>
      <c r="D8" s="8" t="s">
        <v>93</v>
      </c>
      <c r="E8" s="8" t="s">
        <v>20</v>
      </c>
      <c r="F8" s="8" t="s">
        <v>95</v>
      </c>
      <c r="G8" s="8" t="s">
        <v>65</v>
      </c>
      <c r="H8" s="9"/>
      <c r="I8" s="414" t="s">
        <v>13</v>
      </c>
      <c r="J8" s="415"/>
      <c r="K8" s="415"/>
      <c r="L8" s="415"/>
      <c r="M8" s="415"/>
      <c r="N8" s="416"/>
      <c r="O8" s="414" t="s">
        <v>14</v>
      </c>
      <c r="P8" s="415"/>
      <c r="Q8" s="415"/>
      <c r="R8" s="415"/>
      <c r="S8" s="415"/>
      <c r="T8" s="416"/>
      <c r="U8" s="8" t="s">
        <v>119</v>
      </c>
      <c r="V8" s="8" t="s">
        <v>19</v>
      </c>
    </row>
    <row r="9" spans="1:24" ht="30" customHeight="1">
      <c r="A9" s="250"/>
      <c r="B9" s="213" t="str">
        <f>IF($A9="","",VLOOKUP($A9,従事者明細!$A$3:$F$40,2))</f>
        <v/>
      </c>
      <c r="C9" s="214" t="str">
        <f>IF($A9="","",VLOOKUP($A9,従事者明細!$A$3:$F$40,3))</f>
        <v/>
      </c>
      <c r="D9" s="3"/>
      <c r="E9" s="147"/>
      <c r="F9" s="236"/>
      <c r="G9" s="2"/>
      <c r="H9" s="10"/>
      <c r="I9" s="27">
        <v>3800</v>
      </c>
      <c r="J9" s="11" t="s">
        <v>15</v>
      </c>
      <c r="K9" s="4"/>
      <c r="L9" s="11" t="s">
        <v>16</v>
      </c>
      <c r="M9" s="11" t="s">
        <v>17</v>
      </c>
      <c r="N9" s="342" t="str">
        <f>IF(K9="","",SUM(I9*K9))</f>
        <v/>
      </c>
      <c r="O9" s="26">
        <v>11600</v>
      </c>
      <c r="P9" s="11" t="s">
        <v>15</v>
      </c>
      <c r="Q9" s="4"/>
      <c r="R9" s="11" t="s">
        <v>18</v>
      </c>
      <c r="S9" s="11" t="s">
        <v>17</v>
      </c>
      <c r="T9" s="342" t="str">
        <f>IF(Q9="","",SUM(O9*Q9))</f>
        <v/>
      </c>
      <c r="U9" s="24"/>
      <c r="V9" s="343" t="str">
        <f>IF(D9="","",SUM(N9+T9+U9))</f>
        <v/>
      </c>
      <c r="X9" s="6" t="s">
        <v>62</v>
      </c>
    </row>
    <row r="10" spans="1:24" ht="30" customHeight="1">
      <c r="A10" s="250"/>
      <c r="B10" s="213" t="str">
        <f>IF($A10="","",VLOOKUP($A10,従事者明細!$A$3:$F$40,2))</f>
        <v/>
      </c>
      <c r="C10" s="214" t="str">
        <f>IF($A10="","",VLOOKUP($A10,従事者明細!$A$3:$F$40,3))</f>
        <v/>
      </c>
      <c r="D10" s="3"/>
      <c r="E10" s="147"/>
      <c r="F10" s="236"/>
      <c r="G10" s="2"/>
      <c r="H10" s="7"/>
      <c r="I10" s="27">
        <v>3800</v>
      </c>
      <c r="J10" s="11" t="s">
        <v>15</v>
      </c>
      <c r="K10" s="4"/>
      <c r="L10" s="11" t="s">
        <v>16</v>
      </c>
      <c r="M10" s="11" t="s">
        <v>17</v>
      </c>
      <c r="N10" s="342" t="str">
        <f t="shared" ref="N10:N21" si="0">IF(K10="","",SUM(I10*K10))</f>
        <v/>
      </c>
      <c r="O10" s="26">
        <v>11600</v>
      </c>
      <c r="P10" s="11" t="s">
        <v>15</v>
      </c>
      <c r="Q10" s="4"/>
      <c r="R10" s="11" t="s">
        <v>18</v>
      </c>
      <c r="S10" s="11" t="s">
        <v>17</v>
      </c>
      <c r="T10" s="342" t="str">
        <f t="shared" ref="T10:T21" si="1">IF(Q10="","",SUM(O10*Q10))</f>
        <v/>
      </c>
      <c r="U10" s="24"/>
      <c r="V10" s="343" t="str">
        <f t="shared" ref="V10:V21" si="2">IF(D10="","",SUM(N10+T10+U10))</f>
        <v/>
      </c>
      <c r="X10" s="6" t="s">
        <v>66</v>
      </c>
    </row>
    <row r="11" spans="1:24" ht="30" customHeight="1">
      <c r="A11" s="250"/>
      <c r="B11" s="213" t="str">
        <f>IF($A11="","",VLOOKUP($A11,従事者明細!$A$3:$F$40,2))</f>
        <v/>
      </c>
      <c r="C11" s="214" t="str">
        <f>IF($A11="","",VLOOKUP($A11,従事者明細!$A$3:$F$40,3))</f>
        <v/>
      </c>
      <c r="D11" s="3"/>
      <c r="E11" s="147"/>
      <c r="F11" s="236"/>
      <c r="G11" s="2"/>
      <c r="H11" s="7"/>
      <c r="I11" s="27">
        <v>3800</v>
      </c>
      <c r="J11" s="11" t="s">
        <v>15</v>
      </c>
      <c r="K11" s="4"/>
      <c r="L11" s="11" t="s">
        <v>16</v>
      </c>
      <c r="M11" s="11" t="s">
        <v>17</v>
      </c>
      <c r="N11" s="342" t="str">
        <f t="shared" si="0"/>
        <v/>
      </c>
      <c r="O11" s="26">
        <v>11600</v>
      </c>
      <c r="P11" s="11" t="s">
        <v>15</v>
      </c>
      <c r="Q11" s="4"/>
      <c r="R11" s="11" t="s">
        <v>18</v>
      </c>
      <c r="S11" s="11" t="s">
        <v>17</v>
      </c>
      <c r="T11" s="342" t="str">
        <f t="shared" si="1"/>
        <v/>
      </c>
      <c r="U11" s="24"/>
      <c r="V11" s="343" t="str">
        <f t="shared" si="2"/>
        <v/>
      </c>
    </row>
    <row r="12" spans="1:24" ht="30" customHeight="1">
      <c r="A12" s="250"/>
      <c r="B12" s="213" t="str">
        <f>IF($A12="","",VLOOKUP($A12,従事者明細!$A$3:$F$40,2))</f>
        <v/>
      </c>
      <c r="C12" s="214" t="str">
        <f>IF($A12="","",VLOOKUP($A12,従事者明細!$A$3:$F$40,3))</f>
        <v/>
      </c>
      <c r="D12" s="3"/>
      <c r="E12" s="147"/>
      <c r="F12" s="236"/>
      <c r="G12" s="2"/>
      <c r="H12" s="7"/>
      <c r="I12" s="27">
        <v>3800</v>
      </c>
      <c r="J12" s="11" t="s">
        <v>15</v>
      </c>
      <c r="K12" s="4"/>
      <c r="L12" s="11" t="s">
        <v>16</v>
      </c>
      <c r="M12" s="11" t="s">
        <v>17</v>
      </c>
      <c r="N12" s="342" t="str">
        <f t="shared" si="0"/>
        <v/>
      </c>
      <c r="O12" s="26">
        <v>11600</v>
      </c>
      <c r="P12" s="11" t="s">
        <v>15</v>
      </c>
      <c r="Q12" s="4"/>
      <c r="R12" s="11" t="s">
        <v>18</v>
      </c>
      <c r="S12" s="11" t="s">
        <v>17</v>
      </c>
      <c r="T12" s="342" t="str">
        <f t="shared" si="1"/>
        <v/>
      </c>
      <c r="U12" s="24"/>
      <c r="V12" s="343" t="str">
        <f t="shared" si="2"/>
        <v/>
      </c>
    </row>
    <row r="13" spans="1:24" ht="30" customHeight="1">
      <c r="A13" s="250"/>
      <c r="B13" s="213" t="str">
        <f>IF($A13="","",VLOOKUP($A13,従事者明細!$A$3:$F$40,2))</f>
        <v/>
      </c>
      <c r="C13" s="214" t="str">
        <f>IF($A13="","",VLOOKUP($A13,従事者明細!$A$3:$F$40,3))</f>
        <v/>
      </c>
      <c r="D13" s="3"/>
      <c r="E13" s="147"/>
      <c r="F13" s="236"/>
      <c r="G13" s="2"/>
      <c r="H13" s="7"/>
      <c r="I13" s="27">
        <v>3800</v>
      </c>
      <c r="J13" s="11" t="s">
        <v>15</v>
      </c>
      <c r="K13" s="4"/>
      <c r="L13" s="11" t="s">
        <v>16</v>
      </c>
      <c r="M13" s="11" t="s">
        <v>17</v>
      </c>
      <c r="N13" s="342" t="str">
        <f t="shared" si="0"/>
        <v/>
      </c>
      <c r="O13" s="26">
        <v>11600</v>
      </c>
      <c r="P13" s="11" t="s">
        <v>15</v>
      </c>
      <c r="Q13" s="4"/>
      <c r="R13" s="11" t="s">
        <v>18</v>
      </c>
      <c r="S13" s="11" t="s">
        <v>17</v>
      </c>
      <c r="T13" s="342" t="str">
        <f t="shared" si="1"/>
        <v/>
      </c>
      <c r="U13" s="24"/>
      <c r="V13" s="343" t="str">
        <f t="shared" si="2"/>
        <v/>
      </c>
    </row>
    <row r="14" spans="1:24" ht="30" customHeight="1">
      <c r="A14" s="250"/>
      <c r="B14" s="213" t="str">
        <f>IF($A14="","",VLOOKUP($A14,従事者明細!$A$3:$F$40,2))</f>
        <v/>
      </c>
      <c r="C14" s="214" t="str">
        <f>IF($A14="","",VLOOKUP($A14,従事者明細!$A$3:$F$40,3))</f>
        <v/>
      </c>
      <c r="D14" s="3"/>
      <c r="E14" s="147"/>
      <c r="F14" s="236"/>
      <c r="G14" s="2"/>
      <c r="H14" s="7"/>
      <c r="I14" s="27">
        <v>3800</v>
      </c>
      <c r="J14" s="11" t="s">
        <v>15</v>
      </c>
      <c r="K14" s="4"/>
      <c r="L14" s="11" t="s">
        <v>16</v>
      </c>
      <c r="M14" s="11" t="s">
        <v>17</v>
      </c>
      <c r="N14" s="342" t="str">
        <f t="shared" si="0"/>
        <v/>
      </c>
      <c r="O14" s="26">
        <v>11600</v>
      </c>
      <c r="P14" s="11" t="s">
        <v>15</v>
      </c>
      <c r="Q14" s="4"/>
      <c r="R14" s="11" t="s">
        <v>18</v>
      </c>
      <c r="S14" s="11" t="s">
        <v>17</v>
      </c>
      <c r="T14" s="342" t="str">
        <f t="shared" si="1"/>
        <v/>
      </c>
      <c r="U14" s="24"/>
      <c r="V14" s="343" t="str">
        <f t="shared" si="2"/>
        <v/>
      </c>
    </row>
    <row r="15" spans="1:24" ht="30" customHeight="1">
      <c r="A15" s="250"/>
      <c r="B15" s="213" t="str">
        <f>IF($A15="","",VLOOKUP($A15,従事者明細!$A$3:$F$40,2))</f>
        <v/>
      </c>
      <c r="C15" s="214" t="str">
        <f>IF($A15="","",VLOOKUP($A15,従事者明細!$A$3:$F$40,3))</f>
        <v/>
      </c>
      <c r="D15" s="3"/>
      <c r="E15" s="147"/>
      <c r="F15" s="236"/>
      <c r="G15" s="2"/>
      <c r="H15" s="7"/>
      <c r="I15" s="27">
        <v>3800</v>
      </c>
      <c r="J15" s="11" t="s">
        <v>15</v>
      </c>
      <c r="K15" s="4"/>
      <c r="L15" s="11" t="s">
        <v>16</v>
      </c>
      <c r="M15" s="11" t="s">
        <v>17</v>
      </c>
      <c r="N15" s="342" t="str">
        <f t="shared" si="0"/>
        <v/>
      </c>
      <c r="O15" s="26">
        <v>11600</v>
      </c>
      <c r="P15" s="11" t="s">
        <v>15</v>
      </c>
      <c r="Q15" s="4"/>
      <c r="R15" s="11" t="s">
        <v>18</v>
      </c>
      <c r="S15" s="11" t="s">
        <v>17</v>
      </c>
      <c r="T15" s="342" t="str">
        <f t="shared" si="1"/>
        <v/>
      </c>
      <c r="U15" s="24"/>
      <c r="V15" s="343" t="str">
        <f t="shared" si="2"/>
        <v/>
      </c>
    </row>
    <row r="16" spans="1:24" ht="30" customHeight="1">
      <c r="A16" s="250"/>
      <c r="B16" s="213" t="str">
        <f>IF($A16="","",VLOOKUP($A16,従事者明細!$A$3:$F$40,2))</f>
        <v/>
      </c>
      <c r="C16" s="214" t="str">
        <f>IF($A16="","",VLOOKUP($A16,従事者明細!$A$3:$F$40,3))</f>
        <v/>
      </c>
      <c r="D16" s="3"/>
      <c r="E16" s="147"/>
      <c r="F16" s="236"/>
      <c r="G16" s="2"/>
      <c r="H16" s="7"/>
      <c r="I16" s="27">
        <v>3800</v>
      </c>
      <c r="J16" s="11" t="s">
        <v>15</v>
      </c>
      <c r="K16" s="4"/>
      <c r="L16" s="11" t="s">
        <v>16</v>
      </c>
      <c r="M16" s="11" t="s">
        <v>17</v>
      </c>
      <c r="N16" s="342" t="str">
        <f t="shared" si="0"/>
        <v/>
      </c>
      <c r="O16" s="26">
        <v>11600</v>
      </c>
      <c r="P16" s="11" t="s">
        <v>15</v>
      </c>
      <c r="Q16" s="4"/>
      <c r="R16" s="11" t="s">
        <v>18</v>
      </c>
      <c r="S16" s="11" t="s">
        <v>17</v>
      </c>
      <c r="T16" s="342" t="str">
        <f t="shared" si="1"/>
        <v/>
      </c>
      <c r="U16" s="24"/>
      <c r="V16" s="343" t="str">
        <f t="shared" si="2"/>
        <v/>
      </c>
    </row>
    <row r="17" spans="1:22" ht="30" customHeight="1">
      <c r="A17" s="250"/>
      <c r="B17" s="213" t="str">
        <f>IF($A17="","",VLOOKUP($A17,従事者明細!$A$3:$F$40,2))</f>
        <v/>
      </c>
      <c r="C17" s="214" t="str">
        <f>IF($A17="","",VLOOKUP($A17,従事者明細!$A$3:$F$40,3))</f>
        <v/>
      </c>
      <c r="D17" s="3"/>
      <c r="E17" s="147"/>
      <c r="F17" s="236"/>
      <c r="G17" s="2"/>
      <c r="H17" s="7"/>
      <c r="I17" s="27">
        <v>3800</v>
      </c>
      <c r="J17" s="11" t="s">
        <v>15</v>
      </c>
      <c r="K17" s="4"/>
      <c r="L17" s="11" t="s">
        <v>16</v>
      </c>
      <c r="M17" s="11" t="s">
        <v>17</v>
      </c>
      <c r="N17" s="342" t="str">
        <f t="shared" si="0"/>
        <v/>
      </c>
      <c r="O17" s="26">
        <v>11600</v>
      </c>
      <c r="P17" s="11" t="s">
        <v>15</v>
      </c>
      <c r="Q17" s="4"/>
      <c r="R17" s="11" t="s">
        <v>18</v>
      </c>
      <c r="S17" s="11" t="s">
        <v>17</v>
      </c>
      <c r="T17" s="342" t="str">
        <f t="shared" si="1"/>
        <v/>
      </c>
      <c r="U17" s="24"/>
      <c r="V17" s="343" t="str">
        <f t="shared" si="2"/>
        <v/>
      </c>
    </row>
    <row r="18" spans="1:22" ht="30" customHeight="1">
      <c r="A18" s="250"/>
      <c r="B18" s="213" t="str">
        <f>IF($A18="","",VLOOKUP($A18,従事者明細!$A$3:$F$40,2))</f>
        <v/>
      </c>
      <c r="C18" s="214" t="str">
        <f>IF($A18="","",VLOOKUP($A18,従事者明細!$A$3:$F$40,3))</f>
        <v/>
      </c>
      <c r="D18" s="3"/>
      <c r="E18" s="147"/>
      <c r="F18" s="236"/>
      <c r="G18" s="2"/>
      <c r="H18" s="7"/>
      <c r="I18" s="27">
        <v>3800</v>
      </c>
      <c r="J18" s="11" t="s">
        <v>15</v>
      </c>
      <c r="K18" s="4"/>
      <c r="L18" s="11" t="s">
        <v>16</v>
      </c>
      <c r="M18" s="11" t="s">
        <v>17</v>
      </c>
      <c r="N18" s="342" t="str">
        <f t="shared" si="0"/>
        <v/>
      </c>
      <c r="O18" s="26">
        <v>11600</v>
      </c>
      <c r="P18" s="11" t="s">
        <v>15</v>
      </c>
      <c r="Q18" s="4"/>
      <c r="R18" s="11" t="s">
        <v>18</v>
      </c>
      <c r="S18" s="11" t="s">
        <v>17</v>
      </c>
      <c r="T18" s="342" t="str">
        <f t="shared" si="1"/>
        <v/>
      </c>
      <c r="U18" s="24"/>
      <c r="V18" s="343" t="str">
        <f t="shared" si="2"/>
        <v/>
      </c>
    </row>
    <row r="19" spans="1:22" ht="30" customHeight="1">
      <c r="A19" s="250"/>
      <c r="B19" s="213" t="str">
        <f>IF($A19="","",VLOOKUP($A19,従事者明細!$A$3:$F$40,2))</f>
        <v/>
      </c>
      <c r="C19" s="214" t="str">
        <f>IF($A19="","",VLOOKUP($A19,従事者明細!$A$3:$F$40,3))</f>
        <v/>
      </c>
      <c r="D19" s="3"/>
      <c r="E19" s="147"/>
      <c r="F19" s="236"/>
      <c r="G19" s="2"/>
      <c r="H19" s="10"/>
      <c r="I19" s="27">
        <v>3800</v>
      </c>
      <c r="J19" s="11" t="s">
        <v>15</v>
      </c>
      <c r="K19" s="4"/>
      <c r="L19" s="11" t="s">
        <v>16</v>
      </c>
      <c r="M19" s="11" t="s">
        <v>17</v>
      </c>
      <c r="N19" s="342" t="str">
        <f t="shared" si="0"/>
        <v/>
      </c>
      <c r="O19" s="26">
        <v>11600</v>
      </c>
      <c r="P19" s="11" t="s">
        <v>15</v>
      </c>
      <c r="Q19" s="4"/>
      <c r="R19" s="11" t="s">
        <v>18</v>
      </c>
      <c r="S19" s="11" t="s">
        <v>17</v>
      </c>
      <c r="T19" s="342" t="str">
        <f t="shared" si="1"/>
        <v/>
      </c>
      <c r="U19" s="24"/>
      <c r="V19" s="343" t="str">
        <f t="shared" si="2"/>
        <v/>
      </c>
    </row>
    <row r="20" spans="1:22" ht="30" customHeight="1">
      <c r="A20" s="250"/>
      <c r="B20" s="213" t="str">
        <f>IF($A20="","",VLOOKUP($A20,従事者明細!$A$3:$F$40,2))</f>
        <v/>
      </c>
      <c r="C20" s="214" t="str">
        <f>IF($A20="","",VLOOKUP($A20,従事者明細!$A$3:$F$40,3))</f>
        <v/>
      </c>
      <c r="D20" s="3"/>
      <c r="E20" s="147"/>
      <c r="F20" s="236"/>
      <c r="G20" s="2"/>
      <c r="H20" s="7"/>
      <c r="I20" s="27">
        <v>3800</v>
      </c>
      <c r="J20" s="11" t="s">
        <v>15</v>
      </c>
      <c r="K20" s="4"/>
      <c r="L20" s="11" t="s">
        <v>16</v>
      </c>
      <c r="M20" s="11" t="s">
        <v>17</v>
      </c>
      <c r="N20" s="342" t="str">
        <f t="shared" si="0"/>
        <v/>
      </c>
      <c r="O20" s="26">
        <v>11600</v>
      </c>
      <c r="P20" s="11" t="s">
        <v>15</v>
      </c>
      <c r="Q20" s="4"/>
      <c r="R20" s="11" t="s">
        <v>18</v>
      </c>
      <c r="S20" s="11" t="s">
        <v>17</v>
      </c>
      <c r="T20" s="342" t="str">
        <f t="shared" si="1"/>
        <v/>
      </c>
      <c r="U20" s="24"/>
      <c r="V20" s="343" t="str">
        <f t="shared" si="2"/>
        <v/>
      </c>
    </row>
    <row r="21" spans="1:22" ht="30" customHeight="1" thickBot="1">
      <c r="A21" s="250"/>
      <c r="B21" s="213" t="str">
        <f>IF($A21="","",VLOOKUP($A21,従事者明細!$A$3:$F$40,2))</f>
        <v/>
      </c>
      <c r="C21" s="214" t="str">
        <f>IF($A21="","",VLOOKUP($A21,従事者明細!$A$3:$F$40,3))</f>
        <v/>
      </c>
      <c r="D21" s="65"/>
      <c r="E21" s="16"/>
      <c r="F21" s="236"/>
      <c r="G21" s="2"/>
      <c r="H21" s="7"/>
      <c r="I21" s="27">
        <v>3800</v>
      </c>
      <c r="J21" s="11" t="s">
        <v>15</v>
      </c>
      <c r="K21" s="4"/>
      <c r="L21" s="11" t="s">
        <v>16</v>
      </c>
      <c r="M21" s="11" t="s">
        <v>17</v>
      </c>
      <c r="N21" s="342" t="str">
        <f t="shared" si="0"/>
        <v/>
      </c>
      <c r="O21" s="26">
        <v>11600</v>
      </c>
      <c r="P21" s="11" t="s">
        <v>15</v>
      </c>
      <c r="Q21" s="4"/>
      <c r="R21" s="11" t="s">
        <v>18</v>
      </c>
      <c r="S21" s="11" t="s">
        <v>17</v>
      </c>
      <c r="T21" s="342" t="str">
        <f t="shared" si="1"/>
        <v/>
      </c>
      <c r="U21" s="24"/>
      <c r="V21" s="343" t="str">
        <f t="shared" si="2"/>
        <v/>
      </c>
    </row>
    <row r="22" spans="1:22" ht="30" customHeight="1" thickBot="1">
      <c r="B22" s="7"/>
      <c r="C22" s="7"/>
      <c r="D22" s="66" t="s">
        <v>22</v>
      </c>
      <c r="E22" s="17">
        <f>SUM(E9:E21)</f>
        <v>0</v>
      </c>
      <c r="F22" s="75"/>
      <c r="G22" s="7"/>
      <c r="H22" s="7"/>
      <c r="I22" s="12"/>
      <c r="J22" s="12"/>
      <c r="K22" s="12"/>
      <c r="L22" s="12"/>
      <c r="M22" s="12"/>
      <c r="N22" s="13"/>
      <c r="O22" s="12"/>
      <c r="P22" s="12"/>
      <c r="Q22" s="12"/>
      <c r="R22" s="12"/>
      <c r="S22" s="12"/>
      <c r="T22" s="13"/>
      <c r="U22" s="67" t="s">
        <v>22</v>
      </c>
      <c r="V22" s="17">
        <f>SUM(V9:V21)</f>
        <v>0</v>
      </c>
    </row>
    <row r="23" spans="1:22" ht="30" customHeight="1" thickBot="1">
      <c r="B23" s="7"/>
      <c r="C23" s="126"/>
      <c r="D23" s="134" t="s">
        <v>213</v>
      </c>
      <c r="E23" s="215">
        <f>ROUNDDOWN(E22,-3)</f>
        <v>0</v>
      </c>
      <c r="F23" s="71"/>
      <c r="G23" s="7"/>
      <c r="H23" s="7"/>
      <c r="I23" s="12"/>
      <c r="J23" s="12"/>
      <c r="K23" s="12"/>
      <c r="L23" s="12"/>
      <c r="M23" s="12"/>
      <c r="N23" s="13"/>
      <c r="O23" s="12"/>
      <c r="P23" s="12"/>
      <c r="Q23" s="12"/>
      <c r="R23" s="12"/>
      <c r="S23" s="12"/>
      <c r="T23" s="13"/>
      <c r="U23" s="134" t="s">
        <v>213</v>
      </c>
      <c r="V23" s="215">
        <f>ROUNDDOWN(V22,-3)</f>
        <v>0</v>
      </c>
    </row>
    <row r="24" spans="1:22" ht="30" customHeight="1">
      <c r="B24" s="7"/>
      <c r="C24" s="7"/>
      <c r="D24" s="314"/>
      <c r="E24" s="75"/>
      <c r="F24" s="71"/>
      <c r="G24" s="7"/>
      <c r="H24" s="7"/>
      <c r="I24" s="12"/>
      <c r="J24" s="12"/>
      <c r="K24" s="12"/>
      <c r="L24" s="12"/>
      <c r="M24" s="12"/>
      <c r="N24" s="13"/>
      <c r="O24" s="12"/>
      <c r="P24" s="12"/>
      <c r="Q24" s="12"/>
      <c r="R24" s="12"/>
      <c r="S24" s="12"/>
      <c r="T24" s="13"/>
      <c r="U24" s="14"/>
      <c r="V24" s="181"/>
    </row>
    <row r="25" spans="1:22" ht="13.5" customHeight="1"/>
    <row r="26" spans="1:22" ht="17.100000000000001" customHeight="1">
      <c r="B26" s="411" t="s">
        <v>23</v>
      </c>
      <c r="C26" s="2" t="s">
        <v>187</v>
      </c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</row>
    <row r="27" spans="1:22" ht="17.100000000000001" customHeight="1">
      <c r="B27" s="412"/>
      <c r="C27" s="2" t="s">
        <v>188</v>
      </c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</row>
    <row r="28" spans="1:22" ht="17.100000000000001" customHeight="1">
      <c r="B28" s="413"/>
      <c r="C28" s="2" t="s">
        <v>189</v>
      </c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</row>
    <row r="29" spans="1:22" ht="17.100000000000001" customHeight="1">
      <c r="B29" s="148"/>
      <c r="C29" s="148"/>
    </row>
    <row r="30" spans="1:22" ht="30" customHeight="1">
      <c r="B30" s="417" t="s">
        <v>94</v>
      </c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</row>
  </sheetData>
  <mergeCells count="10">
    <mergeCell ref="O8:T8"/>
    <mergeCell ref="I8:N8"/>
    <mergeCell ref="B30:V30"/>
    <mergeCell ref="D26:N26"/>
    <mergeCell ref="B6:E6"/>
    <mergeCell ref="F4:G4"/>
    <mergeCell ref="F6:G6"/>
    <mergeCell ref="D27:N27"/>
    <mergeCell ref="D28:N28"/>
    <mergeCell ref="B26:B28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90" zoomScaleNormal="75" zoomScaleSheetLayoutView="90" workbookViewId="0">
      <selection activeCell="M13" sqref="M13"/>
    </sheetView>
  </sheetViews>
  <sheetFormatPr defaultRowHeight="14.25"/>
  <cols>
    <col min="1" max="1" width="9" style="248"/>
    <col min="2" max="2" width="20" style="248" customWidth="1"/>
    <col min="3" max="3" width="21.25" style="248" customWidth="1"/>
    <col min="4" max="4" width="21.375" style="248" customWidth="1"/>
    <col min="5" max="5" width="20.875" style="248" customWidth="1"/>
    <col min="6" max="6" width="27" style="248" customWidth="1"/>
    <col min="7" max="16384" width="9" style="248"/>
  </cols>
  <sheetData>
    <row r="1" spans="1:6" ht="35.25" customHeight="1">
      <c r="F1" s="299" t="str">
        <f>IF(様式1!$B$5="見積金額内訳書",様式1!$R$5,"")</f>
        <v>様式２</v>
      </c>
    </row>
    <row r="2" spans="1:6" s="18" customFormat="1" ht="15" customHeight="1">
      <c r="A2" s="101" t="s">
        <v>107</v>
      </c>
      <c r="B2" s="101" t="s">
        <v>21</v>
      </c>
      <c r="C2" s="19"/>
      <c r="E2" s="19"/>
    </row>
    <row r="3" spans="1:6" s="18" customFormat="1" ht="20.100000000000001" customHeight="1" thickBot="1">
      <c r="A3" s="91" t="s">
        <v>97</v>
      </c>
      <c r="B3" s="98" t="s">
        <v>136</v>
      </c>
      <c r="C3" s="19"/>
      <c r="D3" s="20"/>
      <c r="E3" s="222">
        <f>E35</f>
        <v>0</v>
      </c>
      <c r="F3" s="18" t="s">
        <v>1</v>
      </c>
    </row>
    <row r="4" spans="1:6" s="18" customFormat="1" ht="20.100000000000001" customHeight="1" thickTop="1">
      <c r="B4" s="149"/>
      <c r="C4" s="19"/>
      <c r="E4" s="19"/>
    </row>
    <row r="5" spans="1:6" s="18" customFormat="1" ht="24.95" customHeight="1">
      <c r="A5" s="21"/>
      <c r="B5" s="31" t="s">
        <v>24</v>
      </c>
      <c r="C5" s="22" t="s">
        <v>31</v>
      </c>
      <c r="D5" s="31" t="s">
        <v>25</v>
      </c>
      <c r="E5" s="22" t="s">
        <v>26</v>
      </c>
      <c r="F5" s="31" t="s">
        <v>27</v>
      </c>
    </row>
    <row r="6" spans="1:6" s="18" customFormat="1" ht="24.95" customHeight="1">
      <c r="A6" s="425" t="s">
        <v>28</v>
      </c>
      <c r="B6" s="1"/>
      <c r="C6" s="15"/>
      <c r="D6" s="15"/>
      <c r="E6" s="23">
        <f>C6*D6</f>
        <v>0</v>
      </c>
      <c r="F6" s="1"/>
    </row>
    <row r="7" spans="1:6" s="18" customFormat="1" ht="24.95" customHeight="1">
      <c r="A7" s="425"/>
      <c r="B7" s="1"/>
      <c r="C7" s="15"/>
      <c r="D7" s="15"/>
      <c r="E7" s="23">
        <f t="shared" ref="E7:E32" si="0">C7*D7</f>
        <v>0</v>
      </c>
      <c r="F7" s="1"/>
    </row>
    <row r="8" spans="1:6" s="18" customFormat="1" ht="24.95" customHeight="1">
      <c r="A8" s="425"/>
      <c r="B8" s="1"/>
      <c r="C8" s="15"/>
      <c r="D8" s="15"/>
      <c r="E8" s="23">
        <f t="shared" si="0"/>
        <v>0</v>
      </c>
      <c r="F8" s="1"/>
    </row>
    <row r="9" spans="1:6" s="18" customFormat="1" ht="24.95" customHeight="1">
      <c r="A9" s="425"/>
      <c r="B9" s="1"/>
      <c r="C9" s="15"/>
      <c r="D9" s="15"/>
      <c r="E9" s="23">
        <f t="shared" si="0"/>
        <v>0</v>
      </c>
      <c r="F9" s="1"/>
    </row>
    <row r="10" spans="1:6" s="18" customFormat="1" ht="24.95" customHeight="1">
      <c r="A10" s="425"/>
      <c r="B10" s="1"/>
      <c r="C10" s="15"/>
      <c r="D10" s="15"/>
      <c r="E10" s="23">
        <f t="shared" si="0"/>
        <v>0</v>
      </c>
      <c r="F10" s="1"/>
    </row>
    <row r="11" spans="1:6" s="18" customFormat="1" ht="24.95" customHeight="1" thickBot="1">
      <c r="A11" s="425"/>
      <c r="B11" s="104"/>
      <c r="C11" s="105"/>
      <c r="D11" s="105"/>
      <c r="E11" s="23">
        <f t="shared" si="0"/>
        <v>0</v>
      </c>
      <c r="F11" s="1"/>
    </row>
    <row r="12" spans="1:6" s="18" customFormat="1" ht="24.95" customHeight="1" thickBot="1">
      <c r="A12" s="426"/>
      <c r="B12" s="422" t="s">
        <v>29</v>
      </c>
      <c r="C12" s="423"/>
      <c r="D12" s="424"/>
      <c r="E12" s="103">
        <f>SUM(E6:E11)</f>
        <v>0</v>
      </c>
      <c r="F12" s="102"/>
    </row>
    <row r="13" spans="1:6" s="18" customFormat="1" ht="24.95" customHeight="1">
      <c r="A13" s="425" t="s">
        <v>30</v>
      </c>
      <c r="B13" s="107"/>
      <c r="C13" s="108"/>
      <c r="D13" s="108"/>
      <c r="E13" s="23">
        <f t="shared" si="0"/>
        <v>0</v>
      </c>
      <c r="F13" s="1"/>
    </row>
    <row r="14" spans="1:6" s="18" customFormat="1" ht="24.95" customHeight="1">
      <c r="A14" s="425"/>
      <c r="B14" s="1"/>
      <c r="C14" s="15"/>
      <c r="D14" s="15"/>
      <c r="E14" s="23">
        <f t="shared" si="0"/>
        <v>0</v>
      </c>
      <c r="F14" s="1"/>
    </row>
    <row r="15" spans="1:6" s="18" customFormat="1" ht="24.95" customHeight="1">
      <c r="A15" s="425"/>
      <c r="B15" s="1"/>
      <c r="C15" s="15"/>
      <c r="D15" s="15"/>
      <c r="E15" s="23">
        <f t="shared" si="0"/>
        <v>0</v>
      </c>
      <c r="F15" s="1"/>
    </row>
    <row r="16" spans="1:6" s="18" customFormat="1" ht="24.95" customHeight="1">
      <c r="A16" s="425"/>
      <c r="B16" s="1"/>
      <c r="C16" s="15"/>
      <c r="D16" s="15"/>
      <c r="E16" s="23">
        <f t="shared" si="0"/>
        <v>0</v>
      </c>
      <c r="F16" s="1"/>
    </row>
    <row r="17" spans="1:6" s="18" customFormat="1" ht="24.95" customHeight="1">
      <c r="A17" s="425"/>
      <c r="B17" s="1"/>
      <c r="C17" s="15"/>
      <c r="D17" s="15"/>
      <c r="E17" s="23">
        <f t="shared" si="0"/>
        <v>0</v>
      </c>
      <c r="F17" s="1"/>
    </row>
    <row r="18" spans="1:6" s="18" customFormat="1" ht="24.95" customHeight="1" thickBot="1">
      <c r="A18" s="425"/>
      <c r="B18" s="104"/>
      <c r="C18" s="105"/>
      <c r="D18" s="105"/>
      <c r="E18" s="23">
        <f t="shared" si="0"/>
        <v>0</v>
      </c>
      <c r="F18" s="1"/>
    </row>
    <row r="19" spans="1:6" s="18" customFormat="1" ht="24.95" customHeight="1" thickBot="1">
      <c r="A19" s="426"/>
      <c r="B19" s="422" t="s">
        <v>29</v>
      </c>
      <c r="C19" s="423"/>
      <c r="D19" s="424"/>
      <c r="E19" s="103">
        <f>SUM(E13:E18)</f>
        <v>0</v>
      </c>
      <c r="F19" s="102"/>
    </row>
    <row r="20" spans="1:6" s="18" customFormat="1" ht="24.95" customHeight="1">
      <c r="A20" s="419" t="s">
        <v>120</v>
      </c>
      <c r="B20" s="107"/>
      <c r="C20" s="108"/>
      <c r="D20" s="108"/>
      <c r="E20" s="23">
        <f t="shared" si="0"/>
        <v>0</v>
      </c>
      <c r="F20" s="1"/>
    </row>
    <row r="21" spans="1:6" s="18" customFormat="1" ht="24.95" customHeight="1">
      <c r="A21" s="420"/>
      <c r="B21" s="1"/>
      <c r="C21" s="15"/>
      <c r="D21" s="15"/>
      <c r="E21" s="23">
        <f t="shared" si="0"/>
        <v>0</v>
      </c>
      <c r="F21" s="1"/>
    </row>
    <row r="22" spans="1:6" s="18" customFormat="1" ht="24.95" customHeight="1">
      <c r="A22" s="420"/>
      <c r="B22" s="1"/>
      <c r="C22" s="15"/>
      <c r="D22" s="15"/>
      <c r="E22" s="23">
        <f t="shared" si="0"/>
        <v>0</v>
      </c>
      <c r="F22" s="1"/>
    </row>
    <row r="23" spans="1:6" s="18" customFormat="1" ht="24.95" customHeight="1">
      <c r="A23" s="420"/>
      <c r="B23" s="1"/>
      <c r="C23" s="15"/>
      <c r="D23" s="15"/>
      <c r="E23" s="23">
        <f t="shared" si="0"/>
        <v>0</v>
      </c>
      <c r="F23" s="1"/>
    </row>
    <row r="24" spans="1:6" s="18" customFormat="1" ht="24.95" customHeight="1" thickBot="1">
      <c r="A24" s="420"/>
      <c r="B24" s="104"/>
      <c r="C24" s="105"/>
      <c r="D24" s="105"/>
      <c r="E24" s="23">
        <f t="shared" si="0"/>
        <v>0</v>
      </c>
      <c r="F24" s="1"/>
    </row>
    <row r="25" spans="1:6" s="18" customFormat="1" ht="24.95" customHeight="1" thickBot="1">
      <c r="A25" s="421"/>
      <c r="B25" s="422" t="s">
        <v>29</v>
      </c>
      <c r="C25" s="423"/>
      <c r="D25" s="424"/>
      <c r="E25" s="103">
        <f>SUM(E20:E24)</f>
        <v>0</v>
      </c>
      <c r="F25" s="102"/>
    </row>
    <row r="26" spans="1:6" s="18" customFormat="1" ht="24.95" customHeight="1">
      <c r="A26" s="419" t="s">
        <v>137</v>
      </c>
      <c r="B26" s="107"/>
      <c r="C26" s="108"/>
      <c r="D26" s="108"/>
      <c r="E26" s="23">
        <f t="shared" si="0"/>
        <v>0</v>
      </c>
      <c r="F26" s="1"/>
    </row>
    <row r="27" spans="1:6" s="18" customFormat="1" ht="24.95" customHeight="1">
      <c r="A27" s="420"/>
      <c r="B27" s="1"/>
      <c r="C27" s="15"/>
      <c r="D27" s="15"/>
      <c r="E27" s="23">
        <f t="shared" si="0"/>
        <v>0</v>
      </c>
      <c r="F27" s="1"/>
    </row>
    <row r="28" spans="1:6" s="18" customFormat="1" ht="24.95" customHeight="1">
      <c r="A28" s="420"/>
      <c r="B28" s="1"/>
      <c r="C28" s="15"/>
      <c r="D28" s="15"/>
      <c r="E28" s="23">
        <f t="shared" si="0"/>
        <v>0</v>
      </c>
      <c r="F28" s="1"/>
    </row>
    <row r="29" spans="1:6" s="18" customFormat="1" ht="24.95" customHeight="1">
      <c r="A29" s="420"/>
      <c r="B29" s="1"/>
      <c r="C29" s="15"/>
      <c r="D29" s="15"/>
      <c r="E29" s="23">
        <f t="shared" si="0"/>
        <v>0</v>
      </c>
      <c r="F29" s="1"/>
    </row>
    <row r="30" spans="1:6" s="18" customFormat="1" ht="24.95" customHeight="1">
      <c r="A30" s="420"/>
      <c r="B30" s="1"/>
      <c r="C30" s="15"/>
      <c r="D30" s="15"/>
      <c r="E30" s="23">
        <f t="shared" si="0"/>
        <v>0</v>
      </c>
      <c r="F30" s="1"/>
    </row>
    <row r="31" spans="1:6" s="18" customFormat="1" ht="24.95" customHeight="1">
      <c r="A31" s="420"/>
      <c r="B31" s="1"/>
      <c r="C31" s="15"/>
      <c r="D31" s="15"/>
      <c r="E31" s="23">
        <f t="shared" si="0"/>
        <v>0</v>
      </c>
      <c r="F31" s="1"/>
    </row>
    <row r="32" spans="1:6" s="18" customFormat="1" ht="24.95" customHeight="1" thickBot="1">
      <c r="A32" s="420"/>
      <c r="B32" s="104"/>
      <c r="C32" s="105"/>
      <c r="D32" s="105"/>
      <c r="E32" s="23">
        <f t="shared" si="0"/>
        <v>0</v>
      </c>
      <c r="F32" s="1"/>
    </row>
    <row r="33" spans="1:6" s="18" customFormat="1" ht="24.95" customHeight="1" thickBot="1">
      <c r="A33" s="421"/>
      <c r="B33" s="422" t="s">
        <v>29</v>
      </c>
      <c r="C33" s="423"/>
      <c r="D33" s="424"/>
      <c r="E33" s="103">
        <f>SUM(E26:E32)</f>
        <v>0</v>
      </c>
      <c r="F33" s="102"/>
    </row>
    <row r="34" spans="1:6" s="18" customFormat="1" ht="24.95" customHeight="1" thickBot="1">
      <c r="A34" s="68"/>
      <c r="B34" s="69"/>
      <c r="C34" s="69"/>
      <c r="D34" s="106" t="s">
        <v>34</v>
      </c>
      <c r="E34" s="103">
        <f>E12+E19+E25+E33</f>
        <v>0</v>
      </c>
      <c r="F34" s="70"/>
    </row>
    <row r="35" spans="1:6" s="18" customFormat="1" ht="21.75" customHeight="1" thickBot="1">
      <c r="C35" s="19"/>
      <c r="D35" s="134" t="s">
        <v>213</v>
      </c>
      <c r="E35" s="215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業務従事者名簿</vt:lpstr>
      <vt:lpstr>年度毎内訳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年度毎内訳!契約</vt:lpstr>
      <vt:lpstr>契約</vt:lpstr>
      <vt:lpstr>契約金額</vt:lpstr>
      <vt:lpstr>年度毎内訳!経路</vt:lpstr>
      <vt:lpstr>経路</vt:lpstr>
      <vt:lpstr>見積</vt:lpstr>
      <vt:lpstr>見積金額</vt:lpstr>
      <vt:lpstr>年度毎内訳!分類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内山 祥紀子</cp:lastModifiedBy>
  <cp:lastPrinted>2014-08-26T08:31:57Z</cp:lastPrinted>
  <dcterms:created xsi:type="dcterms:W3CDTF">2013-03-18T00:38:39Z</dcterms:created>
  <dcterms:modified xsi:type="dcterms:W3CDTF">2014-08-26T08:32:17Z</dcterms:modified>
</cp:coreProperties>
</file>