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2F111F23-EB4C-4558-829B-79B2DBB535D1}" xr6:coauthVersionLast="47" xr6:coauthVersionMax="47" xr10:uidLastSave="{00000000-0000-0000-0000-000000000000}"/>
  <bookViews>
    <workbookView xWindow="-28920" yWindow="-120" windowWidth="29040" windowHeight="15990" tabRatio="749" activeTab="15"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<sst xmlns="http://schemas.openxmlformats.org/spreadsheetml/2006/main" count="1359" uniqueCount="403">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</sst>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0" fontId="6" fillId="0" borderId="0" xfId="0" applyFont="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2" xfId="0" applyFont="1" applyBorder="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0" fillId="19" borderId="0" xfId="0" applyFill="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6" fillId="3" borderId="0" xfId="0" applyFont="1" applyFill="1" applyAlignment="1">
      <alignment horizontal="center" vertical="center"/>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6" xfId="3" applyFont="1" applyBorder="1" applyAlignment="1">
      <alignment horizontal="center" vertical="center"/>
    </xf>
    <xf numFmtId="0" fontId="9" fillId="0" borderId="16" xfId="3" applyFont="1" applyBorder="1" applyAlignment="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4" fillId="0" borderId="8"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0" borderId="6" xfId="0" applyFont="1" applyBorder="1" applyAlignment="1">
      <alignment horizontal="center"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view="pageBreakPreview" topLeftCell="A16"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76">
        <f>E43</f>
        <v>0</v>
      </c>
      <c r="G4" s="676"/>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83" t="s">
        <v>242</v>
      </c>
      <c r="C6" s="683"/>
      <c r="D6" s="683"/>
      <c r="E6" s="683"/>
      <c r="F6" s="676">
        <f>V43</f>
        <v>0</v>
      </c>
      <c r="G6" s="676"/>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0" t="s">
        <v>249</v>
      </c>
      <c r="J8" s="681"/>
      <c r="K8" s="681"/>
      <c r="L8" s="681"/>
      <c r="M8" s="681"/>
      <c r="N8" s="682"/>
      <c r="O8" s="680" t="s">
        <v>250</v>
      </c>
      <c r="P8" s="681"/>
      <c r="Q8" s="681"/>
      <c r="R8" s="681"/>
      <c r="S8" s="681"/>
      <c r="T8" s="682"/>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8" t="s">
        <v>277</v>
      </c>
      <c r="H45" s="689"/>
      <c r="I45" s="305" t="s">
        <v>278</v>
      </c>
      <c r="J45" s="687" t="s">
        <v>279</v>
      </c>
      <c r="K45" s="687"/>
      <c r="L45" s="687" t="s">
        <v>280</v>
      </c>
      <c r="M45" s="687"/>
      <c r="N45" s="305" t="s">
        <v>281</v>
      </c>
      <c r="O45" s="306" t="s">
        <v>282</v>
      </c>
      <c r="P45" s="688" t="s">
        <v>283</v>
      </c>
      <c r="Q45" s="664"/>
      <c r="R45" s="688" t="s">
        <v>284</v>
      </c>
      <c r="S45" s="693"/>
      <c r="T45" s="693"/>
      <c r="U45" s="693"/>
      <c r="V45" s="619"/>
      <c r="W45" s="548" t="s">
        <v>216</v>
      </c>
    </row>
    <row r="46" spans="1:24" ht="24" customHeight="1">
      <c r="B46" s="679"/>
      <c r="C46" s="684" t="s">
        <v>285</v>
      </c>
      <c r="D46" s="376"/>
      <c r="E46" s="102">
        <f t="shared" ref="E46:E51" si="22">SUM(G46:Q46)</f>
        <v>0</v>
      </c>
      <c r="F46" s="173"/>
      <c r="G46" s="677"/>
      <c r="H46" s="678"/>
      <c r="I46" s="472"/>
      <c r="J46" s="694"/>
      <c r="K46" s="694"/>
      <c r="L46" s="690"/>
      <c r="M46" s="691"/>
      <c r="N46" s="399"/>
      <c r="O46" s="307">
        <f t="shared" ref="O46:O51" si="23">ROUND(G46*0.05,0)</f>
        <v>0</v>
      </c>
      <c r="P46" s="673"/>
      <c r="Q46" s="674"/>
      <c r="R46" s="673"/>
      <c r="S46" s="675"/>
      <c r="T46" s="675"/>
      <c r="U46" s="675"/>
      <c r="V46" s="674"/>
      <c r="W46" s="352"/>
    </row>
    <row r="47" spans="1:24" ht="24" customHeight="1">
      <c r="B47" s="679"/>
      <c r="C47" s="685"/>
      <c r="D47" s="376"/>
      <c r="E47" s="102">
        <f t="shared" si="22"/>
        <v>0</v>
      </c>
      <c r="F47" s="173"/>
      <c r="G47" s="677"/>
      <c r="H47" s="678"/>
      <c r="I47" s="472"/>
      <c r="J47" s="694"/>
      <c r="K47" s="694"/>
      <c r="L47" s="690"/>
      <c r="M47" s="691"/>
      <c r="N47" s="399"/>
      <c r="O47" s="307">
        <f t="shared" si="23"/>
        <v>0</v>
      </c>
      <c r="P47" s="673"/>
      <c r="Q47" s="674"/>
      <c r="R47" s="673"/>
      <c r="S47" s="675"/>
      <c r="T47" s="675"/>
      <c r="U47" s="675"/>
      <c r="V47" s="674"/>
      <c r="W47" s="352"/>
    </row>
    <row r="48" spans="1:24" ht="24" customHeight="1">
      <c r="B48" s="679"/>
      <c r="C48" s="685"/>
      <c r="D48" s="376"/>
      <c r="E48" s="102">
        <f t="shared" si="22"/>
        <v>0</v>
      </c>
      <c r="F48" s="173"/>
      <c r="G48" s="677"/>
      <c r="H48" s="678"/>
      <c r="I48" s="472"/>
      <c r="J48" s="694"/>
      <c r="K48" s="694"/>
      <c r="L48" s="690"/>
      <c r="M48" s="691"/>
      <c r="N48" s="399"/>
      <c r="O48" s="307">
        <f t="shared" si="23"/>
        <v>0</v>
      </c>
      <c r="P48" s="673"/>
      <c r="Q48" s="674"/>
      <c r="R48" s="673"/>
      <c r="S48" s="675"/>
      <c r="T48" s="675"/>
      <c r="U48" s="675"/>
      <c r="V48" s="674"/>
      <c r="W48" s="352"/>
    </row>
    <row r="49" spans="1:23" ht="24" customHeight="1">
      <c r="B49" s="679"/>
      <c r="C49" s="685"/>
      <c r="D49" s="376"/>
      <c r="E49" s="102">
        <f t="shared" si="22"/>
        <v>0</v>
      </c>
      <c r="F49" s="173"/>
      <c r="G49" s="677"/>
      <c r="H49" s="678"/>
      <c r="I49" s="472"/>
      <c r="J49" s="694"/>
      <c r="K49" s="694"/>
      <c r="L49" s="690"/>
      <c r="M49" s="691"/>
      <c r="N49" s="399"/>
      <c r="O49" s="307">
        <f t="shared" si="23"/>
        <v>0</v>
      </c>
      <c r="P49" s="673"/>
      <c r="Q49" s="674"/>
      <c r="R49" s="673"/>
      <c r="S49" s="675"/>
      <c r="T49" s="675"/>
      <c r="U49" s="675"/>
      <c r="V49" s="674"/>
      <c r="W49" s="352"/>
    </row>
    <row r="50" spans="1:23" ht="24" customHeight="1">
      <c r="B50" s="679"/>
      <c r="C50" s="685"/>
      <c r="D50" s="376"/>
      <c r="E50" s="102">
        <f t="shared" si="22"/>
        <v>0</v>
      </c>
      <c r="F50" s="173"/>
      <c r="G50" s="677"/>
      <c r="H50" s="678"/>
      <c r="I50" s="472"/>
      <c r="J50" s="694"/>
      <c r="K50" s="694"/>
      <c r="L50" s="690"/>
      <c r="M50" s="691"/>
      <c r="N50" s="399"/>
      <c r="O50" s="307">
        <f t="shared" si="23"/>
        <v>0</v>
      </c>
      <c r="P50" s="673"/>
      <c r="Q50" s="674"/>
      <c r="R50" s="673"/>
      <c r="S50" s="675"/>
      <c r="T50" s="675"/>
      <c r="U50" s="675"/>
      <c r="V50" s="674"/>
      <c r="W50" s="352"/>
    </row>
    <row r="51" spans="1:23" ht="24" customHeight="1">
      <c r="B51" s="679"/>
      <c r="C51" s="686"/>
      <c r="D51" s="376"/>
      <c r="E51" s="102">
        <f t="shared" si="22"/>
        <v>0</v>
      </c>
      <c r="F51" s="173"/>
      <c r="G51" s="677"/>
      <c r="H51" s="678"/>
      <c r="I51" s="472"/>
      <c r="J51" s="695"/>
      <c r="K51" s="696"/>
      <c r="L51" s="691"/>
      <c r="M51" s="692"/>
      <c r="N51" s="399"/>
      <c r="O51" s="307">
        <f t="shared" si="23"/>
        <v>0</v>
      </c>
      <c r="P51" s="673"/>
      <c r="Q51" s="674"/>
      <c r="R51" s="673"/>
      <c r="S51" s="675"/>
      <c r="T51" s="675"/>
      <c r="U51" s="675"/>
      <c r="V51" s="674"/>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76">
        <f>E43</f>
        <v>0</v>
      </c>
      <c r="G4" s="676"/>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83" t="s">
        <v>242</v>
      </c>
      <c r="C6" s="683"/>
      <c r="D6" s="683"/>
      <c r="E6" s="683"/>
      <c r="F6" s="676">
        <f>V43</f>
        <v>0</v>
      </c>
      <c r="G6" s="676"/>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0" t="s">
        <v>249</v>
      </c>
      <c r="J8" s="681"/>
      <c r="K8" s="681"/>
      <c r="L8" s="681"/>
      <c r="M8" s="681"/>
      <c r="N8" s="682"/>
      <c r="O8" s="680" t="s">
        <v>250</v>
      </c>
      <c r="P8" s="681"/>
      <c r="Q8" s="681"/>
      <c r="R8" s="681"/>
      <c r="S8" s="681"/>
      <c r="T8" s="682"/>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12">
        <f>G14</f>
        <v>0</v>
      </c>
      <c r="F6" s="713"/>
      <c r="G6" s="15" t="s">
        <v>115</v>
      </c>
      <c r="J6" s="2"/>
    </row>
    <row r="7" spans="1:10" ht="9" customHeight="1">
      <c r="A7" s="15"/>
      <c r="B7" s="15"/>
      <c r="C7" s="54"/>
      <c r="D7" s="15"/>
      <c r="E7" s="15"/>
      <c r="F7" s="15"/>
      <c r="G7" s="54"/>
    </row>
    <row r="8" spans="1:10" ht="30" customHeight="1">
      <c r="A8" s="15"/>
      <c r="B8" s="634" t="s">
        <v>310</v>
      </c>
      <c r="C8" s="634"/>
      <c r="D8" s="142" t="s">
        <v>311</v>
      </c>
      <c r="E8" s="714" t="s">
        <v>277</v>
      </c>
      <c r="F8" s="619"/>
      <c r="G8" s="110" t="s">
        <v>312</v>
      </c>
      <c r="H8" s="137" t="s">
        <v>216</v>
      </c>
      <c r="I8" s="318" t="s">
        <v>313</v>
      </c>
    </row>
    <row r="9" spans="1:10" ht="30" customHeight="1">
      <c r="A9" s="15"/>
      <c r="B9" s="731"/>
      <c r="C9" s="732"/>
      <c r="D9" s="481"/>
      <c r="E9" s="733"/>
      <c r="F9" s="734"/>
      <c r="G9" s="401">
        <f>D9*E9</f>
        <v>0</v>
      </c>
      <c r="H9" s="153"/>
      <c r="I9" s="304"/>
    </row>
    <row r="10" spans="1:10" ht="30" customHeight="1">
      <c r="A10" s="15"/>
      <c r="B10" s="727"/>
      <c r="C10" s="728"/>
      <c r="D10" s="360"/>
      <c r="E10" s="729"/>
      <c r="F10" s="730"/>
      <c r="G10" s="401">
        <f>D10*E10</f>
        <v>0</v>
      </c>
      <c r="H10" s="153"/>
      <c r="I10" s="304"/>
    </row>
    <row r="11" spans="1:10" ht="30" customHeight="1">
      <c r="A11" s="15"/>
      <c r="B11" s="727"/>
      <c r="C11" s="728"/>
      <c r="D11" s="360"/>
      <c r="E11" s="729"/>
      <c r="F11" s="730"/>
      <c r="G11" s="401">
        <f>D11*E11</f>
        <v>0</v>
      </c>
      <c r="H11" s="153"/>
      <c r="I11" s="304"/>
    </row>
    <row r="12" spans="1:10" ht="30" customHeight="1" thickBot="1">
      <c r="A12" s="15"/>
      <c r="B12" s="717"/>
      <c r="C12" s="718"/>
      <c r="D12" s="361"/>
      <c r="E12" s="719"/>
      <c r="F12" s="720"/>
      <c r="G12" s="402">
        <f>D12*E12</f>
        <v>0</v>
      </c>
      <c r="H12" s="153"/>
      <c r="I12" s="304"/>
    </row>
    <row r="13" spans="1:10" ht="30" customHeight="1" thickBot="1">
      <c r="A13" s="15"/>
      <c r="B13" s="721" t="s">
        <v>300</v>
      </c>
      <c r="C13" s="722"/>
      <c r="D13" s="722"/>
      <c r="E13" s="722"/>
      <c r="F13" s="722"/>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12">
        <f>G23</f>
        <v>0</v>
      </c>
      <c r="F16" s="713"/>
      <c r="G16" s="15" t="s">
        <v>115</v>
      </c>
      <c r="J16" s="2"/>
    </row>
    <row r="17" spans="1:10" ht="10.5" customHeight="1">
      <c r="A17" s="109"/>
      <c r="B17" s="15"/>
      <c r="C17" s="54"/>
      <c r="D17" s="15"/>
      <c r="E17" s="299"/>
      <c r="F17" s="299"/>
      <c r="G17" s="15"/>
      <c r="J17" s="2"/>
    </row>
    <row r="18" spans="1:10" ht="30" customHeight="1">
      <c r="A18" s="109"/>
      <c r="B18" s="634" t="s">
        <v>315</v>
      </c>
      <c r="C18" s="634"/>
      <c r="D18" s="714" t="s">
        <v>316</v>
      </c>
      <c r="E18" s="619"/>
      <c r="F18" s="142" t="s">
        <v>317</v>
      </c>
      <c r="G18" s="110" t="s">
        <v>300</v>
      </c>
      <c r="I18" s="318" t="s">
        <v>313</v>
      </c>
      <c r="J18" s="2"/>
    </row>
    <row r="19" spans="1:10" ht="30" customHeight="1">
      <c r="A19" s="109"/>
      <c r="B19" s="723"/>
      <c r="C19" s="724"/>
      <c r="D19" s="715">
        <v>75500</v>
      </c>
      <c r="E19" s="716"/>
      <c r="F19" s="300"/>
      <c r="G19" s="403">
        <f>F19*D19</f>
        <v>0</v>
      </c>
      <c r="I19" s="304"/>
      <c r="J19" s="2"/>
    </row>
    <row r="20" spans="1:10" ht="30" hidden="1" customHeight="1">
      <c r="A20" s="109"/>
      <c r="B20" s="723" t="s">
        <v>318</v>
      </c>
      <c r="C20" s="724"/>
      <c r="D20" s="715">
        <v>75500</v>
      </c>
      <c r="E20" s="716"/>
      <c r="F20" s="300"/>
      <c r="G20" s="403">
        <f>F20*D20</f>
        <v>0</v>
      </c>
      <c r="I20" s="304"/>
      <c r="J20" s="2"/>
    </row>
    <row r="21" spans="1:10" ht="30" hidden="1" customHeight="1">
      <c r="A21" s="109"/>
      <c r="B21" s="723" t="s">
        <v>319</v>
      </c>
      <c r="C21" s="724"/>
      <c r="D21" s="715">
        <v>75500</v>
      </c>
      <c r="E21" s="716"/>
      <c r="F21" s="300"/>
      <c r="G21" s="403">
        <f>F21*D21</f>
        <v>0</v>
      </c>
      <c r="I21" s="304"/>
      <c r="J21" s="2"/>
    </row>
    <row r="22" spans="1:10" ht="30" customHeight="1" thickBot="1">
      <c r="A22" s="109"/>
      <c r="B22" s="723"/>
      <c r="C22" s="724"/>
      <c r="D22" s="715"/>
      <c r="E22" s="716"/>
      <c r="F22" s="300"/>
      <c r="G22" s="403">
        <f>F22*D22</f>
        <v>0</v>
      </c>
      <c r="I22" s="304"/>
      <c r="J22" s="2"/>
    </row>
    <row r="23" spans="1:10" ht="30" customHeight="1" thickBot="1">
      <c r="A23" s="109"/>
      <c r="B23" s="725"/>
      <c r="C23" s="726"/>
      <c r="D23" s="726"/>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tabSelected="1" view="pageBreakPreview" topLeftCell="J26"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1"/>
      <c r="L1" s="741"/>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2"/>
      <c r="L5" s="743"/>
      <c r="M5" s="743"/>
      <c r="N5" s="743"/>
      <c r="O5" s="743"/>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6"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7"/>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7"/>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7"/>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7"/>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8"/>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6"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8"/>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9" t="s">
        <v>385</v>
      </c>
      <c r="B34" s="340" t="s">
        <v>386</v>
      </c>
      <c r="C34" s="744">
        <f t="shared" ref="C34:I34" si="4">IF($L$26&lt;&gt;0,C30*9/10*$Q$12,0)</f>
        <v>0</v>
      </c>
      <c r="D34" s="744">
        <f t="shared" si="4"/>
        <v>0</v>
      </c>
      <c r="E34" s="744">
        <f t="shared" si="4"/>
        <v>0</v>
      </c>
      <c r="F34" s="744">
        <f t="shared" si="4"/>
        <v>0</v>
      </c>
      <c r="G34" s="744">
        <f t="shared" si="4"/>
        <v>0</v>
      </c>
      <c r="H34" s="744">
        <f t="shared" si="4"/>
        <v>0</v>
      </c>
      <c r="I34" s="744">
        <f t="shared" si="4"/>
        <v>0</v>
      </c>
      <c r="K34" s="525" t="s">
        <v>387</v>
      </c>
      <c r="L34" s="512">
        <f>IFERROR(H32,0)</f>
        <v>0</v>
      </c>
      <c r="M34" s="512">
        <f>IFERROR(SUM(H34:H38),0)</f>
        <v>0</v>
      </c>
      <c r="N34" s="512">
        <f t="shared" si="2"/>
        <v>0</v>
      </c>
      <c r="O34" s="526"/>
      <c r="P34">
        <f t="shared" si="0"/>
        <v>1899</v>
      </c>
      <c r="T34" s="84"/>
    </row>
    <row r="35" spans="1:20" ht="24.9" customHeight="1" thickBot="1">
      <c r="A35" s="750"/>
      <c r="B35" s="329" t="s">
        <v>388</v>
      </c>
      <c r="C35" s="745"/>
      <c r="D35" s="745"/>
      <c r="E35" s="745"/>
      <c r="F35" s="745"/>
      <c r="G35" s="745"/>
      <c r="H35" s="745"/>
      <c r="I35" s="745"/>
      <c r="K35" s="527" t="s">
        <v>389</v>
      </c>
      <c r="L35" s="515">
        <f>IFERROR(I32,0)</f>
        <v>0</v>
      </c>
      <c r="M35" s="515">
        <f>IFERROR(SUM(I34:I38),0)</f>
        <v>0</v>
      </c>
      <c r="N35" s="515">
        <f t="shared" si="2"/>
        <v>0</v>
      </c>
      <c r="O35" s="526"/>
      <c r="P35">
        <f t="shared" si="0"/>
        <v>1899</v>
      </c>
    </row>
    <row r="36" spans="1:20" ht="24.9" customHeight="1" thickTop="1" thickBot="1">
      <c r="A36" s="750"/>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50"/>
      <c r="B37" s="329" t="s">
        <v>391</v>
      </c>
      <c r="C37" s="744" t="e">
        <f t="shared" ref="C37:I37" si="5">IF($L$26=0,C32*$Q$12,0)</f>
        <v>#DIV/0!</v>
      </c>
      <c r="D37" s="744" t="e">
        <f t="shared" si="5"/>
        <v>#DIV/0!</v>
      </c>
      <c r="E37" s="744" t="e">
        <f t="shared" si="5"/>
        <v>#DIV/0!</v>
      </c>
      <c r="F37" s="744" t="e">
        <f t="shared" si="5"/>
        <v>#DIV/0!</v>
      </c>
      <c r="G37" s="744" t="e">
        <f t="shared" si="5"/>
        <v>#DIV/0!</v>
      </c>
      <c r="H37" s="744" t="e">
        <f t="shared" si="5"/>
        <v>#DIV/0!</v>
      </c>
      <c r="I37" s="744" t="e">
        <f t="shared" si="5"/>
        <v>#DIV/0!</v>
      </c>
      <c r="K37" s="377"/>
      <c r="L37" s="342"/>
      <c r="M37" s="342"/>
      <c r="N37" s="342"/>
      <c r="O37" s="343"/>
      <c r="P37" s="343"/>
    </row>
    <row r="38" spans="1:20" ht="20.100000000000001" customHeight="1">
      <c r="A38" s="751"/>
      <c r="B38" s="332" t="s">
        <v>392</v>
      </c>
      <c r="C38" s="745"/>
      <c r="D38" s="745"/>
      <c r="E38" s="745"/>
      <c r="F38" s="745"/>
      <c r="G38" s="745"/>
      <c r="H38" s="745"/>
      <c r="I38" s="745"/>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600" t="str">
        <f>IF(B5="見積金額内訳書","",IF(B5="最終見積金額内訳書","",Q6))</f>
        <v/>
      </c>
      <c r="B1" s="600"/>
      <c r="C1" s="600"/>
      <c r="D1" s="600"/>
      <c r="F1" s="40"/>
    </row>
    <row r="2" spans="1:21" ht="20.100000000000001" customHeight="1" thickBot="1">
      <c r="A2" s="602"/>
      <c r="B2" s="602"/>
      <c r="G2" s="16"/>
      <c r="J2" t="s">
        <v>99</v>
      </c>
    </row>
    <row r="3" spans="1:21" ht="20.100000000000001" customHeight="1" thickBot="1">
      <c r="B3" s="606" t="s">
        <v>100</v>
      </c>
      <c r="C3" s="605"/>
      <c r="D3" s="605"/>
      <c r="E3" s="605"/>
      <c r="F3" s="605"/>
      <c r="G3" s="605"/>
      <c r="J3" s="326">
        <v>0.1</v>
      </c>
    </row>
    <row r="4" spans="1:21" ht="20.100000000000001" customHeight="1">
      <c r="B4" s="603"/>
      <c r="C4" s="604"/>
      <c r="D4" s="604"/>
      <c r="E4" s="604"/>
      <c r="F4" s="604"/>
      <c r="G4" s="604"/>
      <c r="H4" s="18"/>
      <c r="I4" s="17"/>
      <c r="J4" s="17"/>
      <c r="K4" s="17"/>
      <c r="L4" s="17"/>
      <c r="O4" s="4" t="s">
        <v>101</v>
      </c>
      <c r="Q4" s="4" t="s">
        <v>102</v>
      </c>
      <c r="S4" s="43" t="s">
        <v>103</v>
      </c>
      <c r="U4" s="4" t="s">
        <v>104</v>
      </c>
    </row>
    <row r="5" spans="1:21" ht="20.100000000000001" customHeight="1">
      <c r="B5" s="605" t="s">
        <v>101</v>
      </c>
      <c r="C5" s="605"/>
      <c r="D5" s="605"/>
      <c r="E5" s="605"/>
      <c r="F5" s="605"/>
      <c r="G5" s="605"/>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10" t="str">
        <f>IF(B5="契約金額内訳書",U5,U4)</f>
        <v>提案事業名</v>
      </c>
      <c r="C7" s="610"/>
      <c r="D7" s="249"/>
      <c r="E7" s="607" t="s">
        <v>111</v>
      </c>
      <c r="F7" s="608"/>
      <c r="G7" s="608"/>
      <c r="H7" s="41"/>
      <c r="I7" s="42"/>
      <c r="J7" s="42"/>
      <c r="K7" s="42"/>
      <c r="L7" s="42"/>
      <c r="M7" s="42"/>
      <c r="N7" s="42"/>
      <c r="O7" s="42"/>
      <c r="P7" s="42"/>
      <c r="Q7" s="88" t="s">
        <v>112</v>
      </c>
    </row>
    <row r="8" spans="1:21" ht="20.100000000000001" customHeight="1">
      <c r="B8" s="610"/>
      <c r="C8" s="610"/>
      <c r="D8" s="249"/>
      <c r="E8" s="609"/>
      <c r="F8" s="609"/>
      <c r="G8" s="609"/>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601" t="s">
        <v>122</v>
      </c>
      <c r="D16" s="601"/>
      <c r="E16" s="601"/>
      <c r="F16" s="19"/>
      <c r="G16" s="20">
        <f>G17+G18+G19</f>
        <v>0</v>
      </c>
      <c r="H16" s="20" t="s">
        <v>115</v>
      </c>
      <c r="O16" s="126"/>
    </row>
    <row r="17" spans="2:17" ht="24.9" customHeight="1" thickTop="1">
      <c r="C17" s="21" t="s">
        <v>123</v>
      </c>
      <c r="D17" s="598" t="s">
        <v>124</v>
      </c>
      <c r="E17" s="598"/>
      <c r="F17" s="43"/>
      <c r="G17" s="246">
        <f>様式2_2_2その他原価・一般管理費等!$D$30</f>
        <v>0</v>
      </c>
      <c r="H17" s="246" t="s">
        <v>115</v>
      </c>
      <c r="O17" s="126"/>
    </row>
    <row r="18" spans="2:17" ht="24.9" customHeight="1">
      <c r="C18" s="21" t="s">
        <v>125</v>
      </c>
      <c r="D18" s="598" t="s">
        <v>126</v>
      </c>
      <c r="E18" s="598"/>
      <c r="F18" s="43"/>
      <c r="G18" s="247">
        <f>様式2_2_2その他原価・一般管理費等!$F$30</f>
        <v>0</v>
      </c>
      <c r="H18" s="247" t="s">
        <v>115</v>
      </c>
    </row>
    <row r="19" spans="2:17" ht="24.9" customHeight="1">
      <c r="B19" s="21"/>
      <c r="C19" s="21" t="s">
        <v>127</v>
      </c>
      <c r="D19" s="597" t="s">
        <v>128</v>
      </c>
      <c r="E19" s="597"/>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601" t="s">
        <v>92</v>
      </c>
      <c r="D28" s="601"/>
      <c r="E28" s="601"/>
      <c r="G28" s="20">
        <f>G29+G30</f>
        <v>0</v>
      </c>
      <c r="H28" s="20" t="s">
        <v>115</v>
      </c>
    </row>
    <row r="29" spans="2:17" ht="30" customHeight="1" thickTop="1">
      <c r="B29" s="18"/>
      <c r="C29" s="601" t="s">
        <v>141</v>
      </c>
      <c r="D29" s="601"/>
      <c r="E29" s="601"/>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9" t="s">
        <v>144</v>
      </c>
      <c r="D31" s="599"/>
      <c r="E31" s="599"/>
      <c r="F31" s="138"/>
      <c r="G31" s="20">
        <f>G16+G20+G28</f>
        <v>0</v>
      </c>
      <c r="H31" s="20" t="s">
        <v>115</v>
      </c>
    </row>
    <row r="32" spans="2:17" ht="30" customHeight="1" thickTop="1" thickBot="1">
      <c r="B32" s="18" t="s">
        <v>145</v>
      </c>
      <c r="C32" s="599" t="s">
        <v>146</v>
      </c>
      <c r="D32" s="599"/>
      <c r="E32" s="599"/>
      <c r="F32" s="14"/>
      <c r="G32" s="23">
        <f>G31*J3</f>
        <v>0</v>
      </c>
      <c r="H32" s="23" t="s">
        <v>115</v>
      </c>
    </row>
    <row r="33" spans="2:8" ht="30" customHeight="1" thickTop="1" thickBot="1">
      <c r="B33" s="18" t="s">
        <v>147</v>
      </c>
      <c r="C33" s="599" t="s">
        <v>148</v>
      </c>
      <c r="D33" s="599"/>
      <c r="E33" s="599"/>
      <c r="F33" s="599"/>
      <c r="G33" s="23">
        <f>G31+G32</f>
        <v>0</v>
      </c>
      <c r="H33" s="23" t="s">
        <v>115</v>
      </c>
    </row>
    <row r="34" spans="2:8" ht="51" customHeight="1" thickTop="1">
      <c r="B34" s="595"/>
      <c r="C34" s="595"/>
      <c r="D34" s="595"/>
      <c r="E34" s="596"/>
      <c r="F34" s="596"/>
      <c r="G34" s="596"/>
      <c r="H34" s="596"/>
    </row>
  </sheetData>
  <mergeCells count="17">
    <mergeCell ref="A1:D1"/>
    <mergeCell ref="C29:E29"/>
    <mergeCell ref="A2:B2"/>
    <mergeCell ref="C32:E32"/>
    <mergeCell ref="C31:E31"/>
    <mergeCell ref="C16:E16"/>
    <mergeCell ref="B4:G4"/>
    <mergeCell ref="B5:G5"/>
    <mergeCell ref="B3:G3"/>
    <mergeCell ref="E7:G8"/>
    <mergeCell ref="B7:C8"/>
    <mergeCell ref="C28:E28"/>
    <mergeCell ref="B34:H34"/>
    <mergeCell ref="D19:E19"/>
    <mergeCell ref="D18:E18"/>
    <mergeCell ref="D17:E17"/>
    <mergeCell ref="C33:F33"/>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600" t="str">
        <f>IF(B5="見積金額内訳書","",IF(B5="最終見積金額内訳書","",Q6))</f>
        <v/>
      </c>
      <c r="B1" s="600"/>
      <c r="C1" s="600"/>
      <c r="D1" s="600"/>
      <c r="F1" s="40"/>
    </row>
    <row r="2" spans="1:21" ht="20.100000000000001" customHeight="1" thickBot="1">
      <c r="A2" s="7"/>
      <c r="B2" s="614" t="s">
        <v>149</v>
      </c>
      <c r="C2" s="615"/>
      <c r="D2" s="615"/>
      <c r="E2" s="615"/>
      <c r="F2" s="615"/>
      <c r="G2" s="615"/>
      <c r="J2" t="s">
        <v>99</v>
      </c>
    </row>
    <row r="3" spans="1:21" ht="20.100000000000001" customHeight="1" thickBot="1">
      <c r="B3" s="606" t="str">
        <f>様式1!B3</f>
        <v>事業名</v>
      </c>
      <c r="C3" s="605"/>
      <c r="D3" s="605"/>
      <c r="E3" s="605"/>
      <c r="F3" s="605"/>
      <c r="G3" s="605"/>
      <c r="J3" s="326">
        <v>0.1</v>
      </c>
    </row>
    <row r="4" spans="1:21" ht="20.100000000000001" customHeight="1">
      <c r="B4" s="603"/>
      <c r="C4" s="604"/>
      <c r="D4" s="604"/>
      <c r="E4" s="604"/>
      <c r="F4" s="604"/>
      <c r="G4" s="604"/>
      <c r="H4" s="18"/>
      <c r="I4" s="17"/>
      <c r="J4" s="17"/>
      <c r="K4" s="17"/>
      <c r="L4" s="17"/>
      <c r="O4" s="4" t="s">
        <v>101</v>
      </c>
      <c r="Q4" s="4" t="s">
        <v>102</v>
      </c>
      <c r="S4" s="43" t="s">
        <v>103</v>
      </c>
      <c r="U4" s="4" t="s">
        <v>104</v>
      </c>
    </row>
    <row r="5" spans="1:21" ht="20.100000000000001" customHeight="1">
      <c r="B5" s="606" t="str">
        <f>様式1!B5</f>
        <v>見積金額内訳書</v>
      </c>
      <c r="C5" s="605"/>
      <c r="D5" s="605"/>
      <c r="E5" s="605"/>
      <c r="F5" s="605"/>
      <c r="G5" s="605"/>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10" t="str">
        <f>IF(B5="契約金額内訳書",U5,U4)</f>
        <v>提案事業名</v>
      </c>
      <c r="C7" s="610"/>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10"/>
      <c r="C8" s="610"/>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601" t="s">
        <v>122</v>
      </c>
      <c r="D16" s="601"/>
      <c r="E16" s="601"/>
      <c r="F16" s="19"/>
      <c r="G16" s="20">
        <f>G17+G18+G19</f>
        <v>0</v>
      </c>
      <c r="H16" s="20" t="s">
        <v>115</v>
      </c>
      <c r="O16" s="126" t="s">
        <v>118</v>
      </c>
      <c r="U16" s="4" t="s">
        <v>119</v>
      </c>
    </row>
    <row r="17" spans="2:17" ht="24.9" customHeight="1" thickTop="1">
      <c r="C17" s="21" t="s">
        <v>123</v>
      </c>
      <c r="D17" s="598" t="s">
        <v>124</v>
      </c>
      <c r="E17" s="598"/>
      <c r="F17" s="43"/>
      <c r="G17" s="571">
        <f>様式2_2_2銀外!$D$30</f>
        <v>0</v>
      </c>
      <c r="H17" s="246" t="s">
        <v>115</v>
      </c>
      <c r="O17" s="126" t="s">
        <v>120</v>
      </c>
    </row>
    <row r="18" spans="2:17" ht="24.9" customHeight="1">
      <c r="C18" s="21" t="s">
        <v>125</v>
      </c>
      <c r="D18" s="598" t="s">
        <v>126</v>
      </c>
      <c r="E18" s="598"/>
      <c r="F18" s="43"/>
      <c r="G18" s="572">
        <f>様式2_2_2銀外!$F$30</f>
        <v>0</v>
      </c>
      <c r="H18" s="247" t="s">
        <v>115</v>
      </c>
    </row>
    <row r="19" spans="2:17" ht="24.9" customHeight="1">
      <c r="B19" s="21"/>
      <c r="C19" s="21" t="s">
        <v>127</v>
      </c>
      <c r="D19" s="597" t="s">
        <v>128</v>
      </c>
      <c r="E19" s="597"/>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601" t="s">
        <v>92</v>
      </c>
      <c r="D28" s="601"/>
      <c r="E28" s="601"/>
      <c r="G28" s="573">
        <f>G29+G30</f>
        <v>0</v>
      </c>
      <c r="H28" s="20" t="s">
        <v>115</v>
      </c>
    </row>
    <row r="29" spans="2:17" ht="30" customHeight="1" thickTop="1">
      <c r="B29" s="18"/>
      <c r="C29" s="601" t="s">
        <v>141</v>
      </c>
      <c r="D29" s="601"/>
      <c r="E29" s="601"/>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9" t="s">
        <v>144</v>
      </c>
      <c r="D31" s="599"/>
      <c r="E31" s="599"/>
      <c r="F31" s="138"/>
      <c r="G31" s="20">
        <f>G16+G20+G29</f>
        <v>0</v>
      </c>
      <c r="H31" s="20" t="s">
        <v>115</v>
      </c>
    </row>
    <row r="32" spans="2:17" ht="30" customHeight="1" thickTop="1" thickBot="1">
      <c r="B32" s="18" t="s">
        <v>145</v>
      </c>
      <c r="C32" s="599" t="s">
        <v>146</v>
      </c>
      <c r="D32" s="599"/>
      <c r="E32" s="599"/>
      <c r="F32" s="14"/>
      <c r="G32" s="23">
        <f>G31*J3</f>
        <v>0</v>
      </c>
      <c r="H32" s="23" t="s">
        <v>115</v>
      </c>
    </row>
    <row r="33" spans="2:8" ht="30" customHeight="1" thickTop="1" thickBot="1">
      <c r="B33" s="18" t="s">
        <v>147</v>
      </c>
      <c r="C33" s="599" t="s">
        <v>148</v>
      </c>
      <c r="D33" s="599"/>
      <c r="E33" s="599"/>
      <c r="F33" s="599"/>
      <c r="G33" s="23">
        <f>G31+G32</f>
        <v>0</v>
      </c>
      <c r="H33" s="23" t="s">
        <v>115</v>
      </c>
    </row>
    <row r="34" spans="2:8" ht="51" customHeight="1" thickTop="1">
      <c r="B34" s="595"/>
      <c r="C34" s="595"/>
      <c r="D34" s="595"/>
      <c r="E34" s="596"/>
      <c r="F34" s="596"/>
      <c r="G34" s="596"/>
      <c r="H34" s="596"/>
    </row>
  </sheetData>
  <mergeCells count="17">
    <mergeCell ref="B7:C8"/>
    <mergeCell ref="E7:G8"/>
    <mergeCell ref="A1:D1"/>
    <mergeCell ref="B3:G3"/>
    <mergeCell ref="B4:G4"/>
    <mergeCell ref="B5:G5"/>
    <mergeCell ref="B2:G2"/>
    <mergeCell ref="C32:E32"/>
    <mergeCell ref="C33:F33"/>
    <mergeCell ref="B34:H34"/>
    <mergeCell ref="C16:E16"/>
    <mergeCell ref="D17:E17"/>
    <mergeCell ref="D18:E18"/>
    <mergeCell ref="D19:E19"/>
    <mergeCell ref="C29:E29"/>
    <mergeCell ref="C31:E31"/>
    <mergeCell ref="C28:E28"/>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23"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6">
        <f>様式2_2_2その他原価・一般管理費等!$D$30+様式2_2_2その他原価・一般管理費等!$F$30+様式2_2_2その他原価・一般管理費等!$H$30</f>
        <v>0</v>
      </c>
      <c r="F6" s="627"/>
      <c r="G6" s="15" t="s">
        <v>115</v>
      </c>
    </row>
    <row r="7" spans="1:34" ht="15" customHeight="1"/>
    <row r="8" spans="1:34" ht="15" customHeight="1" thickBot="1">
      <c r="A8" s="15" t="s">
        <v>157</v>
      </c>
      <c r="E8" s="624">
        <f>G89</f>
        <v>0</v>
      </c>
      <c r="F8" s="625"/>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20">
        <v>1</v>
      </c>
      <c r="K11" s="621"/>
      <c r="L11" s="622"/>
      <c r="M11" s="620">
        <v>2</v>
      </c>
      <c r="N11" s="621"/>
      <c r="O11" s="622"/>
      <c r="P11" s="620">
        <v>3</v>
      </c>
      <c r="Q11" s="621"/>
      <c r="R11" s="622"/>
      <c r="S11" s="620">
        <v>4</v>
      </c>
      <c r="T11" s="621"/>
      <c r="U11" s="622"/>
      <c r="V11" s="620">
        <v>5</v>
      </c>
      <c r="W11" s="621"/>
      <c r="X11" s="622"/>
      <c r="Y11" s="620">
        <v>6</v>
      </c>
      <c r="Z11" s="621"/>
      <c r="AA11" s="622"/>
      <c r="AB11" s="620">
        <v>7</v>
      </c>
      <c r="AC11" s="621"/>
      <c r="AD11" s="622"/>
      <c r="AE11" s="620" t="s">
        <v>160</v>
      </c>
      <c r="AF11" s="621"/>
      <c r="AG11" s="622"/>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18" t="s">
        <v>172</v>
      </c>
      <c r="G31" s="619"/>
      <c r="K31" s="618" t="str">
        <f>J11&amp;"回目部分払い金額
所属法人別"</f>
        <v>1回目部分払い金額
所属法人別</v>
      </c>
      <c r="L31" s="619"/>
      <c r="N31" s="618" t="str">
        <f>M11&amp;"回目部分払い金額
所属法人別"</f>
        <v>2回目部分払い金額
所属法人別</v>
      </c>
      <c r="O31" s="619"/>
      <c r="Q31" s="618" t="str">
        <f>P11&amp;"回目部分払い金額
所属法人別"</f>
        <v>3回目部分払い金額
所属法人別</v>
      </c>
      <c r="R31" s="619"/>
      <c r="T31" s="618" t="str">
        <f>S11&amp;"回目部分払い金額
所属法人別"</f>
        <v>4回目部分払い金額
所属法人別</v>
      </c>
      <c r="U31" s="619"/>
      <c r="W31" s="618" t="str">
        <f>V11&amp;"回目部分払い金額
所属法人別"</f>
        <v>5回目部分払い金額
所属法人別</v>
      </c>
      <c r="X31" s="619"/>
      <c r="Z31" s="618" t="str">
        <f>Y11&amp;"回目部分払い金額
所属法人別"</f>
        <v>6回目部分払い金額
所属法人別</v>
      </c>
      <c r="AA31" s="619"/>
      <c r="AC31" s="618" t="str">
        <f>AB11&amp;"回目部分払い金額
所属法人別"</f>
        <v>7回目部分払い金額
所属法人別</v>
      </c>
      <c r="AD31" s="619"/>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20">
        <v>1</v>
      </c>
      <c r="K49" s="621"/>
      <c r="L49" s="622"/>
      <c r="M49" s="620">
        <v>2</v>
      </c>
      <c r="N49" s="621"/>
      <c r="O49" s="622"/>
      <c r="P49" s="620">
        <v>3</v>
      </c>
      <c r="Q49" s="621"/>
      <c r="R49" s="622"/>
      <c r="S49" s="620">
        <v>4</v>
      </c>
      <c r="T49" s="621"/>
      <c r="U49" s="622"/>
      <c r="V49" s="620">
        <v>5</v>
      </c>
      <c r="W49" s="621"/>
      <c r="X49" s="622"/>
      <c r="Y49" s="620">
        <v>6</v>
      </c>
      <c r="Z49" s="621"/>
      <c r="AA49" s="622"/>
      <c r="AB49" s="620">
        <v>7</v>
      </c>
      <c r="AC49" s="621"/>
      <c r="AD49" s="622"/>
      <c r="AE49" s="620" t="s">
        <v>160</v>
      </c>
      <c r="AF49" s="621"/>
      <c r="AG49" s="622"/>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18" t="str">
        <f>J49&amp;"回目部分払い金額
所属法人別"</f>
        <v>1回目部分払い金額
所属法人別</v>
      </c>
      <c r="L68" s="619"/>
      <c r="N68" s="618" t="str">
        <f>M49&amp;"回目部分払い金額
所属法人別"</f>
        <v>2回目部分払い金額
所属法人別</v>
      </c>
      <c r="O68" s="619"/>
      <c r="Q68" s="618" t="str">
        <f>P49&amp;"回目部分払い金額
所属法人別"</f>
        <v>3回目部分払い金額
所属法人別</v>
      </c>
      <c r="R68" s="619"/>
      <c r="T68" s="618" t="str">
        <f>S49&amp;"回目部分払い金額
所属法人別"</f>
        <v>4回目部分払い金額
所属法人別</v>
      </c>
      <c r="U68" s="619"/>
      <c r="W68" s="618" t="str">
        <f>V49&amp;"回目部分払い金額
所属法人別"</f>
        <v>5回目部分払い金額
所属法人別</v>
      </c>
      <c r="X68" s="619"/>
      <c r="Z68" s="618" t="str">
        <f>Y49&amp;"回目部分払い金額
所属法人別"</f>
        <v>6回目部分払い金額
所属法人別</v>
      </c>
      <c r="AA68" s="619"/>
      <c r="AC68" s="618" t="str">
        <f>AB49&amp;"回目部分払い金額
所属法人別"</f>
        <v>7回目部分払い金額
所属法人別</v>
      </c>
      <c r="AD68" s="619"/>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16" t="s">
        <v>194</v>
      </c>
      <c r="E88" s="61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A2:I2"/>
    <mergeCell ref="V11:X11"/>
    <mergeCell ref="Y11:AA11"/>
    <mergeCell ref="E8:F8"/>
    <mergeCell ref="E6:F6"/>
    <mergeCell ref="J11:L11"/>
    <mergeCell ref="AB11:AD11"/>
    <mergeCell ref="F31:G31"/>
    <mergeCell ref="AE11:AG11"/>
    <mergeCell ref="N31:O31"/>
    <mergeCell ref="Q31:R31"/>
    <mergeCell ref="T31:U31"/>
    <mergeCell ref="W31:X31"/>
    <mergeCell ref="Z31:AA31"/>
    <mergeCell ref="M11:O11"/>
    <mergeCell ref="P11:R11"/>
    <mergeCell ref="S11:U11"/>
    <mergeCell ref="AE49:AG49"/>
    <mergeCell ref="K68:L68"/>
    <mergeCell ref="N68:O68"/>
    <mergeCell ref="Q68:R68"/>
    <mergeCell ref="T68:U68"/>
    <mergeCell ref="W68:X68"/>
    <mergeCell ref="J49:L49"/>
    <mergeCell ref="M49:O49"/>
    <mergeCell ref="P49:R49"/>
    <mergeCell ref="S49:U49"/>
    <mergeCell ref="V49:X49"/>
    <mergeCell ref="D88:E88"/>
    <mergeCell ref="Z68:AA68"/>
    <mergeCell ref="AC68:AD68"/>
    <mergeCell ref="AC31:AD31"/>
    <mergeCell ref="Y49:AA49"/>
    <mergeCell ref="AB49:AD49"/>
    <mergeCell ref="K31:L3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28"/>
      <c r="F10" s="628"/>
      <c r="G10" s="628"/>
      <c r="H10" s="628"/>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3" t="s">
        <v>126</v>
      </c>
      <c r="F11" s="634"/>
      <c r="G11" s="634" t="s">
        <v>128</v>
      </c>
      <c r="H11" s="634"/>
      <c r="I11" s="635">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2"/>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36"/>
      <c r="D50" s="636"/>
      <c r="E50" s="636"/>
      <c r="F50" s="636"/>
      <c r="G50" s="636"/>
      <c r="H50" s="636"/>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28"/>
      <c r="F10" s="628"/>
      <c r="G10" s="628"/>
      <c r="H10" s="628"/>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3" t="s">
        <v>126</v>
      </c>
      <c r="F11" s="634"/>
      <c r="G11" s="634" t="s">
        <v>128</v>
      </c>
      <c r="H11" s="634"/>
      <c r="I11" s="635">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2"/>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36"/>
      <c r="D50" s="636"/>
      <c r="E50" s="636"/>
      <c r="F50" s="636"/>
      <c r="G50" s="636"/>
      <c r="H50" s="636"/>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F4:H4"/>
    <mergeCell ref="I11:K11"/>
    <mergeCell ref="L11:N11"/>
    <mergeCell ref="C50:H50"/>
    <mergeCell ref="E10:F10"/>
    <mergeCell ref="G10:H10"/>
    <mergeCell ref="E11:F11"/>
    <mergeCell ref="G11:H11"/>
    <mergeCell ref="O11:Q11"/>
    <mergeCell ref="R11:T11"/>
    <mergeCell ref="U11:W11"/>
    <mergeCell ref="X11:Z11"/>
    <mergeCell ref="AA11:AC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70"/>
      <c r="B1" s="670"/>
      <c r="C1" s="670"/>
      <c r="D1" s="670"/>
      <c r="E1" s="670"/>
      <c r="F1" s="670"/>
      <c r="G1" s="670"/>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51" t="s">
        <v>213</v>
      </c>
      <c r="B8" s="652"/>
      <c r="C8" s="652"/>
      <c r="D8" s="659"/>
      <c r="E8" s="660"/>
      <c r="F8" s="428" t="s">
        <v>214</v>
      </c>
      <c r="G8" s="429" t="s">
        <v>215</v>
      </c>
      <c r="H8" s="485" t="s">
        <v>216</v>
      </c>
      <c r="I8" s="486" t="s">
        <v>217</v>
      </c>
    </row>
    <row r="9" spans="1:9" ht="20.100000000000001" customHeight="1">
      <c r="A9" s="656" t="s">
        <v>218</v>
      </c>
      <c r="B9" s="661"/>
      <c r="C9" s="662"/>
      <c r="D9" s="663"/>
      <c r="E9" s="664"/>
      <c r="F9" s="430">
        <f>'機材様式（別紙明細）'!C4</f>
        <v>0</v>
      </c>
      <c r="G9" s="448" t="s">
        <v>219</v>
      </c>
      <c r="H9" s="48"/>
      <c r="I9" s="302"/>
    </row>
    <row r="10" spans="1:9" ht="20.100000000000001" customHeight="1">
      <c r="A10" s="671"/>
      <c r="B10" s="641"/>
      <c r="C10" s="642"/>
      <c r="D10" s="501"/>
      <c r="E10" s="502"/>
      <c r="F10" s="503"/>
      <c r="G10" s="448"/>
      <c r="H10" s="48"/>
      <c r="I10" s="302"/>
    </row>
    <row r="11" spans="1:9" ht="20.100000000000001" customHeight="1">
      <c r="A11" s="672"/>
      <c r="B11" s="641"/>
      <c r="C11" s="642"/>
      <c r="D11" s="501"/>
      <c r="E11" s="502"/>
      <c r="F11" s="503"/>
      <c r="G11" s="448"/>
      <c r="H11" s="48"/>
      <c r="I11" s="302"/>
    </row>
    <row r="12" spans="1:9" ht="20.100000000000001" customHeight="1">
      <c r="A12" s="665" t="s">
        <v>220</v>
      </c>
      <c r="B12" s="666"/>
      <c r="C12" s="666"/>
      <c r="D12" s="666"/>
      <c r="E12" s="667"/>
      <c r="F12" s="431">
        <f>SUM(F9:F11)</f>
        <v>0</v>
      </c>
      <c r="G12" s="449"/>
      <c r="H12" s="264"/>
    </row>
    <row r="13" spans="1:9" ht="20.100000000000001" customHeight="1">
      <c r="A13" s="656" t="s">
        <v>221</v>
      </c>
      <c r="B13" s="661"/>
      <c r="C13" s="662"/>
      <c r="D13" s="663"/>
      <c r="E13" s="664"/>
      <c r="F13" s="432">
        <f>'機材様式（別紙明細）'!C17</f>
        <v>0</v>
      </c>
      <c r="G13" s="450" t="s">
        <v>222</v>
      </c>
      <c r="H13" s="48"/>
      <c r="I13" s="302"/>
    </row>
    <row r="14" spans="1:9" ht="20.100000000000001" customHeight="1">
      <c r="A14" s="657"/>
      <c r="B14" s="641"/>
      <c r="C14" s="642"/>
      <c r="D14" s="501"/>
      <c r="E14" s="502"/>
      <c r="F14" s="503"/>
      <c r="G14" s="450"/>
      <c r="H14" s="48"/>
      <c r="I14" s="302"/>
    </row>
    <row r="15" spans="1:9" ht="20.100000000000001" customHeight="1">
      <c r="A15" s="658"/>
      <c r="B15" s="641"/>
      <c r="C15" s="642"/>
      <c r="D15" s="501"/>
      <c r="E15" s="502"/>
      <c r="F15" s="503"/>
      <c r="G15" s="450"/>
      <c r="H15" s="48"/>
      <c r="I15" s="302"/>
    </row>
    <row r="16" spans="1:9" ht="20.100000000000001" customHeight="1">
      <c r="A16" s="665" t="s">
        <v>220</v>
      </c>
      <c r="B16" s="666"/>
      <c r="C16" s="666"/>
      <c r="D16" s="666"/>
      <c r="E16" s="667"/>
      <c r="F16" s="431">
        <f>SUM(F13:F15)</f>
        <v>0</v>
      </c>
      <c r="G16" s="451"/>
      <c r="H16" s="264"/>
    </row>
    <row r="17" spans="1:9" ht="20.100000000000001" customHeight="1">
      <c r="A17" s="668" t="s">
        <v>223</v>
      </c>
      <c r="B17" s="661"/>
      <c r="C17" s="662"/>
      <c r="D17" s="663"/>
      <c r="E17" s="664"/>
      <c r="F17" s="433">
        <f>'機材様式（別紙明細）'!C28</f>
        <v>0</v>
      </c>
      <c r="G17" s="452" t="s">
        <v>224</v>
      </c>
      <c r="H17" s="48"/>
      <c r="I17" s="302"/>
    </row>
    <row r="18" spans="1:9" ht="20.100000000000001" customHeight="1">
      <c r="A18" s="669"/>
      <c r="B18" s="641"/>
      <c r="C18" s="642"/>
      <c r="D18" s="501"/>
      <c r="E18" s="502"/>
      <c r="F18" s="503"/>
      <c r="G18" s="453"/>
      <c r="H18" s="48"/>
      <c r="I18" s="302"/>
    </row>
    <row r="19" spans="1:9" ht="20.100000000000001" customHeight="1">
      <c r="A19" s="669"/>
      <c r="B19" s="641"/>
      <c r="C19" s="642"/>
      <c r="D19" s="501"/>
      <c r="E19" s="502"/>
      <c r="F19" s="503"/>
      <c r="G19" s="453"/>
      <c r="H19" s="48"/>
      <c r="I19" s="302"/>
    </row>
    <row r="20" spans="1:9" ht="20.100000000000001" customHeight="1">
      <c r="A20" s="649" t="s">
        <v>220</v>
      </c>
      <c r="B20" s="642"/>
      <c r="C20" s="642"/>
      <c r="D20" s="642"/>
      <c r="E20" s="650"/>
      <c r="F20" s="431">
        <f>SUM(F17:F19)</f>
        <v>0</v>
      </c>
      <c r="G20" s="454"/>
    </row>
    <row r="21" spans="1:9" ht="20.100000000000001" customHeight="1" thickBot="1">
      <c r="A21" s="654" t="s">
        <v>225</v>
      </c>
      <c r="B21" s="655"/>
      <c r="C21" s="655"/>
      <c r="D21" s="655"/>
      <c r="E21" s="655"/>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51" t="s">
        <v>213</v>
      </c>
      <c r="B25" s="652"/>
      <c r="C25" s="653"/>
      <c r="D25" s="428" t="s">
        <v>228</v>
      </c>
      <c r="E25" s="428" t="s">
        <v>229</v>
      </c>
      <c r="F25" s="428" t="s">
        <v>214</v>
      </c>
      <c r="G25" s="429" t="s">
        <v>215</v>
      </c>
      <c r="H25" s="485" t="s">
        <v>216</v>
      </c>
      <c r="I25" s="486" t="s">
        <v>217</v>
      </c>
    </row>
    <row r="26" spans="1:9" ht="20.100000000000001" customHeight="1">
      <c r="A26" s="643"/>
      <c r="B26" s="644"/>
      <c r="C26" s="645"/>
      <c r="D26" s="461"/>
      <c r="E26" s="34"/>
      <c r="F26" s="430">
        <f>D26*E26</f>
        <v>0</v>
      </c>
      <c r="G26" s="468"/>
      <c r="H26" s="48"/>
      <c r="I26" s="316"/>
    </row>
    <row r="27" spans="1:9" ht="20.100000000000001" customHeight="1">
      <c r="A27" s="646"/>
      <c r="B27" s="647"/>
      <c r="C27" s="648"/>
      <c r="D27" s="438"/>
      <c r="E27" s="439"/>
      <c r="F27" s="430">
        <f>D27*E27</f>
        <v>0</v>
      </c>
      <c r="G27" s="465"/>
      <c r="H27" s="48"/>
      <c r="I27" s="316"/>
    </row>
    <row r="28" spans="1:9" ht="20.100000000000001" customHeight="1">
      <c r="A28" s="646"/>
      <c r="B28" s="647"/>
      <c r="C28" s="648"/>
      <c r="D28" s="438"/>
      <c r="E28" s="439"/>
      <c r="F28" s="430">
        <f>D28*E28</f>
        <v>0</v>
      </c>
      <c r="G28" s="465"/>
      <c r="H28" s="48"/>
      <c r="I28" s="316"/>
    </row>
    <row r="29" spans="1:9" ht="20.100000000000001" customHeight="1">
      <c r="A29" s="646"/>
      <c r="B29" s="647"/>
      <c r="C29" s="648"/>
      <c r="D29" s="438"/>
      <c r="E29" s="439"/>
      <c r="F29" s="430">
        <f>D29*E29</f>
        <v>0</v>
      </c>
      <c r="G29" s="465"/>
      <c r="H29" s="48"/>
      <c r="I29" s="316"/>
    </row>
    <row r="30" spans="1:9" ht="20.100000000000001" customHeight="1">
      <c r="A30" s="646"/>
      <c r="B30" s="647"/>
      <c r="C30" s="648"/>
      <c r="D30" s="440"/>
      <c r="E30" s="441"/>
      <c r="F30" s="430">
        <f>D30*E30</f>
        <v>0</v>
      </c>
      <c r="G30" s="466"/>
      <c r="H30" s="48"/>
      <c r="I30" s="316"/>
    </row>
    <row r="31" spans="1:9" ht="20.100000000000001" customHeight="1" thickBot="1">
      <c r="A31" s="638" t="s">
        <v>230</v>
      </c>
      <c r="B31" s="639"/>
      <c r="C31" s="639"/>
      <c r="D31" s="639"/>
      <c r="E31" s="640"/>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51" t="s">
        <v>213</v>
      </c>
      <c r="B35" s="652"/>
      <c r="C35" s="653"/>
      <c r="D35" s="428" t="s">
        <v>228</v>
      </c>
      <c r="E35" s="428" t="s">
        <v>229</v>
      </c>
      <c r="F35" s="428" t="s">
        <v>214</v>
      </c>
      <c r="G35" s="464" t="s">
        <v>215</v>
      </c>
      <c r="H35" s="485" t="s">
        <v>216</v>
      </c>
      <c r="I35" s="486" t="s">
        <v>217</v>
      </c>
    </row>
    <row r="36" spans="1:9" ht="20.100000000000001" customHeight="1">
      <c r="A36" s="643"/>
      <c r="B36" s="644"/>
      <c r="C36" s="645"/>
      <c r="D36" s="461"/>
      <c r="E36" s="462"/>
      <c r="F36" s="430">
        <f>D36*E36</f>
        <v>0</v>
      </c>
      <c r="G36" s="469"/>
      <c r="H36" s="48"/>
      <c r="I36" s="316"/>
    </row>
    <row r="37" spans="1:9" ht="20.100000000000001" customHeight="1">
      <c r="A37" s="643"/>
      <c r="B37" s="644"/>
      <c r="C37" s="645"/>
      <c r="D37" s="461"/>
      <c r="E37" s="462"/>
      <c r="F37" s="430">
        <f>D37*E37</f>
        <v>0</v>
      </c>
      <c r="G37" s="469"/>
      <c r="H37" s="48"/>
      <c r="I37" s="316"/>
    </row>
    <row r="38" spans="1:9" ht="20.100000000000001" customHeight="1">
      <c r="A38" s="646"/>
      <c r="B38" s="647"/>
      <c r="C38" s="648"/>
      <c r="D38" s="440"/>
      <c r="E38" s="443"/>
      <c r="F38" s="430">
        <f>D38*E38</f>
        <v>0</v>
      </c>
      <c r="G38" s="470"/>
      <c r="H38" s="48"/>
      <c r="I38" s="316"/>
    </row>
    <row r="39" spans="1:9" ht="20.100000000000001" customHeight="1" thickBot="1">
      <c r="A39" s="638" t="s">
        <v>230</v>
      </c>
      <c r="B39" s="639"/>
      <c r="C39" s="639"/>
      <c r="D39" s="639"/>
      <c r="E39" s="640"/>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030433-536E-482B-95F2-60D5791C5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2022-12-27T06:44:39Z</cp:lastPrinted>
  <dcterms:created xsi:type="dcterms:W3CDTF">2013-03-18T00:38:39Z</dcterms:created>
  <dcterms:modified xsi:type="dcterms:W3CDTF">2022-12-27T06:45:19Z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