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5" documentId="11_F57FDC46EECA771AA6ED41A1E041C15BD80B4672" xr6:coauthVersionLast="47" xr6:coauthVersionMax="47" xr10:uidLastSave="{E00A1267-3B0B-4158-BDD0-2201425BC42D}"/>
  <bookViews>
    <workbookView xWindow="-108" yWindow="-108" windowWidth="23256" windowHeight="12720" xr2:uid="{00000000-000D-0000-FFFF-FFFF00000000}"/>
  </bookViews>
  <sheets>
    <sheet name="2022マイアミ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6" l="1"/>
  <c r="K17" i="6"/>
  <c r="I17" i="6"/>
  <c r="V16" i="6"/>
  <c r="X16" i="6" s="1"/>
  <c r="T16" i="6"/>
  <c r="M16" i="6"/>
  <c r="P16" i="6" s="1"/>
  <c r="Y16" i="6" s="1"/>
  <c r="J16" i="6"/>
  <c r="Y15" i="6"/>
  <c r="V15" i="6"/>
  <c r="X15" i="6" s="1"/>
  <c r="T15" i="6"/>
  <c r="U15" i="6" s="1"/>
  <c r="N15" i="6"/>
  <c r="J15" i="6"/>
  <c r="V14" i="6"/>
  <c r="X14" i="6" s="1"/>
  <c r="T14" i="6"/>
  <c r="M14" i="6"/>
  <c r="N14" i="6" s="1"/>
  <c r="J14" i="6"/>
  <c r="V13" i="6"/>
  <c r="T13" i="6"/>
  <c r="M13" i="6"/>
  <c r="N13" i="6" s="1"/>
  <c r="J13" i="6"/>
  <c r="V12" i="6"/>
  <c r="X12" i="6" s="1"/>
  <c r="T12" i="6"/>
  <c r="P12" i="6"/>
  <c r="Y12" i="6" s="1"/>
  <c r="N12" i="6"/>
  <c r="J12" i="6"/>
  <c r="V11" i="6"/>
  <c r="X11" i="6" s="1"/>
  <c r="T11" i="6"/>
  <c r="M11" i="6"/>
  <c r="P11" i="6" s="1"/>
  <c r="J11" i="6"/>
  <c r="V10" i="6"/>
  <c r="X10" i="6" s="1"/>
  <c r="T10" i="6"/>
  <c r="M10" i="6"/>
  <c r="P10" i="6" s="1"/>
  <c r="Y10" i="6" s="1"/>
  <c r="J10" i="6"/>
  <c r="Y9" i="6"/>
  <c r="V9" i="6"/>
  <c r="X9" i="6" s="1"/>
  <c r="M9" i="6"/>
  <c r="J9" i="6"/>
  <c r="V8" i="6"/>
  <c r="X8" i="6" s="1"/>
  <c r="T8" i="6"/>
  <c r="M8" i="6"/>
  <c r="P8" i="6" s="1"/>
  <c r="J8" i="6"/>
  <c r="Y7" i="6"/>
  <c r="V7" i="6"/>
  <c r="X7" i="6" s="1"/>
  <c r="T7" i="6"/>
  <c r="U7" i="6" s="1"/>
  <c r="M7" i="6"/>
  <c r="N7" i="6" s="1"/>
  <c r="J7" i="6"/>
  <c r="Y6" i="6"/>
  <c r="X6" i="6"/>
  <c r="T6" i="6"/>
  <c r="M6" i="6"/>
  <c r="J6" i="6"/>
  <c r="V5" i="6"/>
  <c r="X5" i="6" s="1"/>
  <c r="T5" i="6"/>
  <c r="P5" i="6"/>
  <c r="J5" i="6"/>
  <c r="N10" i="6" l="1"/>
  <c r="U12" i="6"/>
  <c r="P13" i="6"/>
  <c r="Y13" i="6" s="1"/>
  <c r="N9" i="6"/>
  <c r="N16" i="6"/>
  <c r="U10" i="6"/>
  <c r="P14" i="6"/>
  <c r="U14" i="6" s="1"/>
  <c r="U16" i="6"/>
  <c r="Y5" i="6"/>
  <c r="U5" i="6"/>
  <c r="Y8" i="6"/>
  <c r="U8" i="6"/>
  <c r="Y11" i="6"/>
  <c r="U11" i="6"/>
  <c r="N5" i="6"/>
  <c r="N8" i="6"/>
  <c r="N11" i="6"/>
  <c r="Y14" i="6" l="1"/>
  <c r="N17" i="6"/>
  <c r="Y17" i="6" l="1"/>
</calcChain>
</file>

<file path=xl/sharedStrings.xml><?xml version="1.0" encoding="utf-8"?>
<sst xmlns="http://schemas.openxmlformats.org/spreadsheetml/2006/main" count="89" uniqueCount="81">
  <si>
    <t>アメリカ倉庫備蓄情報</t>
    <rPh sb="4" eb="6">
      <t>ソウコ</t>
    </rPh>
    <rPh sb="6" eb="8">
      <t>ビチク</t>
    </rPh>
    <rPh sb="8" eb="10">
      <t>ジョウホウ</t>
    </rPh>
    <phoneticPr fontId="3"/>
  </si>
  <si>
    <t>物資名</t>
    <rPh sb="0" eb="2">
      <t>ブッシ</t>
    </rPh>
    <rPh sb="2" eb="3">
      <t>メイ</t>
    </rPh>
    <phoneticPr fontId="3"/>
  </si>
  <si>
    <t>Item</t>
    <phoneticPr fontId="3"/>
  </si>
  <si>
    <t>基本数量</t>
  </si>
  <si>
    <t>現在数量</t>
    <rPh sb="0" eb="2">
      <t>ゲンザイ</t>
    </rPh>
    <rPh sb="2" eb="4">
      <t>スウリョウ</t>
    </rPh>
    <phoneticPr fontId="3"/>
  </si>
  <si>
    <t>Inventory</t>
  </si>
  <si>
    <t>納入日</t>
    <rPh sb="0" eb="2">
      <t>ノウニュウ</t>
    </rPh>
    <rPh sb="2" eb="3">
      <t>ビ</t>
    </rPh>
    <phoneticPr fontId="3"/>
  </si>
  <si>
    <t>形状</t>
    <rPh sb="0" eb="2">
      <t>ケイジョウ</t>
    </rPh>
    <phoneticPr fontId="3"/>
  </si>
  <si>
    <t>単価(US$)</t>
    <rPh sb="0" eb="2">
      <t>タンカ</t>
    </rPh>
    <phoneticPr fontId="3"/>
  </si>
  <si>
    <r>
      <t xml:space="preserve">前月残高
</t>
    </r>
    <r>
      <rPr>
        <sz val="10"/>
        <color indexed="8"/>
        <rFont val="Arial"/>
        <family val="2"/>
      </rPr>
      <t>Beginning Balance</t>
    </r>
    <rPh sb="0" eb="1">
      <t>マエ</t>
    </rPh>
    <rPh sb="1" eb="2">
      <t>ゲツ</t>
    </rPh>
    <rPh sb="2" eb="4">
      <t>ザンダカ</t>
    </rPh>
    <phoneticPr fontId="3"/>
  </si>
  <si>
    <t>放出数</t>
  </si>
  <si>
    <t>補充数</t>
  </si>
  <si>
    <t>当月総数</t>
  </si>
  <si>
    <t>当月額</t>
  </si>
  <si>
    <t>梱包あたり数量</t>
    <rPh sb="0" eb="2">
      <t>コンポウ</t>
    </rPh>
    <rPh sb="5" eb="7">
      <t>スウリョウ</t>
    </rPh>
    <phoneticPr fontId="3"/>
  </si>
  <si>
    <t>当月梱包数量</t>
  </si>
  <si>
    <t>Measurement
(cm)</t>
    <phoneticPr fontId="3"/>
  </si>
  <si>
    <t>１梱包容積</t>
    <rPh sb="1" eb="3">
      <t>コンポウ</t>
    </rPh>
    <rPh sb="3" eb="5">
      <t>ヨウセキ</t>
    </rPh>
    <phoneticPr fontId="3"/>
  </si>
  <si>
    <t>当月容積計</t>
  </si>
  <si>
    <t>容積重量</t>
    <rPh sb="0" eb="2">
      <t>ヨウセキ</t>
    </rPh>
    <rPh sb="2" eb="4">
      <t>ジュウリョウ</t>
    </rPh>
    <phoneticPr fontId="3"/>
  </si>
  <si>
    <t>１梱包重量</t>
    <rPh sb="1" eb="3">
      <t>コンポウ</t>
    </rPh>
    <rPh sb="3" eb="5">
      <t>ジュウリョウ</t>
    </rPh>
    <phoneticPr fontId="3"/>
  </si>
  <si>
    <t>容積重量と重量の重い方</t>
  </si>
  <si>
    <t>当月利用
面積</t>
    <rPh sb="0" eb="2">
      <t>トウゲツ</t>
    </rPh>
    <rPh sb="2" eb="4">
      <t>リヨウ</t>
    </rPh>
    <rPh sb="5" eb="7">
      <t>メンセキ</t>
    </rPh>
    <phoneticPr fontId="3"/>
  </si>
  <si>
    <t>Schedule</t>
  </si>
  <si>
    <t>Present Quantity</t>
    <phoneticPr fontId="3"/>
  </si>
  <si>
    <t>No.</t>
    <phoneticPr fontId="3"/>
  </si>
  <si>
    <t>In Date</t>
    <phoneticPr fontId="3"/>
  </si>
  <si>
    <t>Style</t>
    <phoneticPr fontId="3"/>
  </si>
  <si>
    <t>Unit Price</t>
    <phoneticPr fontId="3"/>
  </si>
  <si>
    <r>
      <t>数量</t>
    </r>
    <r>
      <rPr>
        <sz val="10"/>
        <color indexed="8"/>
        <rFont val="ＭＳ ゴシック"/>
        <family val="3"/>
        <charset val="128"/>
      </rPr>
      <t xml:space="preserve">
</t>
    </r>
    <r>
      <rPr>
        <sz val="10"/>
        <color indexed="8"/>
        <rFont val="Arial"/>
        <family val="2"/>
      </rPr>
      <t>Quanity</t>
    </r>
    <rPh sb="0" eb="2">
      <t>スウリョウ</t>
    </rPh>
    <phoneticPr fontId="3"/>
  </si>
  <si>
    <r>
      <t>計</t>
    </r>
    <r>
      <rPr>
        <sz val="10"/>
        <color indexed="8"/>
        <rFont val="ＭＳ ゴシック"/>
        <family val="3"/>
        <charset val="128"/>
      </rPr>
      <t xml:space="preserve">
</t>
    </r>
    <r>
      <rPr>
        <sz val="10"/>
        <color indexed="8"/>
        <rFont val="Arial"/>
        <family val="2"/>
      </rPr>
      <t>Tot</t>
    </r>
    <r>
      <rPr>
        <sz val="10"/>
        <rFont val="ＭＳ Ｐゴシック"/>
        <family val="3"/>
      </rPr>
      <t>al Amount</t>
    </r>
    <rPh sb="0" eb="1">
      <t>ケイ</t>
    </rPh>
    <phoneticPr fontId="3"/>
  </si>
  <si>
    <t>Out</t>
  </si>
  <si>
    <t>In</t>
  </si>
  <si>
    <t>Total Quanity</t>
  </si>
  <si>
    <t>Total Amount</t>
  </si>
  <si>
    <t>Q'ty/Pack</t>
    <phoneticPr fontId="3"/>
  </si>
  <si>
    <t>No of Package</t>
    <phoneticPr fontId="3"/>
  </si>
  <si>
    <t>L</t>
    <phoneticPr fontId="3"/>
  </si>
  <si>
    <t>W</t>
    <phoneticPr fontId="3"/>
  </si>
  <si>
    <t>H</t>
    <phoneticPr fontId="3"/>
  </si>
  <si>
    <t>Unit(m3)</t>
    <phoneticPr fontId="3"/>
  </si>
  <si>
    <t>Unit/kg
006(kg)</t>
    <phoneticPr fontId="3"/>
  </si>
  <si>
    <t>Unit Wt(kg)</t>
    <phoneticPr fontId="3"/>
  </si>
  <si>
    <t>M2</t>
    <phoneticPr fontId="3"/>
  </si>
  <si>
    <t>テント（標準地用）</t>
  </si>
  <si>
    <t>DT01</t>
    <phoneticPr fontId="3"/>
  </si>
  <si>
    <t>PCS</t>
  </si>
  <si>
    <t>毛布（標準地用）</t>
  </si>
  <si>
    <t>NB06</t>
  </si>
  <si>
    <t>UNIT</t>
  </si>
  <si>
    <t>1 X 20GP</t>
  </si>
  <si>
    <t>NB07</t>
  </si>
  <si>
    <t>毛布（寒冷地用）</t>
    <rPh sb="0" eb="2">
      <t>モウフ</t>
    </rPh>
    <rPh sb="3" eb="7">
      <t>カンレイチヨウ</t>
    </rPh>
    <phoneticPr fontId="3"/>
  </si>
  <si>
    <t>Blanket(Cold Climate)</t>
    <phoneticPr fontId="3"/>
  </si>
  <si>
    <t>CC01</t>
  </si>
  <si>
    <t>BDL</t>
  </si>
  <si>
    <t>スリーピングマット</t>
  </si>
  <si>
    <t>Sleeping Pad</t>
  </si>
  <si>
    <t>SP07</t>
    <phoneticPr fontId="3"/>
  </si>
  <si>
    <t>プラスチックシート</t>
    <phoneticPr fontId="3"/>
  </si>
  <si>
    <t>Plastic Sheet(Tarpaulin)</t>
    <phoneticPr fontId="3"/>
  </si>
  <si>
    <t>PL05</t>
    <phoneticPr fontId="3"/>
  </si>
  <si>
    <t>UNIT</t>
    <phoneticPr fontId="3"/>
  </si>
  <si>
    <t>ー</t>
    <phoneticPr fontId="2"/>
  </si>
  <si>
    <t>K25</t>
  </si>
  <si>
    <t>CTN</t>
  </si>
  <si>
    <t>発電機(60Hz 120/240)</t>
  </si>
  <si>
    <t>Generator(60Hz 120/240)</t>
  </si>
  <si>
    <t>K26</t>
  </si>
  <si>
    <t>浄水器</t>
    <phoneticPr fontId="2"/>
  </si>
  <si>
    <t>Expedition Water Filter</t>
    <phoneticPr fontId="2"/>
  </si>
  <si>
    <t>WF03</t>
  </si>
  <si>
    <t>ポリタンク</t>
    <phoneticPr fontId="3"/>
  </si>
  <si>
    <t>Foldable Tank</t>
  </si>
  <si>
    <t>T01</t>
  </si>
  <si>
    <t>03/24/2017</t>
  </si>
  <si>
    <t>T02</t>
  </si>
  <si>
    <t>トランス</t>
    <phoneticPr fontId="3"/>
  </si>
  <si>
    <t>Transformer</t>
    <phoneticPr fontId="3"/>
  </si>
  <si>
    <t>V3</t>
  </si>
  <si>
    <t>別添1－2</t>
    <rPh sb="0" eb="2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</si>
</sst>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(* #,##0_);_(* \(#,##0\);_(* &quot;-&quot;_);_(@_)"/>
    <numFmt numFmtId="177" formatCode="0.0_);\(0.0\)"/>
    <numFmt numFmtId="178" formatCode="\$#,##0.00;\-\$#,##0.00"/>
    <numFmt numFmtId="179" formatCode="0.0"/>
    <numFmt numFmtId="180" formatCode="mm/dd/yyyy"/>
    <numFmt numFmtId="181" formatCode="#,##0_ ;[Red]\-#,##0\ "/>
    <numFmt numFmtId="182" formatCode="0.00_);[Red]\(0.00\)"/>
  </numFmts>
  <fonts count="2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Arial"/>
      <family val="2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Arial Unicode MS"/>
      <family val="3"/>
      <charset val="128"/>
    </font>
    <font>
      <sz val="10"/>
      <color indexed="8"/>
      <name val="ＭＳ ゴシック"/>
      <family val="3"/>
      <charset val="128"/>
    </font>
    <font>
      <sz val="12"/>
      <name val="Arial"/>
      <family val="2"/>
    </font>
    <font>
      <sz val="12"/>
      <color theme="1"/>
      <name val="Arial"/>
      <family val="2"/>
    </font>
    <font>
      <sz val="11"/>
      <name val="ＭＳ ゴシック"/>
      <family val="3"/>
      <charset val="128"/>
    </font>
    <font>
      <sz val="11"/>
      <name val="Arial Unicode MS"/>
      <family val="3"/>
      <charset val="128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rgb="FF00B050"/>
      <name val="ＭＳ ゴシック"/>
      <family val="3"/>
      <charset val="128"/>
    </font>
    <font>
      <b/>
      <sz val="11"/>
      <name val="Arial Unicode MS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40" fontId="1" fillId="0" borderId="0" applyFont="0" applyFill="0" applyBorder="0" applyAlignment="0" applyProtection="0">
      <alignment vertical="center"/>
    </xf>
  </cellStyleXfs>
  <cellXfs count="231">
    <xf numFmtId="0" fontId="0" fillId="0" borderId="0" xfId="0"/>
    <xf numFmtId="179" fontId="4" fillId="0" borderId="0" xfId="0" applyNumberFormat="1" applyFont="1"/>
    <xf numFmtId="0" fontId="4" fillId="0" borderId="0" xfId="0" applyFont="1"/>
    <xf numFmtId="177" fontId="4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 shrinkToFit="1"/>
    </xf>
    <xf numFmtId="0" fontId="13" fillId="3" borderId="13" xfId="0" applyFont="1" applyFill="1" applyBorder="1" applyAlignment="1">
      <alignment horizontal="center" vertical="center" wrapText="1" shrinkToFit="1"/>
    </xf>
    <xf numFmtId="0" fontId="12" fillId="3" borderId="13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80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78" fontId="16" fillId="0" borderId="4" xfId="0" applyNumberFormat="1" applyFont="1" applyBorder="1" applyAlignment="1">
      <alignment horizontal="right" vertical="center"/>
    </xf>
    <xf numFmtId="178" fontId="16" fillId="0" borderId="5" xfId="0" applyNumberFormat="1" applyFont="1" applyBorder="1" applyAlignment="1">
      <alignment horizontal="right" vertical="center"/>
    </xf>
    <xf numFmtId="0" fontId="16" fillId="2" borderId="27" xfId="0" applyFont="1" applyFill="1" applyBorder="1" applyAlignment="1">
      <alignment horizontal="right" vertical="center"/>
    </xf>
    <xf numFmtId="0" fontId="16" fillId="2" borderId="26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182" fontId="16" fillId="0" borderId="4" xfId="0" applyNumberFormat="1" applyFont="1" applyBorder="1" applyAlignment="1">
      <alignment horizontal="center" vertical="center"/>
    </xf>
    <xf numFmtId="182" fontId="16" fillId="0" borderId="3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2" fontId="19" fillId="0" borderId="3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182" fontId="16" fillId="0" borderId="39" xfId="0" applyNumberFormat="1" applyFont="1" applyBorder="1" applyAlignment="1">
      <alignment horizontal="center" vertical="center"/>
    </xf>
    <xf numFmtId="2" fontId="19" fillId="0" borderId="39" xfId="0" applyNumberFormat="1" applyFont="1" applyBorder="1" applyAlignment="1">
      <alignment horizontal="center" vertical="center"/>
    </xf>
    <xf numFmtId="180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78" fontId="16" fillId="2" borderId="2" xfId="0" applyNumberFormat="1" applyFont="1" applyFill="1" applyBorder="1" applyAlignment="1">
      <alignment horizontal="right" vertical="center"/>
    </xf>
    <xf numFmtId="178" fontId="16" fillId="2" borderId="1" xfId="0" applyNumberFormat="1" applyFont="1" applyFill="1" applyBorder="1" applyAlignment="1">
      <alignment horizontal="right" vertical="center"/>
    </xf>
    <xf numFmtId="181" fontId="16" fillId="2" borderId="2" xfId="2" applyNumberFormat="1" applyFont="1" applyFill="1" applyBorder="1" applyAlignment="1">
      <alignment horizontal="right" vertical="center"/>
    </xf>
    <xf numFmtId="180" fontId="16" fillId="2" borderId="33" xfId="0" applyNumberFormat="1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178" fontId="16" fillId="2" borderId="33" xfId="0" applyNumberFormat="1" applyFont="1" applyFill="1" applyBorder="1" applyAlignment="1">
      <alignment horizontal="right" vertical="center"/>
    </xf>
    <xf numFmtId="38" fontId="17" fillId="2" borderId="41" xfId="2" applyNumberFormat="1" applyFont="1" applyFill="1" applyBorder="1" applyAlignment="1">
      <alignment horizontal="right" vertical="center"/>
    </xf>
    <xf numFmtId="178" fontId="16" fillId="2" borderId="42" xfId="0" applyNumberFormat="1" applyFont="1" applyFill="1" applyBorder="1" applyAlignment="1">
      <alignment horizontal="right" vertical="center"/>
    </xf>
    <xf numFmtId="0" fontId="16" fillId="2" borderId="43" xfId="0" applyFont="1" applyFill="1" applyBorder="1" applyAlignment="1">
      <alignment horizontal="right" vertical="center"/>
    </xf>
    <xf numFmtId="0" fontId="16" fillId="2" borderId="44" xfId="0" applyFont="1" applyFill="1" applyBorder="1" applyAlignment="1">
      <alignment horizontal="center" vertical="center"/>
    </xf>
    <xf numFmtId="181" fontId="16" fillId="2" borderId="41" xfId="2" applyNumberFormat="1" applyFont="1" applyFill="1" applyBorder="1" applyAlignment="1">
      <alignment horizontal="right" vertical="center"/>
    </xf>
    <xf numFmtId="178" fontId="16" fillId="2" borderId="41" xfId="0" applyNumberFormat="1" applyFont="1" applyFill="1" applyBorder="1" applyAlignment="1">
      <alignment horizontal="right" vertical="center"/>
    </xf>
    <xf numFmtId="0" fontId="16" fillId="0" borderId="4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4" fontId="16" fillId="0" borderId="41" xfId="0" applyNumberFormat="1" applyFont="1" applyBorder="1" applyAlignment="1">
      <alignment horizontal="center" vertical="center"/>
    </xf>
    <xf numFmtId="40" fontId="16" fillId="0" borderId="41" xfId="2" applyFont="1" applyFill="1" applyBorder="1" applyAlignment="1">
      <alignment horizontal="center" vertical="center"/>
    </xf>
    <xf numFmtId="182" fontId="16" fillId="0" borderId="41" xfId="0" applyNumberFormat="1" applyFont="1" applyBorder="1" applyAlignment="1">
      <alignment horizontal="center" vertical="center"/>
    </xf>
    <xf numFmtId="182" fontId="16" fillId="0" borderId="48" xfId="0" applyNumberFormat="1" applyFont="1" applyBorder="1" applyAlignment="1">
      <alignment horizontal="center" vertical="center"/>
    </xf>
    <xf numFmtId="2" fontId="19" fillId="0" borderId="48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3" fontId="16" fillId="2" borderId="2" xfId="2" applyNumberFormat="1" applyFont="1" applyFill="1" applyBorder="1" applyAlignment="1">
      <alignment horizontal="right" vertical="center"/>
    </xf>
    <xf numFmtId="38" fontId="16" fillId="2" borderId="35" xfId="2" applyNumberFormat="1" applyFont="1" applyFill="1" applyBorder="1" applyAlignment="1">
      <alignment horizontal="right" vertical="center"/>
    </xf>
    <xf numFmtId="38" fontId="16" fillId="2" borderId="6" xfId="2" applyNumberFormat="1" applyFont="1" applyFill="1" applyBorder="1" applyAlignment="1">
      <alignment horizontal="right" vertical="center"/>
    </xf>
    <xf numFmtId="38" fontId="16" fillId="2" borderId="52" xfId="2" applyNumberFormat="1" applyFont="1" applyFill="1" applyBorder="1" applyAlignment="1">
      <alignment horizontal="right" vertical="center"/>
    </xf>
    <xf numFmtId="38" fontId="16" fillId="2" borderId="40" xfId="2" applyNumberFormat="1" applyFont="1" applyFill="1" applyBorder="1" applyAlignment="1">
      <alignment horizontal="right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center" vertical="center"/>
    </xf>
    <xf numFmtId="182" fontId="16" fillId="0" borderId="56" xfId="0" applyNumberFormat="1" applyFont="1" applyBorder="1" applyAlignment="1">
      <alignment horizontal="center" vertical="center"/>
    </xf>
    <xf numFmtId="4" fontId="16" fillId="0" borderId="57" xfId="0" applyNumberFormat="1" applyFont="1" applyBorder="1" applyAlignment="1">
      <alignment horizontal="center" vertical="center"/>
    </xf>
    <xf numFmtId="2" fontId="19" fillId="0" borderId="58" xfId="0" applyNumberFormat="1" applyFont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182" fontId="16" fillId="2" borderId="2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180" fontId="16" fillId="2" borderId="41" xfId="0" applyNumberFormat="1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3" fontId="16" fillId="2" borderId="41" xfId="2" applyNumberFormat="1" applyFont="1" applyFill="1" applyBorder="1" applyAlignment="1">
      <alignment horizontal="right" vertical="center"/>
    </xf>
    <xf numFmtId="38" fontId="16" fillId="2" borderId="43" xfId="2" applyNumberFormat="1" applyFont="1" applyFill="1" applyBorder="1" applyAlignment="1">
      <alignment horizontal="right" vertical="center"/>
    </xf>
    <xf numFmtId="38" fontId="16" fillId="2" borderId="44" xfId="2" applyNumberFormat="1" applyFont="1" applyFill="1" applyBorder="1" applyAlignment="1">
      <alignment horizontal="right" vertical="center"/>
    </xf>
    <xf numFmtId="4" fontId="16" fillId="0" borderId="62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182" fontId="16" fillId="0" borderId="58" xfId="0" applyNumberFormat="1" applyFont="1" applyBorder="1" applyAlignment="1">
      <alignment horizontal="center" vertical="center"/>
    </xf>
    <xf numFmtId="38" fontId="16" fillId="2" borderId="41" xfId="2" applyNumberFormat="1" applyFont="1" applyFill="1" applyBorder="1" applyAlignment="1">
      <alignment horizontal="right" vertical="center"/>
    </xf>
    <xf numFmtId="0" fontId="11" fillId="0" borderId="63" xfId="0" applyFont="1" applyBorder="1" applyAlignment="1">
      <alignment vertical="center"/>
    </xf>
    <xf numFmtId="176" fontId="16" fillId="0" borderId="51" xfId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38" fontId="17" fillId="0" borderId="33" xfId="2" applyNumberFormat="1" applyFont="1" applyFill="1" applyBorder="1" applyAlignment="1">
      <alignment horizontal="right" vertical="center"/>
    </xf>
    <xf numFmtId="178" fontId="16" fillId="0" borderId="8" xfId="0" applyNumberFormat="1" applyFont="1" applyBorder="1" applyAlignment="1">
      <alignment horizontal="right" vertical="center"/>
    </xf>
    <xf numFmtId="182" fontId="16" fillId="0" borderId="8" xfId="0" applyNumberFormat="1" applyFont="1" applyBorder="1" applyAlignment="1">
      <alignment horizontal="center" vertical="center"/>
    </xf>
    <xf numFmtId="178" fontId="16" fillId="0" borderId="3" xfId="0" applyNumberFormat="1" applyFont="1" applyBorder="1" applyAlignment="1">
      <alignment horizontal="right" vertical="center"/>
    </xf>
    <xf numFmtId="0" fontId="16" fillId="2" borderId="64" xfId="0" applyFont="1" applyFill="1" applyBorder="1" applyAlignment="1">
      <alignment horizontal="right" vertical="center"/>
    </xf>
    <xf numFmtId="0" fontId="16" fillId="2" borderId="65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8" fontId="16" fillId="0" borderId="5" xfId="2" applyNumberFormat="1" applyFont="1" applyFill="1" applyBorder="1" applyAlignment="1">
      <alignment horizontal="right" vertical="center"/>
    </xf>
    <xf numFmtId="181" fontId="16" fillId="0" borderId="5" xfId="2" applyNumberFormat="1" applyFont="1" applyFill="1" applyBorder="1" applyAlignment="1">
      <alignment horizontal="right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182" fontId="16" fillId="0" borderId="62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6" fillId="0" borderId="27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2" fontId="19" fillId="0" borderId="67" xfId="0" applyNumberFormat="1" applyFont="1" applyBorder="1" applyAlignment="1">
      <alignment horizontal="center" vertical="center"/>
    </xf>
    <xf numFmtId="180" fontId="20" fillId="0" borderId="33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178" fontId="20" fillId="0" borderId="33" xfId="0" applyNumberFormat="1" applyFont="1" applyBorder="1" applyAlignment="1">
      <alignment horizontal="right" vertical="center"/>
    </xf>
    <xf numFmtId="38" fontId="20" fillId="2" borderId="8" xfId="2" applyNumberFormat="1" applyFont="1" applyFill="1" applyBorder="1" applyAlignment="1">
      <alignment horizontal="right" vertical="center"/>
    </xf>
    <xf numFmtId="178" fontId="20" fillId="0" borderId="42" xfId="0" applyNumberFormat="1" applyFont="1" applyBorder="1" applyAlignment="1">
      <alignment horizontal="right" vertical="center"/>
    </xf>
    <xf numFmtId="0" fontId="20" fillId="0" borderId="52" xfId="0" applyFont="1" applyBorder="1" applyAlignment="1">
      <alignment horizontal="right" vertical="center"/>
    </xf>
    <xf numFmtId="0" fontId="20" fillId="0" borderId="40" xfId="0" applyFont="1" applyBorder="1" applyAlignment="1">
      <alignment horizontal="right" vertical="center"/>
    </xf>
    <xf numFmtId="181" fontId="20" fillId="0" borderId="8" xfId="2" applyNumberFormat="1" applyFont="1" applyFill="1" applyBorder="1" applyAlignment="1">
      <alignment horizontal="right" vertical="center"/>
    </xf>
    <xf numFmtId="178" fontId="20" fillId="0" borderId="41" xfId="0" applyNumberFormat="1" applyFont="1" applyBorder="1" applyAlignment="1">
      <alignment horizontal="right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182" fontId="20" fillId="0" borderId="33" xfId="0" applyNumberFormat="1" applyFont="1" applyBorder="1" applyAlignment="1">
      <alignment horizontal="center" vertical="center"/>
    </xf>
    <xf numFmtId="2" fontId="23" fillId="0" borderId="67" xfId="0" applyNumberFormat="1" applyFont="1" applyBorder="1" applyAlignment="1">
      <alignment horizontal="center" vertical="center"/>
    </xf>
    <xf numFmtId="176" fontId="21" fillId="0" borderId="69" xfId="1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180" fontId="16" fillId="0" borderId="68" xfId="0" applyNumberFormat="1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178" fontId="16" fillId="0" borderId="68" xfId="0" applyNumberFormat="1" applyFont="1" applyBorder="1" applyAlignment="1">
      <alignment horizontal="right" vertical="center"/>
    </xf>
    <xf numFmtId="38" fontId="16" fillId="0" borderId="69" xfId="2" applyNumberFormat="1" applyFont="1" applyFill="1" applyBorder="1" applyAlignment="1">
      <alignment horizontal="right" vertical="center"/>
    </xf>
    <xf numFmtId="178" fontId="16" fillId="0" borderId="69" xfId="0" applyNumberFormat="1" applyFont="1" applyBorder="1" applyAlignment="1">
      <alignment horizontal="right" vertical="center"/>
    </xf>
    <xf numFmtId="181" fontId="16" fillId="0" borderId="68" xfId="2" applyNumberFormat="1" applyFont="1" applyFill="1" applyBorder="1" applyAlignment="1">
      <alignment horizontal="right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4" fontId="16" fillId="0" borderId="68" xfId="0" applyNumberFormat="1" applyFont="1" applyBorder="1" applyAlignment="1">
      <alignment horizontal="center" vertical="center"/>
    </xf>
    <xf numFmtId="182" fontId="16" fillId="0" borderId="68" xfId="0" applyNumberFormat="1" applyFont="1" applyBorder="1" applyAlignment="1">
      <alignment horizontal="center" vertical="center"/>
    </xf>
    <xf numFmtId="182" fontId="16" fillId="0" borderId="6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1" fillId="0" borderId="74" xfId="0" applyNumberFormat="1" applyFont="1" applyBorder="1" applyAlignment="1">
      <alignment horizontal="center" vertical="center"/>
    </xf>
    <xf numFmtId="179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176" fontId="16" fillId="0" borderId="1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shrinkToFit="1"/>
    </xf>
    <xf numFmtId="0" fontId="13" fillId="0" borderId="32" xfId="0" applyFont="1" applyBorder="1" applyAlignment="1">
      <alignment vertical="center"/>
    </xf>
    <xf numFmtId="0" fontId="16" fillId="0" borderId="33" xfId="0" applyFont="1" applyBorder="1" applyAlignment="1">
      <alignment vertical="center" shrinkToFit="1"/>
    </xf>
    <xf numFmtId="0" fontId="12" fillId="0" borderId="49" xfId="0" applyFont="1" applyBorder="1" applyAlignment="1">
      <alignment vertical="center"/>
    </xf>
    <xf numFmtId="0" fontId="21" fillId="0" borderId="41" xfId="0" applyFont="1" applyBorder="1" applyAlignment="1">
      <alignment vertical="center" shrinkToFit="1"/>
    </xf>
    <xf numFmtId="0" fontId="13" fillId="0" borderId="50" xfId="0" applyFont="1" applyBorder="1" applyAlignment="1">
      <alignment vertical="center"/>
    </xf>
    <xf numFmtId="0" fontId="16" fillId="0" borderId="15" xfId="0" applyFont="1" applyBorder="1" applyAlignment="1">
      <alignment vertical="center" shrinkToFit="1"/>
    </xf>
    <xf numFmtId="0" fontId="13" fillId="0" borderId="34" xfId="0" applyFont="1" applyBorder="1" applyAlignment="1">
      <alignment vertical="center"/>
    </xf>
    <xf numFmtId="0" fontId="16" fillId="0" borderId="4" xfId="0" applyFont="1" applyBorder="1" applyAlignment="1">
      <alignment vertical="center" shrinkToFit="1"/>
    </xf>
    <xf numFmtId="0" fontId="12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 shrinkToFit="1"/>
    </xf>
    <xf numFmtId="0" fontId="12" fillId="0" borderId="66" xfId="0" applyFont="1" applyBorder="1" applyAlignment="1">
      <alignment vertical="center"/>
    </xf>
    <xf numFmtId="0" fontId="21" fillId="0" borderId="68" xfId="0" applyFont="1" applyBorder="1" applyAlignment="1">
      <alignment vertical="center" shrinkToFit="1"/>
    </xf>
    <xf numFmtId="176" fontId="16" fillId="0" borderId="3" xfId="1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180" fontId="16" fillId="0" borderId="3" xfId="0" applyNumberFormat="1" applyFont="1" applyBorder="1" applyAlignment="1">
      <alignment horizontal="center" vertical="center"/>
    </xf>
    <xf numFmtId="38" fontId="16" fillId="0" borderId="7" xfId="2" applyNumberFormat="1" applyFont="1" applyFill="1" applyBorder="1" applyAlignment="1">
      <alignment horizontal="right" vertical="center"/>
    </xf>
    <xf numFmtId="178" fontId="16" fillId="0" borderId="7" xfId="0" applyNumberFormat="1" applyFont="1" applyBorder="1" applyAlignment="1">
      <alignment horizontal="right" vertical="center"/>
    </xf>
    <xf numFmtId="181" fontId="16" fillId="0" borderId="7" xfId="2" applyNumberFormat="1" applyFont="1" applyFill="1" applyBorder="1" applyAlignment="1">
      <alignment horizontal="right" vertical="center"/>
    </xf>
    <xf numFmtId="0" fontId="13" fillId="0" borderId="66" xfId="0" applyFont="1" applyBorder="1" applyAlignment="1">
      <alignment horizontal="left" vertical="top"/>
    </xf>
    <xf numFmtId="0" fontId="16" fillId="0" borderId="68" xfId="0" applyFont="1" applyBorder="1" applyAlignment="1">
      <alignment horizontal="left" vertical="top" shrinkToFit="1"/>
    </xf>
    <xf numFmtId="176" fontId="16" fillId="0" borderId="69" xfId="1" applyFont="1" applyBorder="1" applyAlignment="1">
      <alignment horizontal="center" vertical="center"/>
    </xf>
    <xf numFmtId="176" fontId="16" fillId="0" borderId="68" xfId="1" applyFont="1" applyBorder="1" applyAlignment="1">
      <alignment horizontal="center" vertical="center"/>
    </xf>
    <xf numFmtId="0" fontId="16" fillId="2" borderId="75" xfId="0" applyFont="1" applyFill="1" applyBorder="1" applyAlignment="1">
      <alignment horizontal="right" vertical="center"/>
    </xf>
    <xf numFmtId="0" fontId="16" fillId="2" borderId="70" xfId="0" applyFont="1" applyFill="1" applyBorder="1" applyAlignment="1">
      <alignment horizontal="right" vertical="center"/>
    </xf>
    <xf numFmtId="181" fontId="16" fillId="0" borderId="69" xfId="2" applyNumberFormat="1" applyFont="1" applyFill="1" applyBorder="1" applyAlignment="1">
      <alignment horizontal="right" vertical="center"/>
    </xf>
    <xf numFmtId="181" fontId="16" fillId="0" borderId="3" xfId="2" applyNumberFormat="1" applyFont="1" applyFill="1" applyBorder="1" applyAlignment="1">
      <alignment horizontal="right" vertical="center"/>
    </xf>
    <xf numFmtId="176" fontId="16" fillId="0" borderId="4" xfId="1" applyFont="1" applyBorder="1" applyAlignment="1">
      <alignment horizontal="center" vertical="center"/>
    </xf>
    <xf numFmtId="0" fontId="13" fillId="0" borderId="66" xfId="0" applyFont="1" applyBorder="1" applyAlignment="1">
      <alignment vertical="center"/>
    </xf>
    <xf numFmtId="0" fontId="16" fillId="0" borderId="68" xfId="0" applyFont="1" applyBorder="1" applyAlignment="1">
      <alignment vertical="center" shrinkToFit="1"/>
    </xf>
    <xf numFmtId="176" fontId="17" fillId="0" borderId="68" xfId="1" applyFont="1" applyBorder="1" applyAlignment="1">
      <alignment horizontal="center" vertical="center"/>
    </xf>
    <xf numFmtId="176" fontId="16" fillId="2" borderId="33" xfId="1" applyFont="1" applyFill="1" applyBorder="1" applyAlignment="1">
      <alignment horizontal="center" vertical="center"/>
    </xf>
    <xf numFmtId="176" fontId="21" fillId="2" borderId="62" xfId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 shrinkToFit="1"/>
    </xf>
    <xf numFmtId="176" fontId="16" fillId="2" borderId="2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178" fontId="21" fillId="0" borderId="74" xfId="0" applyNumberFormat="1" applyFont="1" applyBorder="1" applyAlignment="1">
      <alignment horizontal="right" vertical="center"/>
    </xf>
    <xf numFmtId="2" fontId="14" fillId="0" borderId="7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 shrinkToFit="1"/>
    </xf>
    <xf numFmtId="0" fontId="13" fillId="0" borderId="76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77" xfId="0" applyFont="1" applyBorder="1" applyAlignment="1">
      <alignment vertical="center"/>
    </xf>
    <xf numFmtId="0" fontId="16" fillId="0" borderId="75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76" fontId="16" fillId="2" borderId="2" xfId="1" applyFont="1" applyFill="1" applyBorder="1" applyAlignment="1">
      <alignment horizontal="center" vertical="center"/>
    </xf>
    <xf numFmtId="176" fontId="16" fillId="0" borderId="7" xfId="1" applyFont="1" applyBorder="1" applyAlignment="1">
      <alignment horizontal="center" vertical="center"/>
    </xf>
    <xf numFmtId="176" fontId="16" fillId="0" borderId="8" xfId="1" applyFont="1" applyBorder="1" applyAlignment="1">
      <alignment horizontal="center" vertical="center"/>
    </xf>
    <xf numFmtId="176" fontId="16" fillId="0" borderId="42" xfId="1" applyFont="1" applyBorder="1" applyAlignment="1">
      <alignment horizontal="center" vertical="center"/>
    </xf>
    <xf numFmtId="176" fontId="25" fillId="0" borderId="8" xfId="1" applyFont="1" applyBorder="1" applyAlignment="1">
      <alignment horizontal="center" vertical="center"/>
    </xf>
    <xf numFmtId="176" fontId="16" fillId="0" borderId="33" xfId="1" applyFont="1" applyFill="1" applyBorder="1" applyAlignment="1">
      <alignment horizontal="center" vertical="center"/>
    </xf>
    <xf numFmtId="176" fontId="21" fillId="0" borderId="15" xfId="1" applyFont="1" applyBorder="1" applyAlignment="1">
      <alignment horizontal="center" vertical="center"/>
    </xf>
    <xf numFmtId="176" fontId="21" fillId="0" borderId="41" xfId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78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177" fontId="13" fillId="0" borderId="15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</cellXfs>
  <cellStyles count="3">
    <cellStyle name="桁区切り" xfId="1" builtinId="6"/>
    <cellStyle name="桁区切り [0.00]" xfId="2" builtinId="3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D44"/>
  <sheetViews>
    <sheetView tabSelected="1" zoomScale="70" zoomScaleNormal="70" workbookViewId="0">
      <selection activeCell="AB15" sqref="AB15"/>
    </sheetView>
  </sheetViews>
  <sheetFormatPr defaultColWidth="9" defaultRowHeight="13.8"/>
  <cols>
    <col min="1" max="1" width="24.33203125" style="5" customWidth="1"/>
    <col min="2" max="2" width="25.88671875" style="5" hidden="1" customWidth="1"/>
    <col min="3" max="4" width="10.6640625" style="5" customWidth="1"/>
    <col min="5" max="5" width="10.6640625" style="5" hidden="1" customWidth="1"/>
    <col min="6" max="6" width="14.109375" style="5" hidden="1" customWidth="1"/>
    <col min="7" max="7" width="10.6640625" style="5" hidden="1" customWidth="1"/>
    <col min="8" max="8" width="12.6640625" style="5" hidden="1" customWidth="1"/>
    <col min="9" max="9" width="10.6640625" style="5" hidden="1" customWidth="1"/>
    <col min="10" max="10" width="15.44140625" style="5" hidden="1" customWidth="1"/>
    <col min="11" max="13" width="10.6640625" style="42" hidden="1" customWidth="1"/>
    <col min="14" max="14" width="15.44140625" style="5" hidden="1" customWidth="1"/>
    <col min="15" max="15" width="10.6640625" style="5" customWidth="1"/>
    <col min="16" max="16" width="10.6640625" style="5" hidden="1" customWidth="1"/>
    <col min="17" max="20" width="10.6640625" style="5" customWidth="1"/>
    <col min="21" max="21" width="10.6640625" style="5" hidden="1" customWidth="1"/>
    <col min="22" max="23" width="10.6640625" style="5" customWidth="1"/>
    <col min="24" max="24" width="12.44140625" style="2" customWidth="1"/>
    <col min="25" max="25" width="11.88671875" style="157" customWidth="1"/>
    <col min="26" max="16384" width="9" style="5"/>
  </cols>
  <sheetData>
    <row r="2" spans="1:108" ht="42.75" customHeight="1" thickBot="1">
      <c r="A2" s="217" t="s">
        <v>0</v>
      </c>
      <c r="B2" s="218"/>
      <c r="C2" s="218"/>
      <c r="D2" s="219"/>
      <c r="E2" s="197"/>
      <c r="F2" s="197"/>
      <c r="G2" s="197"/>
      <c r="H2" s="197"/>
      <c r="I2" s="197"/>
      <c r="J2" s="197"/>
      <c r="K2" s="4"/>
      <c r="L2" s="198"/>
      <c r="M2" s="198"/>
      <c r="N2" s="197"/>
      <c r="O2" s="197"/>
      <c r="P2" s="197"/>
      <c r="Q2" s="197"/>
      <c r="R2" s="197"/>
      <c r="S2" s="197"/>
      <c r="T2" s="197"/>
      <c r="U2" s="197"/>
      <c r="V2" s="220"/>
      <c r="W2" s="221"/>
      <c r="X2" s="221"/>
      <c r="Y2" s="199" t="s">
        <v>80</v>
      </c>
    </row>
    <row r="3" spans="1:108" s="11" customFormat="1" ht="33.75" customHeight="1">
      <c r="A3" s="222" t="s">
        <v>1</v>
      </c>
      <c r="B3" s="224" t="s">
        <v>2</v>
      </c>
      <c r="C3" s="6" t="s">
        <v>3</v>
      </c>
      <c r="D3" s="202" t="s">
        <v>4</v>
      </c>
      <c r="E3" s="7" t="s">
        <v>5</v>
      </c>
      <c r="F3" s="195" t="s">
        <v>6</v>
      </c>
      <c r="G3" s="7" t="s">
        <v>7</v>
      </c>
      <c r="H3" s="195" t="s">
        <v>8</v>
      </c>
      <c r="I3" s="226" t="s">
        <v>9</v>
      </c>
      <c r="J3" s="227"/>
      <c r="K3" s="203" t="s">
        <v>10</v>
      </c>
      <c r="L3" s="8" t="s">
        <v>11</v>
      </c>
      <c r="M3" s="6" t="s">
        <v>12</v>
      </c>
      <c r="N3" s="9" t="s">
        <v>13</v>
      </c>
      <c r="O3" s="7" t="s">
        <v>14</v>
      </c>
      <c r="P3" s="195" t="s">
        <v>15</v>
      </c>
      <c r="Q3" s="228" t="s">
        <v>16</v>
      </c>
      <c r="R3" s="228"/>
      <c r="S3" s="228"/>
      <c r="T3" s="195" t="s">
        <v>17</v>
      </c>
      <c r="U3" s="10" t="s">
        <v>18</v>
      </c>
      <c r="V3" s="195" t="s">
        <v>19</v>
      </c>
      <c r="W3" s="195" t="s">
        <v>20</v>
      </c>
      <c r="X3" s="229" t="s">
        <v>21</v>
      </c>
      <c r="Y3" s="12" t="s">
        <v>22</v>
      </c>
    </row>
    <row r="4" spans="1:108" s="27" customFormat="1" ht="27" thickBot="1">
      <c r="A4" s="223"/>
      <c r="B4" s="225"/>
      <c r="C4" s="204" t="s">
        <v>23</v>
      </c>
      <c r="D4" s="161" t="s">
        <v>24</v>
      </c>
      <c r="E4" s="205" t="s">
        <v>25</v>
      </c>
      <c r="F4" s="15" t="s">
        <v>26</v>
      </c>
      <c r="G4" s="13" t="s">
        <v>27</v>
      </c>
      <c r="H4" s="15" t="s">
        <v>28</v>
      </c>
      <c r="I4" s="14" t="s">
        <v>29</v>
      </c>
      <c r="J4" s="16" t="s">
        <v>30</v>
      </c>
      <c r="K4" s="17" t="s">
        <v>31</v>
      </c>
      <c r="L4" s="18" t="s">
        <v>32</v>
      </c>
      <c r="M4" s="19" t="s">
        <v>33</v>
      </c>
      <c r="N4" s="20" t="s">
        <v>34</v>
      </c>
      <c r="O4" s="21" t="s">
        <v>35</v>
      </c>
      <c r="P4" s="20" t="s">
        <v>36</v>
      </c>
      <c r="Q4" s="22" t="s">
        <v>37</v>
      </c>
      <c r="R4" s="23" t="s">
        <v>38</v>
      </c>
      <c r="S4" s="24" t="s">
        <v>39</v>
      </c>
      <c r="T4" s="25" t="s">
        <v>40</v>
      </c>
      <c r="U4" s="25" t="s">
        <v>40</v>
      </c>
      <c r="V4" s="14" t="s">
        <v>41</v>
      </c>
      <c r="W4" s="26" t="s">
        <v>42</v>
      </c>
      <c r="X4" s="230"/>
      <c r="Y4" s="28" t="s">
        <v>43</v>
      </c>
    </row>
    <row r="5" spans="1:108" s="42" customFormat="1" ht="30" customHeight="1" thickTop="1" thickBot="1">
      <c r="A5" s="206" t="s">
        <v>44</v>
      </c>
      <c r="B5" s="162"/>
      <c r="C5" s="160">
        <v>800</v>
      </c>
      <c r="D5" s="196">
        <v>1000</v>
      </c>
      <c r="E5" s="45" t="s">
        <v>45</v>
      </c>
      <c r="F5" s="54">
        <v>44306</v>
      </c>
      <c r="G5" s="55" t="s">
        <v>46</v>
      </c>
      <c r="H5" s="56">
        <v>70.83</v>
      </c>
      <c r="I5" s="57">
        <v>1100</v>
      </c>
      <c r="J5" s="58">
        <f>H5*I5</f>
        <v>77913</v>
      </c>
      <c r="K5" s="59"/>
      <c r="L5" s="60"/>
      <c r="M5" s="61">
        <v>1000</v>
      </c>
      <c r="N5" s="62">
        <f t="shared" ref="N5:N16" si="0">H5*M5</f>
        <v>70830</v>
      </c>
      <c r="O5" s="63">
        <v>2</v>
      </c>
      <c r="P5" s="63">
        <f>M5/O5</f>
        <v>500</v>
      </c>
      <c r="Q5" s="64">
        <v>67</v>
      </c>
      <c r="R5" s="65">
        <v>43</v>
      </c>
      <c r="S5" s="66">
        <v>19</v>
      </c>
      <c r="T5" s="67">
        <f>ROUNDUP(Q5*R5*S5/1000000,2)</f>
        <v>6.0000000000000005E-2</v>
      </c>
      <c r="U5" s="67">
        <f>T5*P5</f>
        <v>30.000000000000004</v>
      </c>
      <c r="V5" s="68">
        <f>ROUNDDOWN(Q5*R5*S5/6000,2)</f>
        <v>9.1199999999999992</v>
      </c>
      <c r="W5" s="69">
        <v>15</v>
      </c>
      <c r="X5" s="70">
        <f>IF(V5&gt;=W5,V5,W5)</f>
        <v>15</v>
      </c>
      <c r="Y5" s="71">
        <f t="shared" ref="Y5:Y16" si="1">Q5*R5*P5/10000</f>
        <v>144.05000000000001</v>
      </c>
    </row>
    <row r="6" spans="1:108" s="90" customFormat="1" ht="30" customHeight="1" thickBot="1">
      <c r="A6" s="163" t="s">
        <v>47</v>
      </c>
      <c r="B6" s="164"/>
      <c r="C6" s="210">
        <v>30000</v>
      </c>
      <c r="D6" s="209">
        <v>32400</v>
      </c>
      <c r="E6" s="35" t="s">
        <v>48</v>
      </c>
      <c r="F6" s="49">
        <v>44329</v>
      </c>
      <c r="G6" s="50" t="s">
        <v>49</v>
      </c>
      <c r="H6" s="51">
        <v>8.01</v>
      </c>
      <c r="I6" s="73">
        <v>28350</v>
      </c>
      <c r="J6" s="52">
        <f t="shared" ref="J6:J16" si="2">H6*I6</f>
        <v>227083.5</v>
      </c>
      <c r="K6" s="74"/>
      <c r="L6" s="75"/>
      <c r="M6" s="53">
        <f>I6-K6+L6</f>
        <v>28350</v>
      </c>
      <c r="N6" s="51">
        <v>245586.6</v>
      </c>
      <c r="O6" s="50">
        <v>30</v>
      </c>
      <c r="P6" s="50">
        <v>1022</v>
      </c>
      <c r="Q6" s="85">
        <v>81</v>
      </c>
      <c r="R6" s="86">
        <v>51</v>
      </c>
      <c r="S6" s="87">
        <v>46</v>
      </c>
      <c r="T6" s="83">
        <f>ROUNDUP(Q6*R6*S6/1000000,2)</f>
        <v>0.2</v>
      </c>
      <c r="U6" s="88">
        <v>204.4</v>
      </c>
      <c r="V6" s="50">
        <v>31.67</v>
      </c>
      <c r="W6" s="89">
        <v>33</v>
      </c>
      <c r="X6" s="41">
        <f t="shared" ref="X6:X16" si="3">IF(V6&gt;=W6,V6,W6)</f>
        <v>33</v>
      </c>
      <c r="Y6" s="84">
        <f t="shared" si="1"/>
        <v>422.18819999999999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</row>
    <row r="7" spans="1:108" s="42" customFormat="1" ht="30" customHeight="1" thickBot="1">
      <c r="A7" s="169"/>
      <c r="B7" s="170" t="s">
        <v>50</v>
      </c>
      <c r="C7" s="211"/>
      <c r="D7" s="209"/>
      <c r="E7" s="60" t="s">
        <v>51</v>
      </c>
      <c r="F7" s="91">
        <v>44582</v>
      </c>
      <c r="G7" s="92" t="s">
        <v>49</v>
      </c>
      <c r="H7" s="62">
        <v>8.01</v>
      </c>
      <c r="I7" s="93">
        <v>4050</v>
      </c>
      <c r="J7" s="58">
        <f t="shared" si="2"/>
        <v>32440.5</v>
      </c>
      <c r="K7" s="94"/>
      <c r="L7" s="95"/>
      <c r="M7" s="61">
        <f>I7-K7+L7</f>
        <v>4050</v>
      </c>
      <c r="N7" s="62">
        <f t="shared" ref="N7" si="4">H7*M7</f>
        <v>32440.5</v>
      </c>
      <c r="O7" s="50">
        <v>30</v>
      </c>
      <c r="P7" s="50">
        <v>135</v>
      </c>
      <c r="Q7" s="85">
        <v>84</v>
      </c>
      <c r="R7" s="86">
        <v>43</v>
      </c>
      <c r="S7" s="87">
        <v>43</v>
      </c>
      <c r="T7" s="46">
        <f>ROUNDUP(Q7*R7*S7/1000000,2)</f>
        <v>0.16</v>
      </c>
      <c r="U7" s="46">
        <f t="shared" ref="U7:U12" si="5">T7*P7</f>
        <v>21.6</v>
      </c>
      <c r="V7" s="44">
        <f t="shared" ref="V7:V16" si="6">ROUNDDOWN(Q7*R7*S7/6000,2)</f>
        <v>25.88</v>
      </c>
      <c r="W7" s="89">
        <v>35</v>
      </c>
      <c r="X7" s="47">
        <f t="shared" si="3"/>
        <v>35</v>
      </c>
      <c r="Y7" s="48">
        <f t="shared" si="1"/>
        <v>48.762</v>
      </c>
    </row>
    <row r="8" spans="1:108" ht="30" customHeight="1" thickBot="1">
      <c r="A8" s="165" t="s">
        <v>52</v>
      </c>
      <c r="B8" s="166" t="s">
        <v>53</v>
      </c>
      <c r="C8" s="212"/>
      <c r="D8" s="194">
        <v>3000</v>
      </c>
      <c r="E8" s="60" t="s">
        <v>54</v>
      </c>
      <c r="F8" s="91">
        <v>41297</v>
      </c>
      <c r="G8" s="92" t="s">
        <v>55</v>
      </c>
      <c r="H8" s="62">
        <v>13.67</v>
      </c>
      <c r="I8" s="99">
        <v>3000</v>
      </c>
      <c r="J8" s="58">
        <f t="shared" si="2"/>
        <v>41010</v>
      </c>
      <c r="K8" s="94"/>
      <c r="L8" s="95"/>
      <c r="M8" s="61">
        <f t="shared" ref="M8:M16" si="7">I8-K8+L8</f>
        <v>3000</v>
      </c>
      <c r="N8" s="62">
        <f t="shared" si="0"/>
        <v>41010</v>
      </c>
      <c r="O8" s="63">
        <v>25</v>
      </c>
      <c r="P8" s="63">
        <f t="shared" ref="P8" si="8">M8/O8</f>
        <v>120</v>
      </c>
      <c r="Q8" s="64">
        <v>80</v>
      </c>
      <c r="R8" s="65">
        <v>53</v>
      </c>
      <c r="S8" s="66">
        <v>42</v>
      </c>
      <c r="T8" s="67">
        <f t="shared" ref="T8:T16" si="9">ROUNDUP(Q8*R8*S8/1000000,2)</f>
        <v>0.18000000000000002</v>
      </c>
      <c r="U8" s="67">
        <f t="shared" si="5"/>
        <v>21.6</v>
      </c>
      <c r="V8" s="63">
        <f>ROUNDDOWN(Q8*R8*S8/6000,2)</f>
        <v>29.68</v>
      </c>
      <c r="W8" s="69">
        <v>26.5</v>
      </c>
      <c r="X8" s="70">
        <f t="shared" si="3"/>
        <v>29.68</v>
      </c>
      <c r="Y8" s="71">
        <f t="shared" si="1"/>
        <v>50.88</v>
      </c>
      <c r="Z8" s="100"/>
    </row>
    <row r="9" spans="1:108" ht="30" customHeight="1" thickBot="1">
      <c r="A9" s="167" t="s">
        <v>56</v>
      </c>
      <c r="B9" s="168" t="s">
        <v>57</v>
      </c>
      <c r="C9" s="101">
        <v>5000</v>
      </c>
      <c r="D9" s="193">
        <v>3300</v>
      </c>
      <c r="E9" s="102" t="s">
        <v>58</v>
      </c>
      <c r="F9" s="177">
        <v>44264</v>
      </c>
      <c r="G9" s="109" t="s">
        <v>49</v>
      </c>
      <c r="H9" s="106">
        <v>20.04</v>
      </c>
      <c r="I9" s="103">
        <v>3300</v>
      </c>
      <c r="J9" s="104">
        <f>H9*I9</f>
        <v>66132</v>
      </c>
      <c r="K9" s="76"/>
      <c r="L9" s="77"/>
      <c r="M9" s="188">
        <f>I9-K9+L9</f>
        <v>3300</v>
      </c>
      <c r="N9" s="106">
        <f>H9*M9</f>
        <v>66132</v>
      </c>
      <c r="O9" s="72">
        <v>10</v>
      </c>
      <c r="P9" s="72">
        <v>378</v>
      </c>
      <c r="Q9" s="78">
        <v>132</v>
      </c>
      <c r="R9" s="79">
        <v>53</v>
      </c>
      <c r="S9" s="80">
        <v>66</v>
      </c>
      <c r="T9" s="81">
        <v>0.47</v>
      </c>
      <c r="U9" s="81">
        <v>177.66</v>
      </c>
      <c r="V9" s="72">
        <f t="shared" si="6"/>
        <v>76.95</v>
      </c>
      <c r="W9" s="105">
        <v>9.5</v>
      </c>
      <c r="X9" s="82">
        <f>IF(V9&gt;=W9,V9,W9)</f>
        <v>76.95</v>
      </c>
      <c r="Y9" s="48">
        <f t="shared" si="1"/>
        <v>264.44880000000001</v>
      </c>
    </row>
    <row r="10" spans="1:108" ht="30" customHeight="1" thickBot="1">
      <c r="A10" s="190" t="s">
        <v>59</v>
      </c>
      <c r="B10" s="191" t="s">
        <v>60</v>
      </c>
      <c r="C10" s="183">
        <v>200</v>
      </c>
      <c r="D10" s="192">
        <v>15</v>
      </c>
      <c r="E10" s="136" t="s">
        <v>61</v>
      </c>
      <c r="F10" s="137">
        <v>44266</v>
      </c>
      <c r="G10" s="138" t="s">
        <v>62</v>
      </c>
      <c r="H10" s="139">
        <v>236.51</v>
      </c>
      <c r="I10" s="140">
        <v>15</v>
      </c>
      <c r="J10" s="141">
        <f t="shared" si="2"/>
        <v>3547.6499999999996</v>
      </c>
      <c r="K10" s="185"/>
      <c r="L10" s="186"/>
      <c r="M10" s="142">
        <f>I10-K10+L10</f>
        <v>15</v>
      </c>
      <c r="N10" s="139">
        <f>H10*M10</f>
        <v>3547.6499999999996</v>
      </c>
      <c r="O10" s="138">
        <v>1</v>
      </c>
      <c r="P10" s="138">
        <f t="shared" ref="P10:P16" si="10">M10/O10</f>
        <v>15</v>
      </c>
      <c r="Q10" s="143">
        <v>74</v>
      </c>
      <c r="R10" s="144">
        <v>76</v>
      </c>
      <c r="S10" s="145">
        <v>18</v>
      </c>
      <c r="T10" s="146">
        <f>ROUNDUP(Q10*R10*S10/1000000,2)</f>
        <v>0.11</v>
      </c>
      <c r="U10" s="146">
        <f t="shared" si="5"/>
        <v>1.65</v>
      </c>
      <c r="V10" s="138">
        <f>ROUNDDOWN(Q10*R10*S10/6000,2)</f>
        <v>16.87</v>
      </c>
      <c r="W10" s="147">
        <v>41</v>
      </c>
      <c r="X10" s="148">
        <f t="shared" si="3"/>
        <v>41</v>
      </c>
      <c r="Y10" s="43">
        <f t="shared" si="1"/>
        <v>8.4359999999999999</v>
      </c>
    </row>
    <row r="11" spans="1:108" s="42" customFormat="1" ht="30" customHeight="1">
      <c r="A11" s="163"/>
      <c r="B11" s="164"/>
      <c r="C11" s="213" t="s">
        <v>63</v>
      </c>
      <c r="D11" s="189">
        <v>23</v>
      </c>
      <c r="E11" s="29" t="s">
        <v>64</v>
      </c>
      <c r="F11" s="30">
        <v>40911</v>
      </c>
      <c r="G11" s="31" t="s">
        <v>65</v>
      </c>
      <c r="H11" s="32">
        <v>751</v>
      </c>
      <c r="I11" s="110">
        <v>3</v>
      </c>
      <c r="J11" s="33">
        <f t="shared" si="2"/>
        <v>2253</v>
      </c>
      <c r="K11" s="34"/>
      <c r="L11" s="35"/>
      <c r="M11" s="111">
        <f t="shared" si="7"/>
        <v>3</v>
      </c>
      <c r="N11" s="32">
        <f t="shared" si="0"/>
        <v>2253</v>
      </c>
      <c r="O11" s="31">
        <v>1</v>
      </c>
      <c r="P11" s="72">
        <f t="shared" si="10"/>
        <v>3</v>
      </c>
      <c r="Q11" s="36">
        <v>61</v>
      </c>
      <c r="R11" s="37">
        <v>45</v>
      </c>
      <c r="S11" s="38">
        <v>55</v>
      </c>
      <c r="T11" s="39">
        <f t="shared" si="9"/>
        <v>0.16</v>
      </c>
      <c r="U11" s="39">
        <f t="shared" si="5"/>
        <v>0.48</v>
      </c>
      <c r="V11" s="31">
        <f t="shared" si="6"/>
        <v>25.16</v>
      </c>
      <c r="W11" s="40">
        <v>41</v>
      </c>
      <c r="X11" s="41">
        <f t="shared" si="3"/>
        <v>41</v>
      </c>
      <c r="Y11" s="48">
        <f t="shared" si="1"/>
        <v>0.82350000000000001</v>
      </c>
    </row>
    <row r="12" spans="1:108" s="42" customFormat="1" ht="30" customHeight="1" thickBot="1">
      <c r="A12" s="163" t="s">
        <v>66</v>
      </c>
      <c r="B12" s="164" t="s">
        <v>67</v>
      </c>
      <c r="C12" s="211"/>
      <c r="D12" s="175">
        <v>23</v>
      </c>
      <c r="E12" s="176" t="s">
        <v>68</v>
      </c>
      <c r="F12" s="177">
        <v>40912</v>
      </c>
      <c r="G12" s="109" t="s">
        <v>65</v>
      </c>
      <c r="H12" s="106">
        <v>751</v>
      </c>
      <c r="I12" s="178">
        <v>20</v>
      </c>
      <c r="J12" s="179">
        <f t="shared" si="2"/>
        <v>15020</v>
      </c>
      <c r="K12" s="107"/>
      <c r="L12" s="108"/>
      <c r="M12" s="180">
        <v>20</v>
      </c>
      <c r="N12" s="106">
        <f t="shared" si="0"/>
        <v>15020</v>
      </c>
      <c r="O12" s="109">
        <v>1</v>
      </c>
      <c r="P12" s="97">
        <f t="shared" si="10"/>
        <v>20</v>
      </c>
      <c r="Q12" s="112">
        <v>61</v>
      </c>
      <c r="R12" s="113">
        <v>45</v>
      </c>
      <c r="S12" s="114">
        <v>55</v>
      </c>
      <c r="T12" s="96">
        <f t="shared" si="9"/>
        <v>0.16</v>
      </c>
      <c r="U12" s="96">
        <f t="shared" si="5"/>
        <v>3.2</v>
      </c>
      <c r="V12" s="97">
        <f t="shared" si="6"/>
        <v>25.16</v>
      </c>
      <c r="W12" s="115">
        <v>41</v>
      </c>
      <c r="X12" s="98">
        <f t="shared" si="3"/>
        <v>41</v>
      </c>
      <c r="Y12" s="48">
        <f t="shared" si="1"/>
        <v>5.49</v>
      </c>
    </row>
    <row r="13" spans="1:108" s="116" customFormat="1" ht="30" customHeight="1" thickBot="1">
      <c r="A13" s="181" t="s">
        <v>69</v>
      </c>
      <c r="B13" s="182" t="s">
        <v>70</v>
      </c>
      <c r="C13" s="183">
        <v>70</v>
      </c>
      <c r="D13" s="184">
        <v>70</v>
      </c>
      <c r="E13" s="136" t="s">
        <v>71</v>
      </c>
      <c r="F13" s="137">
        <v>44329</v>
      </c>
      <c r="G13" s="138" t="s">
        <v>65</v>
      </c>
      <c r="H13" s="139">
        <v>1918.81</v>
      </c>
      <c r="I13" s="140">
        <v>70</v>
      </c>
      <c r="J13" s="141">
        <f t="shared" si="2"/>
        <v>134316.69999999998</v>
      </c>
      <c r="K13" s="185"/>
      <c r="L13" s="186"/>
      <c r="M13" s="187">
        <f t="shared" si="7"/>
        <v>70</v>
      </c>
      <c r="N13" s="139">
        <f>H13*M13</f>
        <v>134316.69999999998</v>
      </c>
      <c r="O13" s="138">
        <v>1</v>
      </c>
      <c r="P13" s="63">
        <f t="shared" si="10"/>
        <v>70</v>
      </c>
      <c r="Q13" s="64">
        <v>61</v>
      </c>
      <c r="R13" s="65">
        <v>23</v>
      </c>
      <c r="S13" s="66">
        <v>22</v>
      </c>
      <c r="T13" s="67">
        <f>ROUNDUP(Q13*R13*S13/1000000,2)</f>
        <v>0.04</v>
      </c>
      <c r="U13" s="67">
        <v>2.8</v>
      </c>
      <c r="V13" s="63">
        <f t="shared" si="6"/>
        <v>5.14</v>
      </c>
      <c r="W13" s="69">
        <v>6</v>
      </c>
      <c r="X13" s="70">
        <v>6</v>
      </c>
      <c r="Y13" s="71">
        <f t="shared" si="1"/>
        <v>9.8209999999999997</v>
      </c>
    </row>
    <row r="14" spans="1:108" ht="30" customHeight="1" thickBot="1">
      <c r="A14" s="171" t="s">
        <v>72</v>
      </c>
      <c r="B14" s="172" t="s">
        <v>73</v>
      </c>
      <c r="C14" s="215">
        <v>3000</v>
      </c>
      <c r="D14" s="214">
        <v>2150</v>
      </c>
      <c r="E14" s="29" t="s">
        <v>74</v>
      </c>
      <c r="F14" s="30" t="s">
        <v>75</v>
      </c>
      <c r="G14" s="31" t="s">
        <v>65</v>
      </c>
      <c r="H14" s="32">
        <v>14.38</v>
      </c>
      <c r="I14" s="110">
        <v>1150</v>
      </c>
      <c r="J14" s="33">
        <f t="shared" si="2"/>
        <v>16537</v>
      </c>
      <c r="K14" s="117"/>
      <c r="L14" s="118"/>
      <c r="M14" s="111">
        <f t="shared" si="7"/>
        <v>1150</v>
      </c>
      <c r="N14" s="32">
        <f>H14*M14</f>
        <v>16537</v>
      </c>
      <c r="O14" s="31">
        <v>50</v>
      </c>
      <c r="P14" s="31">
        <f t="shared" si="10"/>
        <v>23</v>
      </c>
      <c r="Q14" s="36">
        <v>67</v>
      </c>
      <c r="R14" s="37">
        <v>39</v>
      </c>
      <c r="S14" s="38">
        <v>44</v>
      </c>
      <c r="T14" s="39">
        <f>ROUNDUP(Q14*R14*S14/1000000,2)</f>
        <v>0.12</v>
      </c>
      <c r="U14" s="39">
        <f>T14*P14</f>
        <v>2.76</v>
      </c>
      <c r="V14" s="31">
        <f t="shared" si="6"/>
        <v>19.16</v>
      </c>
      <c r="W14" s="40">
        <v>10</v>
      </c>
      <c r="X14" s="41">
        <f t="shared" si="3"/>
        <v>19.16</v>
      </c>
      <c r="Y14" s="119">
        <f t="shared" si="1"/>
        <v>6.0099</v>
      </c>
    </row>
    <row r="15" spans="1:108" ht="30" customHeight="1" thickBot="1">
      <c r="A15" s="171"/>
      <c r="B15" s="172"/>
      <c r="C15" s="216"/>
      <c r="D15" s="214"/>
      <c r="E15" s="159" t="s">
        <v>76</v>
      </c>
      <c r="F15" s="120">
        <v>44229</v>
      </c>
      <c r="G15" s="121" t="s">
        <v>65</v>
      </c>
      <c r="H15" s="122">
        <v>4.0599999999999996</v>
      </c>
      <c r="I15" s="123">
        <v>1000</v>
      </c>
      <c r="J15" s="124">
        <f t="shared" si="2"/>
        <v>4059.9999999999995</v>
      </c>
      <c r="K15" s="125"/>
      <c r="L15" s="126"/>
      <c r="M15" s="127">
        <v>1000</v>
      </c>
      <c r="N15" s="128">
        <f>H15*M15</f>
        <v>4059.9999999999995</v>
      </c>
      <c r="O15" s="121">
        <v>20</v>
      </c>
      <c r="P15" s="121">
        <v>50</v>
      </c>
      <c r="Q15" s="129">
        <v>68</v>
      </c>
      <c r="R15" s="130">
        <v>40</v>
      </c>
      <c r="S15" s="131">
        <v>53</v>
      </c>
      <c r="T15" s="132">
        <f>ROUNDUP(Q15*R15*S15/1000000,2)</f>
        <v>0.15000000000000002</v>
      </c>
      <c r="U15" s="132">
        <f>T15*P15</f>
        <v>7.5000000000000009</v>
      </c>
      <c r="V15" s="121">
        <f t="shared" si="6"/>
        <v>24.02</v>
      </c>
      <c r="W15" s="133">
        <v>12</v>
      </c>
      <c r="X15" s="47">
        <f t="shared" si="3"/>
        <v>24.02</v>
      </c>
      <c r="Y15" s="134">
        <f t="shared" si="1"/>
        <v>13.6</v>
      </c>
    </row>
    <row r="16" spans="1:108" ht="30" customHeight="1" thickBot="1">
      <c r="A16" s="173" t="s">
        <v>77</v>
      </c>
      <c r="B16" s="174" t="s">
        <v>78</v>
      </c>
      <c r="C16" s="135">
        <v>0</v>
      </c>
      <c r="D16" s="184">
        <v>21</v>
      </c>
      <c r="E16" s="136" t="s">
        <v>79</v>
      </c>
      <c r="F16" s="137">
        <v>38302</v>
      </c>
      <c r="G16" s="138" t="s">
        <v>65</v>
      </c>
      <c r="H16" s="139">
        <v>350</v>
      </c>
      <c r="I16" s="140">
        <v>21</v>
      </c>
      <c r="J16" s="141">
        <f t="shared" si="2"/>
        <v>7350</v>
      </c>
      <c r="K16" s="207"/>
      <c r="L16" s="136"/>
      <c r="M16" s="142">
        <f t="shared" si="7"/>
        <v>21</v>
      </c>
      <c r="N16" s="139">
        <f t="shared" si="0"/>
        <v>7350</v>
      </c>
      <c r="O16" s="138">
        <v>1</v>
      </c>
      <c r="P16" s="138">
        <f t="shared" si="10"/>
        <v>21</v>
      </c>
      <c r="Q16" s="143">
        <v>36</v>
      </c>
      <c r="R16" s="144">
        <v>25</v>
      </c>
      <c r="S16" s="145">
        <v>25</v>
      </c>
      <c r="T16" s="146">
        <f t="shared" si="9"/>
        <v>0.03</v>
      </c>
      <c r="U16" s="146">
        <f>T16*P16</f>
        <v>0.63</v>
      </c>
      <c r="V16" s="138">
        <f t="shared" si="6"/>
        <v>3.75</v>
      </c>
      <c r="W16" s="147">
        <v>14</v>
      </c>
      <c r="X16" s="148">
        <f t="shared" si="3"/>
        <v>14</v>
      </c>
      <c r="Y16" s="119">
        <f t="shared" si="1"/>
        <v>1.89</v>
      </c>
    </row>
    <row r="17" spans="1:25" ht="30.75" customHeight="1" thickBot="1">
      <c r="A17" s="149"/>
      <c r="B17" s="149"/>
      <c r="C17" s="150"/>
      <c r="D17" s="151"/>
      <c r="E17" s="150"/>
      <c r="F17" s="150"/>
      <c r="G17" s="150"/>
      <c r="H17" s="150"/>
      <c r="I17" s="151">
        <f>SUM(I5:I16)</f>
        <v>42079</v>
      </c>
      <c r="J17" s="150"/>
      <c r="K17" s="152">
        <f>SUM(K5:K16)</f>
        <v>0</v>
      </c>
      <c r="L17" s="152">
        <f>SUM(L5:L16)</f>
        <v>0</v>
      </c>
      <c r="M17" s="153"/>
      <c r="N17" s="200">
        <f>SUM(N5:N16)</f>
        <v>639083.44999999995</v>
      </c>
      <c r="O17" s="150"/>
      <c r="P17" s="150"/>
      <c r="Q17" s="150"/>
      <c r="R17" s="150"/>
      <c r="S17" s="150"/>
      <c r="T17" s="154"/>
      <c r="U17" s="155"/>
      <c r="V17" s="150"/>
      <c r="W17" s="150"/>
      <c r="X17" s="156"/>
      <c r="Y17" s="201">
        <f>SUM(Y5:Y16)</f>
        <v>976.39940000000001</v>
      </c>
    </row>
    <row r="18" spans="1:25">
      <c r="X18" s="1"/>
    </row>
    <row r="21" spans="1:25">
      <c r="O21" s="208"/>
      <c r="P21" s="208"/>
      <c r="Q21" s="208"/>
      <c r="R21" s="208"/>
      <c r="X21" s="1"/>
    </row>
    <row r="22" spans="1:25">
      <c r="O22" s="27"/>
      <c r="P22" s="158"/>
      <c r="Q22" s="27"/>
      <c r="R22" s="27"/>
      <c r="X22" s="1"/>
    </row>
    <row r="23" spans="1:25">
      <c r="O23" s="27"/>
      <c r="P23" s="158"/>
      <c r="Q23" s="27"/>
      <c r="R23" s="158"/>
      <c r="X23" s="1"/>
    </row>
    <row r="24" spans="1:25">
      <c r="O24" s="27"/>
      <c r="P24" s="158"/>
      <c r="Q24" s="27"/>
      <c r="R24" s="27"/>
      <c r="X24" s="1"/>
    </row>
    <row r="25" spans="1:25">
      <c r="O25" s="27"/>
      <c r="P25" s="158"/>
      <c r="Q25" s="27"/>
      <c r="R25" s="27"/>
      <c r="X25" s="1"/>
    </row>
    <row r="26" spans="1:25">
      <c r="O26" s="27"/>
      <c r="P26" s="27"/>
      <c r="Q26" s="27"/>
      <c r="R26" s="158"/>
      <c r="X26" s="1"/>
    </row>
    <row r="27" spans="1:25">
      <c r="X27" s="1"/>
    </row>
    <row r="28" spans="1:25">
      <c r="X28" s="1"/>
    </row>
    <row r="29" spans="1:25">
      <c r="X29" s="1"/>
    </row>
    <row r="30" spans="1:25">
      <c r="X30" s="1"/>
    </row>
    <row r="31" spans="1:25">
      <c r="X31" s="1"/>
    </row>
    <row r="32" spans="1:25">
      <c r="X32" s="1"/>
    </row>
    <row r="33" spans="24:24">
      <c r="X33" s="1"/>
    </row>
    <row r="34" spans="24:24">
      <c r="X34" s="1"/>
    </row>
    <row r="35" spans="24:24">
      <c r="X35" s="1"/>
    </row>
    <row r="36" spans="24:24">
      <c r="X36" s="1"/>
    </row>
    <row r="37" spans="24:24">
      <c r="X37" s="1"/>
    </row>
    <row r="38" spans="24:24">
      <c r="X38" s="1"/>
    </row>
    <row r="39" spans="24:24">
      <c r="X39" s="1"/>
    </row>
    <row r="40" spans="24:24">
      <c r="X40" s="1"/>
    </row>
    <row r="41" spans="24:24">
      <c r="X41" s="1"/>
    </row>
    <row r="42" spans="24:24">
      <c r="X42" s="1"/>
    </row>
    <row r="43" spans="24:24">
      <c r="X43" s="1"/>
    </row>
    <row r="44" spans="24:24">
      <c r="X44" s="3"/>
    </row>
  </sheetData>
  <mergeCells count="14">
    <mergeCell ref="A2:D2"/>
    <mergeCell ref="V2:X2"/>
    <mergeCell ref="A3:A4"/>
    <mergeCell ref="B3:B4"/>
    <mergeCell ref="I3:J3"/>
    <mergeCell ref="Q3:S3"/>
    <mergeCell ref="X3:X4"/>
    <mergeCell ref="O21:P21"/>
    <mergeCell ref="Q21:R21"/>
    <mergeCell ref="D6:D7"/>
    <mergeCell ref="C6:C8"/>
    <mergeCell ref="C11:C12"/>
    <mergeCell ref="D14:D15"/>
    <mergeCell ref="C14:C15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2022マイアミ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2022-08-30T05:19:56Z</dcterms:created>
  <dcterms:modified xsi:type="dcterms:W3CDTF">2022-08-30T05:20:11Z</dcterms:modified>
  <cp:category/>
  <cp:contentStatus/>
</cp:coreProperties>
</file>