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8450"/>
  </bookViews>
  <sheets>
    <sheet name="ドバイ" sheetId="3" r:id="rId1"/>
    <sheet name="Sheet1" sheetId="5" r:id="rId2"/>
  </sheets>
  <definedNames>
    <definedName name="_xlnm.Print_Area" localSheetId="0">ドバイ!$B$1:$O$59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3" l="1"/>
  <c r="M34" i="3"/>
  <c r="M33" i="3"/>
  <c r="M32" i="3"/>
  <c r="M31" i="3"/>
  <c r="M30" i="3"/>
  <c r="M29" i="3"/>
  <c r="M28" i="3"/>
  <c r="M42" i="3"/>
  <c r="M51" i="3"/>
  <c r="M50" i="3"/>
  <c r="M52" i="3"/>
  <c r="M45" i="3"/>
  <c r="M44" i="3"/>
  <c r="M43" i="3"/>
  <c r="M41" i="3"/>
  <c r="M40" i="3"/>
  <c r="M39" i="3"/>
  <c r="M46" i="3"/>
  <c r="M23" i="3"/>
  <c r="M22" i="3"/>
  <c r="M21" i="3"/>
  <c r="M20" i="3"/>
  <c r="M19" i="3"/>
  <c r="M18" i="3"/>
  <c r="M17" i="3"/>
  <c r="M11" i="3"/>
  <c r="M10" i="3"/>
  <c r="M9" i="3"/>
  <c r="M8" i="3"/>
  <c r="M6" i="3"/>
  <c r="M7" i="3"/>
  <c r="M5" i="3"/>
  <c r="M35" i="3"/>
  <c r="M47" i="3"/>
  <c r="M12" i="3" l="1"/>
  <c r="M24" i="3"/>
  <c r="M25" i="3"/>
  <c r="M36" i="3"/>
  <c r="M55" i="3" l="1"/>
  <c r="M57" i="3" s="1"/>
  <c r="M59" i="3" s="1"/>
</calcChain>
</file>

<file path=xl/sharedStrings.xml><?xml version="1.0" encoding="utf-8"?>
<sst xmlns="http://schemas.openxmlformats.org/spreadsheetml/2006/main" count="390" uniqueCount="106">
  <si>
    <t>入力箇所</t>
    <rPh sb="0" eb="2">
      <t>ニュウリョク</t>
    </rPh>
    <rPh sb="2" eb="4">
      <t>カショ</t>
    </rPh>
    <phoneticPr fontId="1"/>
  </si>
  <si>
    <t>（別紙2)</t>
    <rPh sb="1" eb="3">
      <t>ベッシ</t>
    </rPh>
    <phoneticPr fontId="1"/>
  </si>
  <si>
    <t>1.備蓄倉庫における平常時業務の年間経費</t>
    <rPh sb="2" eb="4">
      <t>ビチク</t>
    </rPh>
    <rPh sb="4" eb="6">
      <t>ソウコ</t>
    </rPh>
    <rPh sb="10" eb="12">
      <t>ヘイジョウ</t>
    </rPh>
    <rPh sb="12" eb="13">
      <t>ジ</t>
    </rPh>
    <rPh sb="13" eb="15">
      <t>ギョウム</t>
    </rPh>
    <rPh sb="18" eb="20">
      <t>ケイヒ</t>
    </rPh>
    <phoneticPr fontId="1"/>
  </si>
  <si>
    <t>想定数量</t>
    <rPh sb="0" eb="2">
      <t>ソウテイ</t>
    </rPh>
    <rPh sb="2" eb="4">
      <t>スウリョウ</t>
    </rPh>
    <phoneticPr fontId="1"/>
  </si>
  <si>
    <t>備考</t>
    <rPh sb="0" eb="2">
      <t>ビコウ</t>
    </rPh>
    <phoneticPr fontId="1"/>
  </si>
  <si>
    <t>(1)</t>
    <phoneticPr fontId="1"/>
  </si>
  <si>
    <t>倉庫賃貸料</t>
    <rPh sb="0" eb="2">
      <t>ソウコ</t>
    </rPh>
    <rPh sb="2" eb="5">
      <t>チンタイリョウ</t>
    </rPh>
    <phoneticPr fontId="1"/>
  </si>
  <si>
    <t>（</t>
    <phoneticPr fontId="1"/>
  </si>
  <si>
    <t>）</t>
    <phoneticPr fontId="1"/>
  </si>
  <si>
    <t>／10m2あたり</t>
    <phoneticPr fontId="1"/>
  </si>
  <si>
    <t>×</t>
    <phoneticPr fontId="1"/>
  </si>
  <si>
    <t>=</t>
    <phoneticPr fontId="1"/>
  </si>
  <si>
    <t>緊急援助物資を備蓄する倉庫の賃貸料。（保険料含む）</t>
    <rPh sb="7" eb="9">
      <t>ビチク</t>
    </rPh>
    <rPh sb="11" eb="13">
      <t>ソウコ</t>
    </rPh>
    <rPh sb="14" eb="17">
      <t>チンタイリョウ</t>
    </rPh>
    <rPh sb="19" eb="21">
      <t>ホケン</t>
    </rPh>
    <rPh sb="21" eb="22">
      <t>リョウ</t>
    </rPh>
    <rPh sb="22" eb="23">
      <t>フク</t>
    </rPh>
    <phoneticPr fontId="1"/>
  </si>
  <si>
    <t>(2)</t>
  </si>
  <si>
    <t>管理費</t>
    <rPh sb="0" eb="3">
      <t>カンリヒ</t>
    </rPh>
    <phoneticPr fontId="1"/>
  </si>
  <si>
    <t>×12ヵ月</t>
    <rPh sb="4" eb="5">
      <t>ゲツ</t>
    </rPh>
    <phoneticPr fontId="1"/>
  </si>
  <si>
    <t>備蓄倉庫の管理費。</t>
    <rPh sb="0" eb="2">
      <t>ビチク</t>
    </rPh>
    <rPh sb="2" eb="4">
      <t>ソウコ</t>
    </rPh>
    <rPh sb="5" eb="8">
      <t>カンリヒ</t>
    </rPh>
    <phoneticPr fontId="1"/>
  </si>
  <si>
    <t>(3)</t>
  </si>
  <si>
    <t>／1m3あたりの出庫作業取扱料</t>
    <rPh sb="8" eb="9">
      <t>デ</t>
    </rPh>
    <rPh sb="10" eb="12">
      <t>サギョウ</t>
    </rPh>
    <phoneticPr fontId="1"/>
  </si>
  <si>
    <t>契約終了時に物資を移転する際の作業料。</t>
    <phoneticPr fontId="1"/>
  </si>
  <si>
    <t>(4)</t>
  </si>
  <si>
    <t>年間入庫取扱作業料</t>
    <rPh sb="0" eb="2">
      <t>ネンカン</t>
    </rPh>
    <rPh sb="2" eb="4">
      <t>ニュウコ</t>
    </rPh>
    <rPh sb="4" eb="6">
      <t>トリアツカ</t>
    </rPh>
    <rPh sb="6" eb="8">
      <t>サギョウ</t>
    </rPh>
    <rPh sb="8" eb="9">
      <t>リョウ</t>
    </rPh>
    <phoneticPr fontId="1"/>
  </si>
  <si>
    <t>／1m3あたりの入庫作業取扱料</t>
    <phoneticPr fontId="1"/>
  </si>
  <si>
    <t>緊急援助物資の放出後、物資を補充する際の入庫取扱作業料。</t>
  </si>
  <si>
    <t>(5)</t>
  </si>
  <si>
    <t>納品検査作業料</t>
    <rPh sb="0" eb="2">
      <t>ノウヒン</t>
    </rPh>
    <rPh sb="2" eb="4">
      <t>ケンサ</t>
    </rPh>
    <rPh sb="4" eb="6">
      <t>サギョウ</t>
    </rPh>
    <rPh sb="6" eb="7">
      <t>リョウ</t>
    </rPh>
    <phoneticPr fontId="1"/>
  </si>
  <si>
    <t>／1回あたりの納品検査作業料</t>
    <rPh sb="2" eb="3">
      <t>カイ</t>
    </rPh>
    <rPh sb="7" eb="9">
      <t>ノウヒン</t>
    </rPh>
    <rPh sb="9" eb="11">
      <t>ケンサ</t>
    </rPh>
    <rPh sb="11" eb="13">
      <t>サギョウ</t>
    </rPh>
    <rPh sb="13" eb="14">
      <t>リョウ</t>
    </rPh>
    <phoneticPr fontId="1"/>
  </si>
  <si>
    <t>補充される物資の納品検査料。年6回を想定。</t>
  </si>
  <si>
    <t>(6)</t>
  </si>
  <si>
    <t>梱包料</t>
    <rPh sb="0" eb="2">
      <t>コンポウ</t>
    </rPh>
    <rPh sb="2" eb="3">
      <t>リョウ</t>
    </rPh>
    <phoneticPr fontId="1"/>
  </si>
  <si>
    <t>／1m3あたりの作業取扱料</t>
    <phoneticPr fontId="1"/>
  </si>
  <si>
    <t>補充される物資の梱包料。</t>
  </si>
  <si>
    <t>(7)</t>
  </si>
  <si>
    <t>在庫品確認作業料</t>
    <rPh sb="0" eb="3">
      <t>ザイコヒン</t>
    </rPh>
    <rPh sb="3" eb="5">
      <t>カクニン</t>
    </rPh>
    <rPh sb="5" eb="7">
      <t>サギョウ</t>
    </rPh>
    <rPh sb="7" eb="8">
      <t>リョウ</t>
    </rPh>
    <phoneticPr fontId="1"/>
  </si>
  <si>
    <t>1回あたりの在庫品作業料</t>
    <rPh sb="1" eb="2">
      <t>カイ</t>
    </rPh>
    <rPh sb="6" eb="9">
      <t>ザイコヒン</t>
    </rPh>
    <rPh sb="9" eb="11">
      <t>サギョウ</t>
    </rPh>
    <rPh sb="11" eb="12">
      <t>リョウ</t>
    </rPh>
    <phoneticPr fontId="1"/>
  </si>
  <si>
    <t>在庫管理は常時実施。本作業は発注者が別途指示する在庫品の確認作業、年間2回想定</t>
  </si>
  <si>
    <t>(8)</t>
  </si>
  <si>
    <t>増減床単価</t>
    <rPh sb="0" eb="2">
      <t>ゾウゲン</t>
    </rPh>
    <rPh sb="2" eb="3">
      <t>ユカ</t>
    </rPh>
    <rPh sb="3" eb="5">
      <t>タンカ</t>
    </rPh>
    <phoneticPr fontId="1"/>
  </si>
  <si>
    <t>10m2あたりの倉庫面積単価</t>
    <rPh sb="8" eb="10">
      <t>ソウコ</t>
    </rPh>
    <rPh sb="10" eb="12">
      <t>メンセキ</t>
    </rPh>
    <rPh sb="12" eb="14">
      <t>タンカ</t>
    </rPh>
    <phoneticPr fontId="1"/>
  </si>
  <si>
    <t>基本容積に増減が生じた場合の10m2単位の月額単価。</t>
    <rPh sb="2" eb="4">
      <t>ヨウセキ</t>
    </rPh>
    <rPh sb="21" eb="23">
      <t>ゲツガク</t>
    </rPh>
    <phoneticPr fontId="1"/>
  </si>
  <si>
    <t>(1)～(8)の合計</t>
  </si>
  <si>
    <t>・・・(A)</t>
    <phoneticPr fontId="1"/>
  </si>
  <si>
    <t>2.備蓄倉庫における緊急時業務の年間経費</t>
    <rPh sb="10" eb="13">
      <t>キンキュウジ</t>
    </rPh>
    <rPh sb="13" eb="15">
      <t>ギョウム</t>
    </rPh>
    <rPh sb="18" eb="20">
      <t>ケイヒ</t>
    </rPh>
    <phoneticPr fontId="1"/>
  </si>
  <si>
    <t>(1)緊急時作業費（平日）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phoneticPr fontId="1"/>
  </si>
  <si>
    <t>＜単価・利率＞</t>
    <rPh sb="1" eb="3">
      <t>タンカ</t>
    </rPh>
    <rPh sb="4" eb="6">
      <t>リリツ</t>
    </rPh>
    <phoneticPr fontId="1"/>
  </si>
  <si>
    <t>備考</t>
    <phoneticPr fontId="1"/>
  </si>
  <si>
    <t>①</t>
    <phoneticPr fontId="1"/>
  </si>
  <si>
    <t>仕分け料</t>
    <rPh sb="0" eb="2">
      <t>シワ</t>
    </rPh>
    <rPh sb="3" eb="4">
      <t>リョウ</t>
    </rPh>
    <phoneticPr fontId="1"/>
  </si>
  <si>
    <t>緊急出庫時の仕分け料。</t>
  </si>
  <si>
    <t>②</t>
    <phoneticPr fontId="1"/>
  </si>
  <si>
    <t>緊急出庫時の梱包料。</t>
    <rPh sb="0" eb="2">
      <t>キンキュウ</t>
    </rPh>
    <rPh sb="2" eb="4">
      <t>シュッコ</t>
    </rPh>
    <rPh sb="4" eb="5">
      <t>ジ</t>
    </rPh>
    <rPh sb="6" eb="8">
      <t>コンポウ</t>
    </rPh>
    <rPh sb="8" eb="9">
      <t>リョウ</t>
    </rPh>
    <phoneticPr fontId="1"/>
  </si>
  <si>
    <t>③</t>
    <phoneticPr fontId="1"/>
  </si>
  <si>
    <t>緊急出庫作業料</t>
    <rPh sb="0" eb="2">
      <t>キンキュウ</t>
    </rPh>
    <rPh sb="2" eb="4">
      <t>シュッコ</t>
    </rPh>
    <rPh sb="4" eb="6">
      <t>サギョウ</t>
    </rPh>
    <rPh sb="6" eb="7">
      <t>リョウ</t>
    </rPh>
    <phoneticPr fontId="1"/>
  </si>
  <si>
    <t>緊急出庫時の作業料。</t>
    <rPh sb="0" eb="2">
      <t>キンキュウ</t>
    </rPh>
    <rPh sb="2" eb="4">
      <t>シュッコ</t>
    </rPh>
    <rPh sb="4" eb="5">
      <t>ジ</t>
    </rPh>
    <rPh sb="6" eb="8">
      <t>サギョウ</t>
    </rPh>
    <rPh sb="8" eb="9">
      <t>リョウ</t>
    </rPh>
    <phoneticPr fontId="1"/>
  </si>
  <si>
    <t>④</t>
    <phoneticPr fontId="1"/>
  </si>
  <si>
    <t>陸送代金</t>
    <rPh sb="0" eb="2">
      <t>リクソウ</t>
    </rPh>
    <rPh sb="2" eb="4">
      <t>ダイキン</t>
    </rPh>
    <phoneticPr fontId="1"/>
  </si>
  <si>
    <t>10tトラック1台あたりの陸送運賃</t>
    <rPh sb="8" eb="9">
      <t>ダイ</t>
    </rPh>
    <rPh sb="13" eb="15">
      <t>リクソウ</t>
    </rPh>
    <rPh sb="15" eb="17">
      <t>ウンチン</t>
    </rPh>
    <phoneticPr fontId="1"/>
  </si>
  <si>
    <t>備蓄倉庫から直近の空港までの陸送費用。</t>
  </si>
  <si>
    <t>⑤</t>
    <phoneticPr fontId="1"/>
  </si>
  <si>
    <t>輸送書類作成料</t>
    <rPh sb="0" eb="2">
      <t>ユソウ</t>
    </rPh>
    <rPh sb="2" eb="4">
      <t>ショルイ</t>
    </rPh>
    <rPh sb="4" eb="6">
      <t>サクセイ</t>
    </rPh>
    <rPh sb="6" eb="7">
      <t>リョウ</t>
    </rPh>
    <phoneticPr fontId="1"/>
  </si>
  <si>
    <t>1回あたりの輸送書類作成料</t>
    <rPh sb="1" eb="2">
      <t>カイ</t>
    </rPh>
    <rPh sb="6" eb="8">
      <t>ユソウ</t>
    </rPh>
    <rPh sb="8" eb="10">
      <t>ショルイ</t>
    </rPh>
    <rPh sb="10" eb="12">
      <t>サクセイ</t>
    </rPh>
    <rPh sb="12" eb="13">
      <t>リョウ</t>
    </rPh>
    <phoneticPr fontId="1"/>
  </si>
  <si>
    <t>輸送に必要な書類作成費。</t>
    <rPh sb="0" eb="2">
      <t>ユソウ</t>
    </rPh>
    <rPh sb="3" eb="5">
      <t>ヒツヨウ</t>
    </rPh>
    <rPh sb="6" eb="8">
      <t>ショルイ</t>
    </rPh>
    <rPh sb="8" eb="10">
      <t>サクセイ</t>
    </rPh>
    <rPh sb="10" eb="11">
      <t>ヒ</t>
    </rPh>
    <phoneticPr fontId="1"/>
  </si>
  <si>
    <t>⑥</t>
    <phoneticPr fontId="1"/>
  </si>
  <si>
    <t>通関手数料</t>
    <rPh sb="0" eb="2">
      <t>ツウカン</t>
    </rPh>
    <rPh sb="2" eb="5">
      <t>テスウリョウ</t>
    </rPh>
    <phoneticPr fontId="1"/>
  </si>
  <si>
    <t>1回あたりの通関手数料</t>
    <rPh sb="1" eb="2">
      <t>カイ</t>
    </rPh>
    <rPh sb="6" eb="8">
      <t>ツウカン</t>
    </rPh>
    <rPh sb="8" eb="11">
      <t>テスウリョウ</t>
    </rPh>
    <phoneticPr fontId="1"/>
  </si>
  <si>
    <t>緊急出庫時の通関手数料。</t>
  </si>
  <si>
    <t>⑦</t>
    <phoneticPr fontId="1"/>
  </si>
  <si>
    <t>搭載立会料</t>
    <rPh sb="0" eb="2">
      <t>トウサイ</t>
    </rPh>
    <rPh sb="2" eb="4">
      <t>タチアイ</t>
    </rPh>
    <rPh sb="4" eb="5">
      <t>リョウ</t>
    </rPh>
    <phoneticPr fontId="1"/>
  </si>
  <si>
    <t>1回あたりの搭載立会料</t>
    <rPh sb="1" eb="2">
      <t>カイ</t>
    </rPh>
    <rPh sb="6" eb="8">
      <t>トウサイ</t>
    </rPh>
    <rPh sb="8" eb="10">
      <t>タチアイ</t>
    </rPh>
    <rPh sb="10" eb="11">
      <t>リョウ</t>
    </rPh>
    <phoneticPr fontId="1"/>
  </si>
  <si>
    <t>緊急出庫時の搭載立会料。</t>
    <rPh sb="0" eb="2">
      <t>キンキュウ</t>
    </rPh>
    <rPh sb="2" eb="4">
      <t>シュッコ</t>
    </rPh>
    <rPh sb="4" eb="5">
      <t>ジ</t>
    </rPh>
    <rPh sb="6" eb="8">
      <t>トウサイ</t>
    </rPh>
    <rPh sb="8" eb="10">
      <t>タチアイ</t>
    </rPh>
    <rPh sb="10" eb="11">
      <t>リョウ</t>
    </rPh>
    <phoneticPr fontId="1"/>
  </si>
  <si>
    <t>⑧</t>
    <phoneticPr fontId="1"/>
  </si>
  <si>
    <t>）%</t>
    <phoneticPr fontId="1"/>
  </si>
  <si>
    <t>全体の管理費に対する割合</t>
    <rPh sb="0" eb="2">
      <t>ゼンタイ</t>
    </rPh>
    <rPh sb="3" eb="6">
      <t>カンリヒ</t>
    </rPh>
    <rPh sb="7" eb="8">
      <t>タイ</t>
    </rPh>
    <rPh sb="10" eb="12">
      <t>ワリアイ</t>
    </rPh>
    <phoneticPr fontId="1"/>
  </si>
  <si>
    <t>緊急時作業にかかる管理費。
①から⑦までの●%</t>
    <rPh sb="0" eb="2">
      <t>キンキュウ</t>
    </rPh>
    <rPh sb="2" eb="3">
      <t>ジ</t>
    </rPh>
    <rPh sb="3" eb="5">
      <t>サギョウ</t>
    </rPh>
    <rPh sb="9" eb="12">
      <t>カンリヒ</t>
    </rPh>
    <phoneticPr fontId="1"/>
  </si>
  <si>
    <t>①～⑧の合計</t>
    <rPh sb="4" eb="6">
      <t>ゴウケイ</t>
    </rPh>
    <phoneticPr fontId="1"/>
  </si>
  <si>
    <t>・・・(B)</t>
    <phoneticPr fontId="1"/>
  </si>
  <si>
    <t>(2)緊急時作業費（平日・夜間）＜単価・利率＞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rPh sb="13" eb="15">
      <t>ヤカン</t>
    </rPh>
    <phoneticPr fontId="1"/>
  </si>
  <si>
    <t>平日の0.2回</t>
    <rPh sb="0" eb="2">
      <t>ヘイジツ</t>
    </rPh>
    <rPh sb="6" eb="7">
      <t>カイ</t>
    </rPh>
    <phoneticPr fontId="1"/>
  </si>
  <si>
    <t>0.2回×2台</t>
    <rPh sb="3" eb="4">
      <t>カイ</t>
    </rPh>
    <rPh sb="6" eb="7">
      <t>ダイ</t>
    </rPh>
    <phoneticPr fontId="1"/>
  </si>
  <si>
    <t>・・・(C)</t>
    <phoneticPr fontId="1"/>
  </si>
  <si>
    <t>(3)緊急時作業費(祝・休日)</t>
    <rPh sb="3" eb="5">
      <t>キンキュウ</t>
    </rPh>
    <rPh sb="5" eb="6">
      <t>ジ</t>
    </rPh>
    <rPh sb="6" eb="8">
      <t>サギョウ</t>
    </rPh>
    <rPh sb="8" eb="9">
      <t>ヒ</t>
    </rPh>
    <rPh sb="10" eb="11">
      <t>シュク</t>
    </rPh>
    <rPh sb="12" eb="14">
      <t>キュウジツ</t>
    </rPh>
    <phoneticPr fontId="1"/>
  </si>
  <si>
    <t>平日の0.1回</t>
    <rPh sb="0" eb="2">
      <t>ヘイジツ</t>
    </rPh>
    <rPh sb="6" eb="7">
      <t>カイ</t>
    </rPh>
    <phoneticPr fontId="1"/>
  </si>
  <si>
    <t>0.1回×2台</t>
    <rPh sb="3" eb="4">
      <t>カイ</t>
    </rPh>
    <rPh sb="6" eb="7">
      <t>ダイ</t>
    </rPh>
    <phoneticPr fontId="1"/>
  </si>
  <si>
    <t>・・・(D)</t>
    <phoneticPr fontId="1"/>
  </si>
  <si>
    <t>地域の分掛率</t>
    <rPh sb="0" eb="2">
      <t>チイキ</t>
    </rPh>
    <rPh sb="3" eb="4">
      <t>ブ</t>
    </rPh>
    <rPh sb="4" eb="5">
      <t>カ</t>
    </rPh>
    <rPh sb="5" eb="6">
      <t>リツ</t>
    </rPh>
    <phoneticPr fontId="1"/>
  </si>
  <si>
    <t>緊急援助物資の想定輸送費。</t>
    <rPh sb="0" eb="2">
      <t>キンキュウ</t>
    </rPh>
    <rPh sb="2" eb="4">
      <t>エンジョ</t>
    </rPh>
    <rPh sb="4" eb="6">
      <t>ブッシ</t>
    </rPh>
    <rPh sb="7" eb="9">
      <t>ソウテイ</t>
    </rPh>
    <rPh sb="9" eb="11">
      <t>ユソウ</t>
    </rPh>
    <rPh sb="11" eb="12">
      <t>ヒ</t>
    </rPh>
    <phoneticPr fontId="1"/>
  </si>
  <si>
    <t>(</t>
    <phoneticPr fontId="1"/>
  </si>
  <si>
    <t>)</t>
    <phoneticPr fontId="1"/>
  </si>
  <si>
    <t>・・・(E)</t>
    <phoneticPr fontId="1"/>
  </si>
  <si>
    <t>【年間額】</t>
    <rPh sb="1" eb="3">
      <t>ネンカン</t>
    </rPh>
    <rPh sb="3" eb="4">
      <t>ガク</t>
    </rPh>
    <phoneticPr fontId="1"/>
  </si>
  <si>
    <t>年間額【外貨】　(A)＋(B)＋(C)＋(D)+(E)=</t>
    <rPh sb="0" eb="2">
      <t>ネンカン</t>
    </rPh>
    <rPh sb="2" eb="3">
      <t>ガク</t>
    </rPh>
    <rPh sb="4" eb="6">
      <t>ガイカ</t>
    </rPh>
    <phoneticPr fontId="1"/>
  </si>
  <si>
    <t>【年間経費(円)】</t>
    <rPh sb="1" eb="3">
      <t>ネンカン</t>
    </rPh>
    <rPh sb="3" eb="5">
      <t>ケイヒ</t>
    </rPh>
    <rPh sb="6" eb="7">
      <t>エン</t>
    </rPh>
    <phoneticPr fontId="1"/>
  </si>
  <si>
    <t>【円貨】</t>
    <rPh sb="1" eb="3">
      <t>エンカ</t>
    </rPh>
    <phoneticPr fontId="1"/>
  </si>
  <si>
    <t>【ドバイ倉庫】</t>
    <rPh sb="4" eb="6">
      <t>ソウコ</t>
    </rPh>
    <phoneticPr fontId="1"/>
  </si>
  <si>
    <t>＜単価：AED＞</t>
    <rPh sb="1" eb="3">
      <t>タンカ</t>
    </rPh>
    <phoneticPr fontId="1"/>
  </si>
  <si>
    <t>計(AED)</t>
    <rPh sb="0" eb="1">
      <t>ケイ</t>
    </rPh>
    <phoneticPr fontId="1"/>
  </si>
  <si>
    <t>最終出庫取扱作業料</t>
  </si>
  <si>
    <t>7回×2台</t>
    <rPh sb="1" eb="2">
      <t>カイ</t>
    </rPh>
    <rPh sb="4" eb="5">
      <t>ダイ</t>
    </rPh>
    <phoneticPr fontId="1"/>
  </si>
  <si>
    <t>(4)緊急援助物資の年間輸送費</t>
    <rPh sb="10" eb="12">
      <t>ネンカン</t>
    </rPh>
    <phoneticPr fontId="1"/>
  </si>
  <si>
    <t>備蓄倉庫から出庫される物資の想定輸送費（US$）</t>
    <phoneticPr fontId="1"/>
  </si>
  <si>
    <t>中東・欧州</t>
    <rPh sb="0" eb="2">
      <t>チュウトウ</t>
    </rPh>
    <rPh sb="3" eb="5">
      <t>オウシュウ</t>
    </rPh>
    <phoneticPr fontId="1"/>
  </si>
  <si>
    <t>地域詳細は別添3参照</t>
    <rPh sb="0" eb="2">
      <t>チイキ</t>
    </rPh>
    <rPh sb="2" eb="4">
      <t>ショウサイ</t>
    </rPh>
    <rPh sb="5" eb="7">
      <t>ベッテン</t>
    </rPh>
    <rPh sb="8" eb="10">
      <t>サンショウ</t>
    </rPh>
    <phoneticPr fontId="1"/>
  </si>
  <si>
    <t>アフリカ</t>
    <phoneticPr fontId="1"/>
  </si>
  <si>
    <t>①～②の合計</t>
    <rPh sb="4" eb="6">
      <t>ゴウケイ</t>
    </rPh>
    <phoneticPr fontId="1"/>
  </si>
  <si>
    <t>2022年4月30日 三菱UFJ銀行TTMレート</t>
    <rPh sb="4" eb="5">
      <t>ネン</t>
    </rPh>
    <rPh sb="6" eb="7">
      <t>ガツ</t>
    </rPh>
    <rPh sb="9" eb="10">
      <t>ニチ</t>
    </rPh>
    <rPh sb="11" eb="13">
      <t>ミツビシ</t>
    </rPh>
    <rPh sb="16" eb="18">
      <t>ギンコウ</t>
    </rPh>
    <phoneticPr fontId="1"/>
  </si>
  <si>
    <t>【4ヵ年経費(円)】</t>
    <rPh sb="3" eb="4">
      <t>ネン</t>
    </rPh>
    <rPh sb="4" eb="6">
      <t>ケイヒ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</si>
</sst>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General&quot;回&quot;"/>
    <numFmt numFmtId="177" formatCode="0&quot;回&quot;"/>
    <numFmt numFmtId="178" formatCode="#,##0&quot;円&quot;"/>
    <numFmt numFmtId="179" formatCode="#,##0.00_ "/>
    <numFmt numFmtId="180" formatCode="&quot;1US$=&quot;0.00&quot;円&quot;"/>
    <numFmt numFmtId="181" formatCode="#,##0.00&quot;m3&quot;"/>
    <numFmt numFmtId="182" formatCode="0.0&quot;回&quot;"/>
    <numFmt numFmtId="183" formatCode="[$SDG]\ #,##0.00;[Red][$SDG]\ \-#,##0.00"/>
    <numFmt numFmtId="184" formatCode="[$SGD]\ #,##0.00;[Red][$SGD]\ \-#,##0.00"/>
    <numFmt numFmtId="185" formatCode="#,##0.000&quot;m3&quot;"/>
    <numFmt numFmtId="186" formatCode="General&quot;ｍ2&quot;\ &quot;×12ヵ月&quot;"/>
    <numFmt numFmtId="187" formatCode="0&quot;ヵ月&quot;"/>
    <numFmt numFmtId="188" formatCode="&quot;1AED=&quot;0.000&quot;円&quot;"/>
    <numFmt numFmtId="189" formatCode="[$AED]\ #,##0.00;[Red][$AED]\ \-#,##0.00"/>
    <numFmt numFmtId="190" formatCode="[$AED]\ #,##0.00;[$AED]\ \-#,##0.00"/>
  </numFmts>
  <fonts count="7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49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0" fontId="4" fillId="0" borderId="2" xfId="1" applyNumberFormat="1" applyFont="1" applyFill="1" applyBorder="1" applyAlignment="1">
      <alignment vertical="center" shrinkToFit="1"/>
    </xf>
    <xf numFmtId="177" fontId="4" fillId="0" borderId="2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 applyAlignment="1">
      <alignment vertical="center" wrapText="1" shrinkToFit="1"/>
    </xf>
    <xf numFmtId="0" fontId="4" fillId="0" borderId="9" xfId="0" applyFont="1" applyBorder="1">
      <alignment vertical="center"/>
    </xf>
    <xf numFmtId="0" fontId="5" fillId="0" borderId="0" xfId="0" applyFont="1">
      <alignment vertical="center"/>
    </xf>
    <xf numFmtId="176" fontId="4" fillId="0" borderId="2" xfId="1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49" fontId="4" fillId="0" borderId="7" xfId="0" applyNumberFormat="1" applyFont="1" applyBorder="1">
      <alignment vertical="center"/>
    </xf>
    <xf numFmtId="38" fontId="4" fillId="0" borderId="7" xfId="1" applyFont="1" applyBorder="1">
      <alignment vertical="center"/>
    </xf>
    <xf numFmtId="181" fontId="4" fillId="0" borderId="2" xfId="0" applyNumberFormat="1" applyFont="1" applyBorder="1" applyAlignment="1">
      <alignment horizontal="left" vertical="center" wrapText="1"/>
    </xf>
    <xf numFmtId="178" fontId="4" fillId="0" borderId="12" xfId="2" applyNumberFormat="1" applyFont="1" applyBorder="1">
      <alignment vertical="center"/>
    </xf>
    <xf numFmtId="179" fontId="4" fillId="0" borderId="2" xfId="0" applyNumberFormat="1" applyFont="1" applyBorder="1" applyAlignment="1">
      <alignment vertical="center" shrinkToFit="1"/>
    </xf>
    <xf numFmtId="40" fontId="4" fillId="2" borderId="2" xfId="1" applyNumberFormat="1" applyFont="1" applyFill="1" applyBorder="1" applyAlignment="1">
      <alignment horizontal="center" vertical="center" shrinkToFit="1"/>
    </xf>
    <xf numFmtId="2" fontId="4" fillId="2" borderId="2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82" fontId="4" fillId="0" borderId="2" xfId="0" applyNumberFormat="1" applyFont="1" applyBorder="1" applyAlignment="1">
      <alignment horizontal="left" vertical="center"/>
    </xf>
    <xf numFmtId="183" fontId="4" fillId="0" borderId="0" xfId="0" applyNumberFormat="1" applyFont="1">
      <alignment vertical="center"/>
    </xf>
    <xf numFmtId="185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84" fontId="4" fillId="0" borderId="0" xfId="1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wrapText="1"/>
    </xf>
    <xf numFmtId="186" fontId="4" fillId="0" borderId="2" xfId="0" applyNumberFormat="1" applyFont="1" applyBorder="1" applyAlignment="1">
      <alignment horizontal="left" vertical="center"/>
    </xf>
    <xf numFmtId="187" fontId="4" fillId="0" borderId="2" xfId="0" applyNumberFormat="1" applyFont="1" applyBorder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0" fontId="2" fillId="0" borderId="11" xfId="0" applyFont="1" applyBorder="1" applyAlignment="1">
      <alignment vertical="center" wrapText="1"/>
    </xf>
    <xf numFmtId="40" fontId="5" fillId="0" borderId="3" xfId="1" applyNumberFormat="1" applyFont="1" applyBorder="1" applyAlignment="1">
      <alignment horizontal="left" vertical="center" shrinkToFit="1"/>
    </xf>
    <xf numFmtId="189" fontId="4" fillId="0" borderId="12" xfId="0" applyNumberFormat="1" applyFont="1" applyBorder="1">
      <alignment vertical="center"/>
    </xf>
    <xf numFmtId="189" fontId="4" fillId="0" borderId="7" xfId="1" applyNumberFormat="1" applyFont="1" applyBorder="1" applyAlignment="1">
      <alignment vertical="center" shrinkToFit="1"/>
    </xf>
    <xf numFmtId="189" fontId="4" fillId="0" borderId="2" xfId="1" applyNumberFormat="1" applyFont="1" applyBorder="1" applyAlignment="1">
      <alignment vertical="center" shrinkToFit="1"/>
    </xf>
    <xf numFmtId="189" fontId="4" fillId="0" borderId="7" xfId="1" applyNumberFormat="1" applyFont="1" applyFill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190" fontId="4" fillId="0" borderId="2" xfId="0" applyNumberFormat="1" applyFont="1" applyBorder="1" applyAlignment="1">
      <alignment horizontal="center" vertical="center"/>
    </xf>
    <xf numFmtId="190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188" fontId="4" fillId="0" borderId="13" xfId="0" applyNumberFormat="1" applyFont="1" applyBorder="1" applyAlignment="1">
      <alignment horizontal="left" vertical="center"/>
    </xf>
    <xf numFmtId="188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180" fontId="4" fillId="0" borderId="13" xfId="0" applyNumberFormat="1" applyFont="1" applyBorder="1" applyAlignment="1">
      <alignment horizontal="left" vertical="center"/>
    </xf>
    <xf numFmtId="18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0" fillId="0" borderId="0" xfId="0" applyAlignment="1">
      <alignment horizontal="left" vertical="center" indent="1" shrinkToFit="1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vertical="top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left" shrinkToFit="1"/>
    </xf>
    <xf numFmtId="0" fontId="4" fillId="0" borderId="3" xfId="0" applyFont="1" applyBorder="1" applyAlignment="1">
      <alignment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9"/>
  <sheetViews>
    <sheetView tabSelected="1" workbookViewId="0">
      <selection activeCell="J8" sqref="J8"/>
    </sheetView>
  </sheetViews>
  <sheetFormatPr defaultColWidth="11" defaultRowHeight="11" x14ac:dyDescent="0.2"/>
  <cols>
    <col min="1" max="1" width="4.08203125" style="2" customWidth="1"/>
    <col min="2" max="2" width="3.58203125" style="1" customWidth="1"/>
    <col min="3" max="3" width="15.58203125" style="2" customWidth="1"/>
    <col min="4" max="4" width="3" style="2" bestFit="1" customWidth="1"/>
    <col min="5" max="5" width="6.58203125" style="3" customWidth="1"/>
    <col min="6" max="6" width="5.58203125" style="3" customWidth="1"/>
    <col min="7" max="7" width="2.08203125" style="3" customWidth="1"/>
    <col min="8" max="8" width="21" style="2" customWidth="1"/>
    <col min="9" max="9" width="2.08203125" style="2" customWidth="1"/>
    <col min="10" max="10" width="12.58203125" style="2" customWidth="1"/>
    <col min="11" max="12" width="1.83203125" style="23" customWidth="1"/>
    <col min="13" max="13" width="15.58203125" style="2" customWidth="1"/>
    <col min="14" max="14" width="1.83203125" style="2" customWidth="1"/>
    <col min="15" max="15" width="30.5" style="13" customWidth="1"/>
    <col min="16" max="16" width="3.08203125" style="2" customWidth="1"/>
    <col min="17" max="16384" width="11" style="2"/>
  </cols>
  <sheetData>
    <row r="1" spans="2:15" ht="24" customHeight="1" x14ac:dyDescent="0.2">
      <c r="E1" s="69" t="s">
        <v>0</v>
      </c>
      <c r="H1" s="76" t="s">
        <v>93</v>
      </c>
      <c r="I1" s="76"/>
      <c r="J1" s="76"/>
      <c r="K1" s="76"/>
      <c r="L1" s="76"/>
      <c r="M1" s="76"/>
      <c r="O1" s="66" t="s">
        <v>1</v>
      </c>
    </row>
    <row r="2" spans="2:15" x14ac:dyDescent="0.2">
      <c r="B2" s="1" t="s">
        <v>2</v>
      </c>
    </row>
    <row r="3" spans="2:15" ht="14.25" customHeight="1" x14ac:dyDescent="0.2">
      <c r="B3" s="9"/>
      <c r="C3" s="15"/>
      <c r="D3" s="110" t="s">
        <v>94</v>
      </c>
      <c r="E3" s="110"/>
      <c r="F3" s="110"/>
      <c r="G3" s="111"/>
      <c r="H3" s="111"/>
      <c r="I3" s="105" t="s">
        <v>3</v>
      </c>
      <c r="J3" s="106"/>
      <c r="K3" s="107"/>
      <c r="L3" s="25"/>
      <c r="M3" s="25" t="s">
        <v>95</v>
      </c>
      <c r="N3" s="24"/>
      <c r="O3" s="12" t="s">
        <v>4</v>
      </c>
    </row>
    <row r="4" spans="2:15" ht="30" customHeight="1" x14ac:dyDescent="0.2">
      <c r="B4" s="17" t="s">
        <v>5</v>
      </c>
      <c r="C4" s="8" t="s">
        <v>6</v>
      </c>
      <c r="D4" s="6" t="s">
        <v>7</v>
      </c>
      <c r="E4" s="53"/>
      <c r="F4" s="30" t="s">
        <v>8</v>
      </c>
      <c r="G4" s="38" t="s">
        <v>9</v>
      </c>
      <c r="H4" s="6"/>
      <c r="I4" s="38" t="s">
        <v>10</v>
      </c>
      <c r="J4" s="67">
        <v>75</v>
      </c>
      <c r="K4" s="24" t="s">
        <v>11</v>
      </c>
      <c r="L4" s="6" t="s">
        <v>7</v>
      </c>
      <c r="M4" s="36">
        <f>E4*J4*12</f>
        <v>0</v>
      </c>
      <c r="N4" s="30" t="s">
        <v>8</v>
      </c>
      <c r="O4" s="14" t="s">
        <v>12</v>
      </c>
    </row>
    <row r="5" spans="2:15" ht="30" customHeight="1" x14ac:dyDescent="0.2">
      <c r="B5" s="17" t="s">
        <v>13</v>
      </c>
      <c r="C5" s="8" t="s">
        <v>14</v>
      </c>
      <c r="D5" s="6" t="s">
        <v>7</v>
      </c>
      <c r="E5" s="53"/>
      <c r="F5" s="30" t="s">
        <v>8</v>
      </c>
      <c r="G5" s="108" t="s">
        <v>15</v>
      </c>
      <c r="H5" s="109"/>
      <c r="I5" s="38"/>
      <c r="J5" s="25"/>
      <c r="K5" s="24" t="s">
        <v>11</v>
      </c>
      <c r="L5" s="6" t="s">
        <v>7</v>
      </c>
      <c r="M5" s="36">
        <f>E5*12</f>
        <v>0</v>
      </c>
      <c r="N5" s="30" t="s">
        <v>8</v>
      </c>
      <c r="O5" s="14" t="s">
        <v>16</v>
      </c>
    </row>
    <row r="6" spans="2:15" ht="39" customHeight="1" x14ac:dyDescent="0.2">
      <c r="B6" s="17" t="s">
        <v>17</v>
      </c>
      <c r="C6" s="8" t="s">
        <v>96</v>
      </c>
      <c r="D6" s="6" t="s">
        <v>7</v>
      </c>
      <c r="E6" s="53"/>
      <c r="F6" s="30" t="s">
        <v>8</v>
      </c>
      <c r="G6" s="86" t="s">
        <v>18</v>
      </c>
      <c r="H6" s="87"/>
      <c r="I6" s="38" t="s">
        <v>10</v>
      </c>
      <c r="J6" s="50">
        <v>39.75</v>
      </c>
      <c r="K6" s="24" t="s">
        <v>11</v>
      </c>
      <c r="L6" s="6" t="s">
        <v>7</v>
      </c>
      <c r="M6" s="36">
        <f>E6*J6</f>
        <v>0</v>
      </c>
      <c r="N6" s="30" t="s">
        <v>8</v>
      </c>
      <c r="O6" s="14" t="s">
        <v>19</v>
      </c>
    </row>
    <row r="7" spans="2:15" ht="30" customHeight="1" x14ac:dyDescent="0.2">
      <c r="B7" s="17" t="s">
        <v>20</v>
      </c>
      <c r="C7" s="8" t="s">
        <v>21</v>
      </c>
      <c r="D7" s="6" t="s">
        <v>7</v>
      </c>
      <c r="E7" s="53"/>
      <c r="F7" s="30" t="s">
        <v>8</v>
      </c>
      <c r="G7" s="108" t="s">
        <v>22</v>
      </c>
      <c r="H7" s="109"/>
      <c r="I7" s="38" t="s">
        <v>10</v>
      </c>
      <c r="J7" s="50">
        <v>39.75</v>
      </c>
      <c r="K7" s="24" t="s">
        <v>11</v>
      </c>
      <c r="L7" s="6" t="s">
        <v>7</v>
      </c>
      <c r="M7" s="36">
        <f t="shared" ref="M7:M11" si="0">E7*J7</f>
        <v>0</v>
      </c>
      <c r="N7" s="30" t="s">
        <v>8</v>
      </c>
      <c r="O7" s="11" t="s">
        <v>23</v>
      </c>
    </row>
    <row r="8" spans="2:15" ht="30" customHeight="1" x14ac:dyDescent="0.2">
      <c r="B8" s="17" t="s">
        <v>24</v>
      </c>
      <c r="C8" s="8" t="s">
        <v>25</v>
      </c>
      <c r="D8" s="6" t="s">
        <v>7</v>
      </c>
      <c r="E8" s="53"/>
      <c r="F8" s="30" t="s">
        <v>8</v>
      </c>
      <c r="G8" s="86" t="s">
        <v>26</v>
      </c>
      <c r="H8" s="87"/>
      <c r="I8" s="38" t="s">
        <v>10</v>
      </c>
      <c r="J8" s="37">
        <v>7</v>
      </c>
      <c r="K8" s="24" t="s">
        <v>11</v>
      </c>
      <c r="L8" s="6" t="s">
        <v>7</v>
      </c>
      <c r="M8" s="36">
        <f t="shared" si="0"/>
        <v>0</v>
      </c>
      <c r="N8" s="30" t="s">
        <v>8</v>
      </c>
      <c r="O8" s="11" t="s">
        <v>27</v>
      </c>
    </row>
    <row r="9" spans="2:15" ht="30" customHeight="1" x14ac:dyDescent="0.2">
      <c r="B9" s="17" t="s">
        <v>28</v>
      </c>
      <c r="C9" s="10" t="s">
        <v>29</v>
      </c>
      <c r="D9" s="6" t="s">
        <v>7</v>
      </c>
      <c r="E9" s="53"/>
      <c r="F9" s="30" t="s">
        <v>8</v>
      </c>
      <c r="G9" s="86" t="s">
        <v>30</v>
      </c>
      <c r="H9" s="87"/>
      <c r="I9" s="39" t="s">
        <v>10</v>
      </c>
      <c r="J9" s="50">
        <v>39.75</v>
      </c>
      <c r="K9" s="35" t="s">
        <v>11</v>
      </c>
      <c r="L9" s="6" t="s">
        <v>7</v>
      </c>
      <c r="M9" s="36">
        <f t="shared" si="0"/>
        <v>0</v>
      </c>
      <c r="N9" s="30" t="s">
        <v>8</v>
      </c>
      <c r="O9" s="70" t="s">
        <v>31</v>
      </c>
    </row>
    <row r="10" spans="2:15" ht="30" customHeight="1" x14ac:dyDescent="0.2">
      <c r="B10" s="17" t="s">
        <v>32</v>
      </c>
      <c r="C10" s="8" t="s">
        <v>33</v>
      </c>
      <c r="D10" s="6" t="s">
        <v>7</v>
      </c>
      <c r="E10" s="53"/>
      <c r="F10" s="30" t="s">
        <v>8</v>
      </c>
      <c r="G10" s="86" t="s">
        <v>34</v>
      </c>
      <c r="H10" s="87"/>
      <c r="I10" s="38" t="s">
        <v>10</v>
      </c>
      <c r="J10" s="37">
        <v>2</v>
      </c>
      <c r="K10" s="24" t="s">
        <v>11</v>
      </c>
      <c r="L10" s="6" t="s">
        <v>7</v>
      </c>
      <c r="M10" s="36">
        <f t="shared" si="0"/>
        <v>0</v>
      </c>
      <c r="N10" s="30" t="s">
        <v>8</v>
      </c>
      <c r="O10" s="11" t="s">
        <v>35</v>
      </c>
    </row>
    <row r="11" spans="2:15" ht="30" customHeight="1" x14ac:dyDescent="0.2">
      <c r="B11" s="17" t="s">
        <v>36</v>
      </c>
      <c r="C11" s="6" t="s">
        <v>37</v>
      </c>
      <c r="D11" s="38" t="s">
        <v>7</v>
      </c>
      <c r="E11" s="53"/>
      <c r="F11" s="30" t="s">
        <v>8</v>
      </c>
      <c r="G11" s="86" t="s">
        <v>38</v>
      </c>
      <c r="H11" s="112"/>
      <c r="I11" s="38" t="s">
        <v>10</v>
      </c>
      <c r="J11" s="68">
        <v>12</v>
      </c>
      <c r="K11" s="24" t="s">
        <v>11</v>
      </c>
      <c r="L11" s="38" t="s">
        <v>7</v>
      </c>
      <c r="M11" s="36">
        <f t="shared" si="0"/>
        <v>0</v>
      </c>
      <c r="N11" s="30" t="s">
        <v>8</v>
      </c>
      <c r="O11" s="11" t="s">
        <v>39</v>
      </c>
    </row>
    <row r="12" spans="2:15" ht="26.25" customHeight="1" x14ac:dyDescent="0.2">
      <c r="H12" s="4"/>
      <c r="I12" s="4"/>
      <c r="J12" s="23" t="s">
        <v>40</v>
      </c>
      <c r="L12" s="15" t="s">
        <v>7</v>
      </c>
      <c r="M12" s="75">
        <f>SUM(M4:M10,M11)</f>
        <v>0</v>
      </c>
      <c r="N12" s="33" t="s">
        <v>8</v>
      </c>
      <c r="O12" s="13" t="s">
        <v>41</v>
      </c>
    </row>
    <row r="13" spans="2:15" x14ac:dyDescent="0.2">
      <c r="M13" s="3"/>
      <c r="N13" s="3"/>
    </row>
    <row r="14" spans="2:15" x14ac:dyDescent="0.2">
      <c r="B14" s="1" t="s">
        <v>42</v>
      </c>
      <c r="G14" s="3" t="s">
        <v>38</v>
      </c>
      <c r="M14" s="3"/>
      <c r="N14" s="3"/>
    </row>
    <row r="15" spans="2:15" x14ac:dyDescent="0.2">
      <c r="M15" s="3"/>
      <c r="N15" s="3"/>
    </row>
    <row r="16" spans="2:15" ht="14.25" customHeight="1" x14ac:dyDescent="0.2">
      <c r="B16" s="5" t="s">
        <v>43</v>
      </c>
      <c r="C16" s="6"/>
      <c r="D16" s="110" t="s">
        <v>44</v>
      </c>
      <c r="E16" s="110"/>
      <c r="F16" s="110"/>
      <c r="G16" s="7"/>
      <c r="H16" s="6"/>
      <c r="I16" s="38"/>
      <c r="J16" s="21" t="s">
        <v>3</v>
      </c>
      <c r="K16" s="24"/>
      <c r="L16" s="83" t="s">
        <v>95</v>
      </c>
      <c r="M16" s="84"/>
      <c r="N16" s="85"/>
      <c r="O16" s="12" t="s">
        <v>45</v>
      </c>
    </row>
    <row r="17" spans="2:17" ht="30" customHeight="1" x14ac:dyDescent="0.2">
      <c r="B17" s="17" t="s">
        <v>46</v>
      </c>
      <c r="C17" s="8" t="s">
        <v>47</v>
      </c>
      <c r="D17" s="6" t="s">
        <v>7</v>
      </c>
      <c r="E17" s="53"/>
      <c r="F17" s="30" t="s">
        <v>8</v>
      </c>
      <c r="G17" s="86" t="s">
        <v>30</v>
      </c>
      <c r="H17" s="87"/>
      <c r="I17" s="38" t="s">
        <v>10</v>
      </c>
      <c r="J17" s="50">
        <v>39.75</v>
      </c>
      <c r="K17" s="35" t="s">
        <v>11</v>
      </c>
      <c r="L17" s="6" t="s">
        <v>7</v>
      </c>
      <c r="M17" s="36">
        <f>E17*J17</f>
        <v>0</v>
      </c>
      <c r="N17" s="30" t="s">
        <v>8</v>
      </c>
      <c r="O17" s="20" t="s">
        <v>48</v>
      </c>
    </row>
    <row r="18" spans="2:17" ht="30" customHeight="1" x14ac:dyDescent="0.2">
      <c r="B18" s="17" t="s">
        <v>49</v>
      </c>
      <c r="C18" s="8" t="s">
        <v>29</v>
      </c>
      <c r="D18" s="6" t="s">
        <v>7</v>
      </c>
      <c r="E18" s="53"/>
      <c r="F18" s="30" t="s">
        <v>8</v>
      </c>
      <c r="G18" s="86" t="s">
        <v>30</v>
      </c>
      <c r="H18" s="87"/>
      <c r="I18" s="38" t="s">
        <v>10</v>
      </c>
      <c r="J18" s="50">
        <v>39.75</v>
      </c>
      <c r="K18" s="35" t="s">
        <v>11</v>
      </c>
      <c r="L18" s="6" t="s">
        <v>7</v>
      </c>
      <c r="M18" s="36">
        <f>E18*J18</f>
        <v>0</v>
      </c>
      <c r="N18" s="30" t="s">
        <v>8</v>
      </c>
      <c r="O18" s="20" t="s">
        <v>50</v>
      </c>
    </row>
    <row r="19" spans="2:17" ht="30" customHeight="1" x14ac:dyDescent="0.2">
      <c r="B19" s="17" t="s">
        <v>51</v>
      </c>
      <c r="C19" s="8" t="s">
        <v>52</v>
      </c>
      <c r="D19" s="6" t="s">
        <v>7</v>
      </c>
      <c r="E19" s="53"/>
      <c r="F19" s="30" t="s">
        <v>8</v>
      </c>
      <c r="G19" s="86" t="s">
        <v>30</v>
      </c>
      <c r="H19" s="87"/>
      <c r="I19" s="38" t="s">
        <v>10</v>
      </c>
      <c r="J19" s="50">
        <v>39.75</v>
      </c>
      <c r="K19" s="35" t="s">
        <v>11</v>
      </c>
      <c r="L19" s="6" t="s">
        <v>7</v>
      </c>
      <c r="M19" s="36">
        <f>E19*J19</f>
        <v>0</v>
      </c>
      <c r="N19" s="30" t="s">
        <v>8</v>
      </c>
      <c r="O19" s="20" t="s">
        <v>53</v>
      </c>
    </row>
    <row r="20" spans="2:17" ht="30" customHeight="1" x14ac:dyDescent="0.2">
      <c r="B20" s="17" t="s">
        <v>54</v>
      </c>
      <c r="C20" s="8" t="s">
        <v>55</v>
      </c>
      <c r="D20" s="6" t="s">
        <v>7</v>
      </c>
      <c r="E20" s="53"/>
      <c r="F20" s="30" t="s">
        <v>8</v>
      </c>
      <c r="G20" s="86" t="s">
        <v>56</v>
      </c>
      <c r="H20" s="87"/>
      <c r="I20" s="34" t="s">
        <v>10</v>
      </c>
      <c r="J20" s="18" t="s">
        <v>97</v>
      </c>
      <c r="K20" s="35" t="s">
        <v>11</v>
      </c>
      <c r="L20" s="6" t="s">
        <v>7</v>
      </c>
      <c r="M20" s="36">
        <f>E20*3*2</f>
        <v>0</v>
      </c>
      <c r="N20" s="30" t="s">
        <v>8</v>
      </c>
      <c r="O20" s="11" t="s">
        <v>57</v>
      </c>
    </row>
    <row r="21" spans="2:17" ht="30" customHeight="1" x14ac:dyDescent="0.2">
      <c r="B21" s="17" t="s">
        <v>58</v>
      </c>
      <c r="C21" s="8" t="s">
        <v>59</v>
      </c>
      <c r="D21" s="6" t="s">
        <v>7</v>
      </c>
      <c r="E21" s="53"/>
      <c r="F21" s="30" t="s">
        <v>8</v>
      </c>
      <c r="G21" s="86" t="s">
        <v>60</v>
      </c>
      <c r="H21" s="89"/>
      <c r="I21" s="34" t="s">
        <v>10</v>
      </c>
      <c r="J21" s="37">
        <v>7</v>
      </c>
      <c r="K21" s="35" t="s">
        <v>11</v>
      </c>
      <c r="L21" s="6" t="s">
        <v>7</v>
      </c>
      <c r="M21" s="36">
        <f>E21*J21</f>
        <v>0</v>
      </c>
      <c r="N21" s="30" t="s">
        <v>8</v>
      </c>
      <c r="O21" s="20" t="s">
        <v>61</v>
      </c>
    </row>
    <row r="22" spans="2:17" ht="30" customHeight="1" x14ac:dyDescent="0.2">
      <c r="B22" s="17" t="s">
        <v>62</v>
      </c>
      <c r="C22" s="8" t="s">
        <v>63</v>
      </c>
      <c r="D22" s="6" t="s">
        <v>7</v>
      </c>
      <c r="E22" s="53"/>
      <c r="F22" s="30" t="s">
        <v>8</v>
      </c>
      <c r="G22" s="86" t="s">
        <v>64</v>
      </c>
      <c r="H22" s="89"/>
      <c r="I22" s="34" t="s">
        <v>10</v>
      </c>
      <c r="J22" s="37">
        <v>7</v>
      </c>
      <c r="K22" s="35" t="s">
        <v>11</v>
      </c>
      <c r="L22" s="6" t="s">
        <v>7</v>
      </c>
      <c r="M22" s="36">
        <f>E22*J22</f>
        <v>0</v>
      </c>
      <c r="N22" s="30" t="s">
        <v>8</v>
      </c>
      <c r="O22" s="11" t="s">
        <v>65</v>
      </c>
    </row>
    <row r="23" spans="2:17" ht="30" customHeight="1" x14ac:dyDescent="0.2">
      <c r="B23" s="17" t="s">
        <v>66</v>
      </c>
      <c r="C23" s="8" t="s">
        <v>67</v>
      </c>
      <c r="D23" s="6" t="s">
        <v>7</v>
      </c>
      <c r="E23" s="53"/>
      <c r="F23" s="30" t="s">
        <v>8</v>
      </c>
      <c r="G23" s="86" t="s">
        <v>68</v>
      </c>
      <c r="H23" s="89"/>
      <c r="I23" s="34" t="s">
        <v>10</v>
      </c>
      <c r="J23" s="37">
        <v>7</v>
      </c>
      <c r="K23" s="35" t="s">
        <v>11</v>
      </c>
      <c r="L23" s="6" t="s">
        <v>7</v>
      </c>
      <c r="M23" s="36">
        <f>E23*J23</f>
        <v>0</v>
      </c>
      <c r="N23" s="30" t="s">
        <v>8</v>
      </c>
      <c r="O23" s="20" t="s">
        <v>69</v>
      </c>
    </row>
    <row r="24" spans="2:17" ht="30" customHeight="1" x14ac:dyDescent="0.2">
      <c r="B24" s="17" t="s">
        <v>70</v>
      </c>
      <c r="C24" s="8" t="s">
        <v>14</v>
      </c>
      <c r="D24" s="6" t="s">
        <v>7</v>
      </c>
      <c r="E24" s="54"/>
      <c r="F24" s="30" t="s">
        <v>71</v>
      </c>
      <c r="G24" s="86" t="s">
        <v>72</v>
      </c>
      <c r="H24" s="89"/>
      <c r="I24" s="34"/>
      <c r="J24" s="40"/>
      <c r="K24" s="35" t="s">
        <v>11</v>
      </c>
      <c r="L24" s="6" t="s">
        <v>7</v>
      </c>
      <c r="M24" s="36">
        <f>SUM(M17:M23)*E24/100</f>
        <v>0</v>
      </c>
      <c r="N24" s="30" t="s">
        <v>8</v>
      </c>
      <c r="O24" s="11" t="s">
        <v>73</v>
      </c>
    </row>
    <row r="25" spans="2:17" ht="24.75" customHeight="1" x14ac:dyDescent="0.2">
      <c r="B25" s="55"/>
      <c r="C25" s="15"/>
      <c r="D25" s="15"/>
      <c r="E25" s="15"/>
      <c r="F25" s="15"/>
      <c r="G25" s="32"/>
      <c r="I25" s="27"/>
      <c r="J25" s="28" t="s">
        <v>74</v>
      </c>
      <c r="K25" s="28"/>
      <c r="L25" s="15" t="s">
        <v>7</v>
      </c>
      <c r="M25" s="73">
        <f>SUM(M17:M24)</f>
        <v>0</v>
      </c>
      <c r="N25" s="33" t="s">
        <v>8</v>
      </c>
      <c r="O25" s="13" t="s">
        <v>75</v>
      </c>
    </row>
    <row r="26" spans="2:17" x14ac:dyDescent="0.2">
      <c r="M26" s="3"/>
      <c r="N26" s="3"/>
    </row>
    <row r="27" spans="2:17" ht="14.25" customHeight="1" x14ac:dyDescent="0.2">
      <c r="B27" s="5" t="s">
        <v>76</v>
      </c>
      <c r="C27" s="6"/>
      <c r="D27" s="61"/>
      <c r="E27" s="61"/>
      <c r="F27" s="61"/>
      <c r="G27" s="7"/>
      <c r="H27" s="6"/>
      <c r="I27" s="38"/>
      <c r="J27" s="21" t="s">
        <v>3</v>
      </c>
      <c r="K27" s="24"/>
      <c r="L27" s="83" t="s">
        <v>95</v>
      </c>
      <c r="M27" s="84"/>
      <c r="N27" s="85"/>
      <c r="O27" s="12" t="s">
        <v>45</v>
      </c>
    </row>
    <row r="28" spans="2:17" ht="30" customHeight="1" x14ac:dyDescent="0.2">
      <c r="B28" s="17" t="s">
        <v>46</v>
      </c>
      <c r="C28" s="8" t="s">
        <v>47</v>
      </c>
      <c r="D28" s="6" t="s">
        <v>7</v>
      </c>
      <c r="E28" s="53"/>
      <c r="F28" s="30" t="s">
        <v>8</v>
      </c>
      <c r="G28" s="86" t="s">
        <v>30</v>
      </c>
      <c r="H28" s="87"/>
      <c r="I28" s="38" t="s">
        <v>10</v>
      </c>
      <c r="J28" s="60">
        <v>7.95</v>
      </c>
      <c r="K28" s="35" t="s">
        <v>11</v>
      </c>
      <c r="L28" s="6" t="s">
        <v>7</v>
      </c>
      <c r="M28" s="36">
        <f>E28*J28</f>
        <v>0</v>
      </c>
      <c r="N28" s="30" t="s">
        <v>8</v>
      </c>
      <c r="O28" s="20" t="s">
        <v>48</v>
      </c>
      <c r="Q28" s="2" t="s">
        <v>77</v>
      </c>
    </row>
    <row r="29" spans="2:17" ht="30" customHeight="1" x14ac:dyDescent="0.2">
      <c r="B29" s="17" t="s">
        <v>49</v>
      </c>
      <c r="C29" s="8" t="s">
        <v>29</v>
      </c>
      <c r="D29" s="6" t="s">
        <v>7</v>
      </c>
      <c r="E29" s="53"/>
      <c r="F29" s="30" t="s">
        <v>8</v>
      </c>
      <c r="G29" s="86" t="s">
        <v>30</v>
      </c>
      <c r="H29" s="87"/>
      <c r="I29" s="38" t="s">
        <v>10</v>
      </c>
      <c r="J29" s="60">
        <v>7.95</v>
      </c>
      <c r="K29" s="35" t="s">
        <v>11</v>
      </c>
      <c r="L29" s="6" t="s">
        <v>7</v>
      </c>
      <c r="M29" s="36">
        <f>E29*J29</f>
        <v>0</v>
      </c>
      <c r="N29" s="30" t="s">
        <v>8</v>
      </c>
      <c r="O29" s="20" t="s">
        <v>50</v>
      </c>
    </row>
    <row r="30" spans="2:17" ht="30" customHeight="1" x14ac:dyDescent="0.2">
      <c r="B30" s="17" t="s">
        <v>51</v>
      </c>
      <c r="C30" s="8" t="s">
        <v>52</v>
      </c>
      <c r="D30" s="6" t="s">
        <v>7</v>
      </c>
      <c r="E30" s="53"/>
      <c r="F30" s="30" t="s">
        <v>8</v>
      </c>
      <c r="G30" s="86" t="s">
        <v>30</v>
      </c>
      <c r="H30" s="87"/>
      <c r="I30" s="38" t="s">
        <v>10</v>
      </c>
      <c r="J30" s="60">
        <v>7.95</v>
      </c>
      <c r="K30" s="35" t="s">
        <v>11</v>
      </c>
      <c r="L30" s="6" t="s">
        <v>7</v>
      </c>
      <c r="M30" s="36">
        <f>E30*J30</f>
        <v>0</v>
      </c>
      <c r="N30" s="30" t="s">
        <v>8</v>
      </c>
      <c r="O30" s="20" t="s">
        <v>53</v>
      </c>
    </row>
    <row r="31" spans="2:17" ht="30" customHeight="1" x14ac:dyDescent="0.2">
      <c r="B31" s="17" t="s">
        <v>54</v>
      </c>
      <c r="C31" s="8" t="s">
        <v>55</v>
      </c>
      <c r="D31" s="6" t="s">
        <v>7</v>
      </c>
      <c r="E31" s="53"/>
      <c r="F31" s="30" t="s">
        <v>8</v>
      </c>
      <c r="G31" s="86" t="s">
        <v>56</v>
      </c>
      <c r="H31" s="87"/>
      <c r="I31" s="34" t="s">
        <v>10</v>
      </c>
      <c r="J31" s="18" t="s">
        <v>78</v>
      </c>
      <c r="K31" s="35" t="s">
        <v>11</v>
      </c>
      <c r="L31" s="6" t="s">
        <v>7</v>
      </c>
      <c r="M31" s="36">
        <f>E31*6*2</f>
        <v>0</v>
      </c>
      <c r="N31" s="30" t="s">
        <v>8</v>
      </c>
      <c r="O31" s="11" t="s">
        <v>57</v>
      </c>
    </row>
    <row r="32" spans="2:17" ht="30" customHeight="1" x14ac:dyDescent="0.2">
      <c r="B32" s="17" t="s">
        <v>58</v>
      </c>
      <c r="C32" s="8" t="s">
        <v>59</v>
      </c>
      <c r="D32" s="6" t="s">
        <v>7</v>
      </c>
      <c r="E32" s="53"/>
      <c r="F32" s="30" t="s">
        <v>8</v>
      </c>
      <c r="G32" s="86" t="s">
        <v>60</v>
      </c>
      <c r="H32" s="89"/>
      <c r="I32" s="34" t="s">
        <v>10</v>
      </c>
      <c r="J32" s="58">
        <v>0.2</v>
      </c>
      <c r="K32" s="35" t="s">
        <v>11</v>
      </c>
      <c r="L32" s="6" t="s">
        <v>7</v>
      </c>
      <c r="M32" s="36">
        <f>E32*J32</f>
        <v>0</v>
      </c>
      <c r="N32" s="30" t="s">
        <v>8</v>
      </c>
      <c r="O32" s="20" t="s">
        <v>61</v>
      </c>
    </row>
    <row r="33" spans="2:17" ht="30" customHeight="1" x14ac:dyDescent="0.2">
      <c r="B33" s="17" t="s">
        <v>62</v>
      </c>
      <c r="C33" s="8" t="s">
        <v>63</v>
      </c>
      <c r="D33" s="6" t="s">
        <v>7</v>
      </c>
      <c r="E33" s="53"/>
      <c r="F33" s="30" t="s">
        <v>8</v>
      </c>
      <c r="G33" s="86" t="s">
        <v>64</v>
      </c>
      <c r="H33" s="89"/>
      <c r="I33" s="34" t="s">
        <v>10</v>
      </c>
      <c r="J33" s="58">
        <v>0.2</v>
      </c>
      <c r="K33" s="35" t="s">
        <v>11</v>
      </c>
      <c r="L33" s="6" t="s">
        <v>7</v>
      </c>
      <c r="M33" s="36">
        <f>E33*J33</f>
        <v>0</v>
      </c>
      <c r="N33" s="30" t="s">
        <v>8</v>
      </c>
      <c r="O33" s="11" t="s">
        <v>65</v>
      </c>
    </row>
    <row r="34" spans="2:17" ht="30" customHeight="1" x14ac:dyDescent="0.2">
      <c r="B34" s="17" t="s">
        <v>66</v>
      </c>
      <c r="C34" s="8" t="s">
        <v>67</v>
      </c>
      <c r="D34" s="6" t="s">
        <v>7</v>
      </c>
      <c r="E34" s="53"/>
      <c r="F34" s="30" t="s">
        <v>8</v>
      </c>
      <c r="G34" s="86" t="s">
        <v>68</v>
      </c>
      <c r="H34" s="89"/>
      <c r="I34" s="34" t="s">
        <v>10</v>
      </c>
      <c r="J34" s="58">
        <v>0.2</v>
      </c>
      <c r="K34" s="35" t="s">
        <v>11</v>
      </c>
      <c r="L34" s="6" t="s">
        <v>7</v>
      </c>
      <c r="M34" s="36">
        <f>E34*J34</f>
        <v>0</v>
      </c>
      <c r="N34" s="30" t="s">
        <v>8</v>
      </c>
      <c r="O34" s="20" t="s">
        <v>69</v>
      </c>
    </row>
    <row r="35" spans="2:17" ht="30" customHeight="1" x14ac:dyDescent="0.2">
      <c r="B35" s="17" t="s">
        <v>70</v>
      </c>
      <c r="C35" s="8" t="s">
        <v>14</v>
      </c>
      <c r="D35" s="6" t="s">
        <v>7</v>
      </c>
      <c r="E35" s="54"/>
      <c r="F35" s="30" t="s">
        <v>71</v>
      </c>
      <c r="G35" s="86" t="s">
        <v>72</v>
      </c>
      <c r="H35" s="89"/>
      <c r="I35" s="34"/>
      <c r="J35" s="40"/>
      <c r="K35" s="35" t="s">
        <v>11</v>
      </c>
      <c r="L35" s="6" t="s">
        <v>7</v>
      </c>
      <c r="M35" s="36">
        <f>SUM(M28:M34)*E35/100</f>
        <v>0</v>
      </c>
      <c r="N35" s="30" t="s">
        <v>8</v>
      </c>
      <c r="O35" s="11" t="s">
        <v>73</v>
      </c>
    </row>
    <row r="36" spans="2:17" ht="24.75" customHeight="1" x14ac:dyDescent="0.2">
      <c r="B36" s="55"/>
      <c r="C36" s="15"/>
      <c r="D36" s="15"/>
      <c r="E36" s="15"/>
      <c r="F36" s="15"/>
      <c r="G36" s="32"/>
      <c r="I36" s="27"/>
      <c r="J36" s="28" t="s">
        <v>74</v>
      </c>
      <c r="K36" s="28"/>
      <c r="L36" s="15" t="s">
        <v>7</v>
      </c>
      <c r="M36" s="73">
        <f>SUM(M28:M35)</f>
        <v>0</v>
      </c>
      <c r="N36" s="33" t="s">
        <v>8</v>
      </c>
      <c r="O36" s="13" t="s">
        <v>79</v>
      </c>
    </row>
    <row r="37" spans="2:17" ht="10.5" customHeight="1" x14ac:dyDescent="0.2">
      <c r="B37" s="62"/>
      <c r="E37" s="2"/>
      <c r="F37" s="2"/>
      <c r="I37" s="56"/>
      <c r="J37" s="63"/>
      <c r="K37" s="63"/>
      <c r="L37" s="2"/>
      <c r="M37" s="64"/>
      <c r="N37" s="65"/>
    </row>
    <row r="38" spans="2:17" ht="14.25" customHeight="1" x14ac:dyDescent="0.2">
      <c r="B38" s="5" t="s">
        <v>80</v>
      </c>
      <c r="C38" s="6"/>
      <c r="D38" s="88" t="s">
        <v>44</v>
      </c>
      <c r="E38" s="88"/>
      <c r="F38" s="88"/>
      <c r="G38" s="7"/>
      <c r="H38" s="6"/>
      <c r="I38" s="38"/>
      <c r="J38" s="21" t="s">
        <v>3</v>
      </c>
      <c r="K38" s="24"/>
      <c r="L38" s="83" t="s">
        <v>95</v>
      </c>
      <c r="M38" s="84"/>
      <c r="N38" s="85"/>
      <c r="O38" s="12" t="s">
        <v>45</v>
      </c>
    </row>
    <row r="39" spans="2:17" ht="30" customHeight="1" x14ac:dyDescent="0.2">
      <c r="B39" s="17" t="s">
        <v>46</v>
      </c>
      <c r="C39" s="8" t="s">
        <v>47</v>
      </c>
      <c r="D39" s="6" t="s">
        <v>7</v>
      </c>
      <c r="E39" s="53"/>
      <c r="F39" s="30" t="s">
        <v>8</v>
      </c>
      <c r="G39" s="86" t="s">
        <v>30</v>
      </c>
      <c r="H39" s="87"/>
      <c r="I39" s="38" t="s">
        <v>10</v>
      </c>
      <c r="J39" s="60">
        <v>3.9750000000000001</v>
      </c>
      <c r="K39" s="35" t="s">
        <v>11</v>
      </c>
      <c r="L39" s="6" t="s">
        <v>7</v>
      </c>
      <c r="M39" s="36">
        <f>E39*J39</f>
        <v>0</v>
      </c>
      <c r="N39" s="30" t="s">
        <v>8</v>
      </c>
      <c r="O39" s="20" t="s">
        <v>48</v>
      </c>
      <c r="Q39" s="2" t="s">
        <v>81</v>
      </c>
    </row>
    <row r="40" spans="2:17" ht="30" customHeight="1" x14ac:dyDescent="0.2">
      <c r="B40" s="17" t="s">
        <v>49</v>
      </c>
      <c r="C40" s="8" t="s">
        <v>29</v>
      </c>
      <c r="D40" s="6" t="s">
        <v>7</v>
      </c>
      <c r="E40" s="53"/>
      <c r="F40" s="30" t="s">
        <v>8</v>
      </c>
      <c r="G40" s="86" t="s">
        <v>30</v>
      </c>
      <c r="H40" s="87"/>
      <c r="I40" s="38" t="s">
        <v>10</v>
      </c>
      <c r="J40" s="60">
        <v>3.9750000000000001</v>
      </c>
      <c r="K40" s="35" t="s">
        <v>11</v>
      </c>
      <c r="L40" s="6" t="s">
        <v>7</v>
      </c>
      <c r="M40" s="36">
        <f>E40*J40</f>
        <v>0</v>
      </c>
      <c r="N40" s="30" t="s">
        <v>8</v>
      </c>
      <c r="O40" s="20" t="s">
        <v>50</v>
      </c>
    </row>
    <row r="41" spans="2:17" ht="30" customHeight="1" x14ac:dyDescent="0.2">
      <c r="B41" s="17" t="s">
        <v>51</v>
      </c>
      <c r="C41" s="8" t="s">
        <v>52</v>
      </c>
      <c r="D41" s="6" t="s">
        <v>7</v>
      </c>
      <c r="E41" s="53"/>
      <c r="F41" s="30" t="s">
        <v>8</v>
      </c>
      <c r="G41" s="86" t="s">
        <v>30</v>
      </c>
      <c r="H41" s="87"/>
      <c r="I41" s="38" t="s">
        <v>10</v>
      </c>
      <c r="J41" s="60">
        <v>3.9750000000000001</v>
      </c>
      <c r="K41" s="35" t="s">
        <v>11</v>
      </c>
      <c r="L41" s="6" t="s">
        <v>7</v>
      </c>
      <c r="M41" s="36">
        <f>E41*J41</f>
        <v>0</v>
      </c>
      <c r="N41" s="30" t="s">
        <v>8</v>
      </c>
      <c r="O41" s="20" t="s">
        <v>53</v>
      </c>
    </row>
    <row r="42" spans="2:17" ht="30" customHeight="1" x14ac:dyDescent="0.2">
      <c r="B42" s="17" t="s">
        <v>54</v>
      </c>
      <c r="C42" s="8" t="s">
        <v>55</v>
      </c>
      <c r="D42" s="6" t="s">
        <v>7</v>
      </c>
      <c r="E42" s="53"/>
      <c r="F42" s="30" t="s">
        <v>8</v>
      </c>
      <c r="G42" s="86" t="s">
        <v>56</v>
      </c>
      <c r="H42" s="87"/>
      <c r="I42" s="34" t="s">
        <v>10</v>
      </c>
      <c r="J42" s="18" t="s">
        <v>82</v>
      </c>
      <c r="K42" s="35" t="s">
        <v>11</v>
      </c>
      <c r="L42" s="6" t="s">
        <v>7</v>
      </c>
      <c r="M42" s="36">
        <f>E42*0.1*2</f>
        <v>0</v>
      </c>
      <c r="N42" s="30" t="s">
        <v>8</v>
      </c>
      <c r="O42" s="11" t="s">
        <v>57</v>
      </c>
    </row>
    <row r="43" spans="2:17" ht="30" customHeight="1" x14ac:dyDescent="0.2">
      <c r="B43" s="17" t="s">
        <v>58</v>
      </c>
      <c r="C43" s="8" t="s">
        <v>59</v>
      </c>
      <c r="D43" s="6" t="s">
        <v>7</v>
      </c>
      <c r="E43" s="53"/>
      <c r="F43" s="30" t="s">
        <v>8</v>
      </c>
      <c r="G43" s="86" t="s">
        <v>60</v>
      </c>
      <c r="H43" s="89"/>
      <c r="I43" s="34" t="s">
        <v>10</v>
      </c>
      <c r="J43" s="58">
        <v>0.1</v>
      </c>
      <c r="K43" s="35" t="s">
        <v>11</v>
      </c>
      <c r="L43" s="6" t="s">
        <v>7</v>
      </c>
      <c r="M43" s="36">
        <f>E43*J43</f>
        <v>0</v>
      </c>
      <c r="N43" s="30" t="s">
        <v>8</v>
      </c>
      <c r="O43" s="20" t="s">
        <v>61</v>
      </c>
    </row>
    <row r="44" spans="2:17" ht="30" customHeight="1" x14ac:dyDescent="0.2">
      <c r="B44" s="17" t="s">
        <v>62</v>
      </c>
      <c r="C44" s="8" t="s">
        <v>63</v>
      </c>
      <c r="D44" s="6" t="s">
        <v>7</v>
      </c>
      <c r="E44" s="53"/>
      <c r="F44" s="30" t="s">
        <v>8</v>
      </c>
      <c r="G44" s="86" t="s">
        <v>64</v>
      </c>
      <c r="H44" s="89"/>
      <c r="I44" s="34" t="s">
        <v>10</v>
      </c>
      <c r="J44" s="58">
        <v>0.1</v>
      </c>
      <c r="K44" s="35" t="s">
        <v>11</v>
      </c>
      <c r="L44" s="6" t="s">
        <v>7</v>
      </c>
      <c r="M44" s="36">
        <f>E44*J44</f>
        <v>0</v>
      </c>
      <c r="N44" s="30" t="s">
        <v>8</v>
      </c>
      <c r="O44" s="11" t="s">
        <v>65</v>
      </c>
    </row>
    <row r="45" spans="2:17" ht="30" customHeight="1" x14ac:dyDescent="0.2">
      <c r="B45" s="17" t="s">
        <v>66</v>
      </c>
      <c r="C45" s="8" t="s">
        <v>67</v>
      </c>
      <c r="D45" s="6" t="s">
        <v>7</v>
      </c>
      <c r="E45" s="53"/>
      <c r="F45" s="30" t="s">
        <v>8</v>
      </c>
      <c r="G45" s="86" t="s">
        <v>68</v>
      </c>
      <c r="H45" s="89"/>
      <c r="I45" s="34" t="s">
        <v>10</v>
      </c>
      <c r="J45" s="58">
        <v>0.1</v>
      </c>
      <c r="K45" s="35" t="s">
        <v>11</v>
      </c>
      <c r="L45" s="6" t="s">
        <v>7</v>
      </c>
      <c r="M45" s="36">
        <f>E45*J45</f>
        <v>0</v>
      </c>
      <c r="N45" s="30" t="s">
        <v>8</v>
      </c>
      <c r="O45" s="20" t="s">
        <v>69</v>
      </c>
    </row>
    <row r="46" spans="2:17" ht="30" customHeight="1" x14ac:dyDescent="0.2">
      <c r="B46" s="17" t="s">
        <v>70</v>
      </c>
      <c r="C46" s="8" t="s">
        <v>14</v>
      </c>
      <c r="D46" s="6" t="s">
        <v>7</v>
      </c>
      <c r="E46" s="54"/>
      <c r="F46" s="30" t="s">
        <v>71</v>
      </c>
      <c r="G46" s="86" t="s">
        <v>72</v>
      </c>
      <c r="H46" s="89"/>
      <c r="I46" s="34"/>
      <c r="J46" s="40"/>
      <c r="K46" s="35" t="s">
        <v>11</v>
      </c>
      <c r="L46" s="6" t="s">
        <v>7</v>
      </c>
      <c r="M46" s="36">
        <f>SUM(M39:M45)*E46/100</f>
        <v>0</v>
      </c>
      <c r="N46" s="30" t="s">
        <v>8</v>
      </c>
      <c r="O46" s="11" t="s">
        <v>73</v>
      </c>
    </row>
    <row r="47" spans="2:17" ht="24.75" customHeight="1" x14ac:dyDescent="0.2">
      <c r="B47" s="22"/>
      <c r="C47" s="6"/>
      <c r="D47" s="6"/>
      <c r="E47" s="6"/>
      <c r="F47" s="6"/>
      <c r="G47" s="7"/>
      <c r="I47" s="18"/>
      <c r="J47" s="21" t="s">
        <v>74</v>
      </c>
      <c r="K47" s="21"/>
      <c r="L47" s="6" t="s">
        <v>7</v>
      </c>
      <c r="M47" s="74">
        <f>SUM(M39:M46)</f>
        <v>0</v>
      </c>
      <c r="N47" s="30" t="s">
        <v>8</v>
      </c>
      <c r="O47" s="13" t="s">
        <v>83</v>
      </c>
    </row>
    <row r="48" spans="2:17" ht="15" customHeight="1" x14ac:dyDescent="0.2">
      <c r="B48" s="9" t="s">
        <v>98</v>
      </c>
      <c r="C48" s="15"/>
      <c r="D48" s="15"/>
      <c r="G48" s="7"/>
      <c r="H48" s="18"/>
      <c r="I48" s="18"/>
      <c r="J48" s="18"/>
      <c r="K48" s="21"/>
      <c r="L48" s="21"/>
      <c r="M48" s="7"/>
      <c r="N48" s="32"/>
      <c r="O48" s="19"/>
    </row>
    <row r="49" spans="2:15" ht="15" customHeight="1" x14ac:dyDescent="0.2">
      <c r="B49" s="38"/>
      <c r="C49" s="6"/>
      <c r="D49" s="8"/>
      <c r="E49" s="101" t="s">
        <v>84</v>
      </c>
      <c r="F49" s="102"/>
      <c r="G49" s="103" t="s">
        <v>99</v>
      </c>
      <c r="H49" s="104"/>
      <c r="I49" s="77"/>
      <c r="J49" s="77"/>
      <c r="K49" s="77"/>
      <c r="L49" s="29"/>
      <c r="M49" s="78" t="s">
        <v>95</v>
      </c>
      <c r="N49" s="79"/>
      <c r="O49" s="11" t="s">
        <v>85</v>
      </c>
    </row>
    <row r="50" spans="2:15" ht="30" customHeight="1" x14ac:dyDescent="0.2">
      <c r="B50" s="44" t="s">
        <v>46</v>
      </c>
      <c r="C50" s="6" t="s">
        <v>100</v>
      </c>
      <c r="D50" s="47"/>
      <c r="E50" s="94"/>
      <c r="F50" s="95"/>
      <c r="G50" s="45" t="s">
        <v>10</v>
      </c>
      <c r="H50" s="71">
        <v>2048</v>
      </c>
      <c r="I50" s="45"/>
      <c r="J50" s="43"/>
      <c r="K50" s="46" t="s">
        <v>11</v>
      </c>
      <c r="L50" s="6" t="s">
        <v>7</v>
      </c>
      <c r="M50" s="52">
        <f>E50*H50</f>
        <v>0</v>
      </c>
      <c r="N50" s="30" t="s">
        <v>8</v>
      </c>
      <c r="O50" s="93" t="s">
        <v>101</v>
      </c>
    </row>
    <row r="51" spans="2:15" ht="30" customHeight="1" x14ac:dyDescent="0.2">
      <c r="B51" s="44" t="s">
        <v>49</v>
      </c>
      <c r="C51" s="7" t="s">
        <v>102</v>
      </c>
      <c r="D51" s="47"/>
      <c r="E51" s="94"/>
      <c r="F51" s="95"/>
      <c r="G51" s="45" t="s">
        <v>10</v>
      </c>
      <c r="H51" s="71">
        <v>23092</v>
      </c>
      <c r="I51" s="45"/>
      <c r="J51" s="43"/>
      <c r="K51" s="46" t="s">
        <v>11</v>
      </c>
      <c r="L51" s="6" t="s">
        <v>7</v>
      </c>
      <c r="M51" s="52">
        <f>E51*H51</f>
        <v>0</v>
      </c>
      <c r="N51" s="30" t="s">
        <v>8</v>
      </c>
      <c r="O51" s="93"/>
    </row>
    <row r="52" spans="2:15" ht="24.75" customHeight="1" x14ac:dyDescent="0.2">
      <c r="B52" s="48"/>
      <c r="C52" s="49"/>
      <c r="D52" s="15"/>
      <c r="E52" s="32"/>
      <c r="F52" s="32"/>
      <c r="G52" s="32"/>
      <c r="H52" s="15"/>
      <c r="I52" s="27"/>
      <c r="J52" s="28" t="s">
        <v>103</v>
      </c>
      <c r="K52" s="33"/>
      <c r="L52" s="33" t="s">
        <v>86</v>
      </c>
      <c r="M52" s="73">
        <f>SUM(M50:M51)</f>
        <v>0</v>
      </c>
      <c r="N52" s="3" t="s">
        <v>87</v>
      </c>
      <c r="O52" s="13" t="s">
        <v>88</v>
      </c>
    </row>
    <row r="54" spans="2:15" ht="14.5" thickBot="1" x14ac:dyDescent="0.25">
      <c r="F54" s="96"/>
      <c r="G54" s="96"/>
      <c r="H54" s="96"/>
    </row>
    <row r="55" spans="2:15" ht="24" customHeight="1" thickBot="1" x14ac:dyDescent="0.25">
      <c r="C55" s="80" t="s">
        <v>89</v>
      </c>
      <c r="D55" s="80"/>
      <c r="E55" s="80"/>
      <c r="F55" s="80"/>
      <c r="H55" s="97" t="s">
        <v>90</v>
      </c>
      <c r="I55" s="98"/>
      <c r="J55" s="99"/>
      <c r="K55" s="26"/>
      <c r="L55" s="31"/>
      <c r="M55" s="72">
        <f>M12+M25+M47+M52+M36</f>
        <v>0</v>
      </c>
      <c r="O55" s="56"/>
    </row>
    <row r="56" spans="2:15" ht="9" customHeight="1" thickBot="1" x14ac:dyDescent="0.25">
      <c r="J56" s="4"/>
      <c r="M56" s="59"/>
      <c r="N56" s="92"/>
      <c r="O56" s="92"/>
    </row>
    <row r="57" spans="2:15" ht="21" customHeight="1" thickBot="1" x14ac:dyDescent="0.25">
      <c r="C57" s="80" t="s">
        <v>91</v>
      </c>
      <c r="D57" s="80"/>
      <c r="E57" s="80"/>
      <c r="F57" s="80"/>
      <c r="H57" s="16"/>
      <c r="I57" s="41"/>
      <c r="J57" s="57" t="s">
        <v>92</v>
      </c>
      <c r="K57" s="26"/>
      <c r="L57" s="31"/>
      <c r="M57" s="51">
        <f>ROUNDDOWN(M55*N57,0)</f>
        <v>0</v>
      </c>
      <c r="N57" s="81">
        <v>31.2</v>
      </c>
      <c r="O57" s="82"/>
    </row>
    <row r="58" spans="2:15" ht="12" customHeight="1" thickBot="1" x14ac:dyDescent="0.25">
      <c r="C58" s="42"/>
      <c r="N58" s="100" t="s">
        <v>104</v>
      </c>
      <c r="O58" s="100"/>
    </row>
    <row r="59" spans="2:15" ht="21" customHeight="1" thickBot="1" x14ac:dyDescent="0.25">
      <c r="C59" s="80" t="s">
        <v>105</v>
      </c>
      <c r="D59" s="80"/>
      <c r="E59" s="80"/>
      <c r="F59" s="80"/>
      <c r="H59" s="16"/>
      <c r="I59" s="41"/>
      <c r="J59" s="57" t="s">
        <v>92</v>
      </c>
      <c r="K59" s="26"/>
      <c r="L59" s="31"/>
      <c r="M59" s="51">
        <f>M57*4</f>
        <v>0</v>
      </c>
      <c r="N59" s="90"/>
      <c r="O59" s="91"/>
    </row>
  </sheetData>
  <mergeCells count="56">
    <mergeCell ref="G22:H22"/>
    <mergeCell ref="G23:H23"/>
    <mergeCell ref="G24:H24"/>
    <mergeCell ref="D3:F3"/>
    <mergeCell ref="G3:H3"/>
    <mergeCell ref="G9:H9"/>
    <mergeCell ref="G10:H10"/>
    <mergeCell ref="G11:H11"/>
    <mergeCell ref="D16:F16"/>
    <mergeCell ref="G21:H21"/>
    <mergeCell ref="I3:K3"/>
    <mergeCell ref="G5:H5"/>
    <mergeCell ref="G7:H7"/>
    <mergeCell ref="G6:H6"/>
    <mergeCell ref="G8:H8"/>
    <mergeCell ref="L16:N16"/>
    <mergeCell ref="G17:H17"/>
    <mergeCell ref="G18:H18"/>
    <mergeCell ref="G19:H19"/>
    <mergeCell ref="G20:H20"/>
    <mergeCell ref="C59:F59"/>
    <mergeCell ref="N59:O59"/>
    <mergeCell ref="N56:O56"/>
    <mergeCell ref="G44:H44"/>
    <mergeCell ref="G45:H45"/>
    <mergeCell ref="O50:O51"/>
    <mergeCell ref="E51:F51"/>
    <mergeCell ref="F54:H54"/>
    <mergeCell ref="C55:F55"/>
    <mergeCell ref="H55:J55"/>
    <mergeCell ref="E50:F50"/>
    <mergeCell ref="N58:O58"/>
    <mergeCell ref="G46:H46"/>
    <mergeCell ref="E49:F49"/>
    <mergeCell ref="G49:H49"/>
    <mergeCell ref="G39:H39"/>
    <mergeCell ref="G40:H40"/>
    <mergeCell ref="G41:H41"/>
    <mergeCell ref="G42:H42"/>
    <mergeCell ref="G43:H43"/>
    <mergeCell ref="H1:M1"/>
    <mergeCell ref="I49:K49"/>
    <mergeCell ref="M49:N49"/>
    <mergeCell ref="C57:F57"/>
    <mergeCell ref="N57:O57"/>
    <mergeCell ref="L27:N27"/>
    <mergeCell ref="G28:H28"/>
    <mergeCell ref="G29:H29"/>
    <mergeCell ref="G30:H30"/>
    <mergeCell ref="D38:F38"/>
    <mergeCell ref="L38:N38"/>
    <mergeCell ref="G31:H31"/>
    <mergeCell ref="G32:H32"/>
    <mergeCell ref="G33:H33"/>
    <mergeCell ref="G34:H34"/>
    <mergeCell ref="G35:H35"/>
  </mergeCells>
  <phoneticPr fontId="1"/>
  <pageMargins left="0.70866141732283472" right="0.70866141732283472" top="0.74803149606299213" bottom="0.74803149606299213" header="0.31496062992125984" footer="0.31496062992125984"/>
  <pageSetup paperSize="8" scale="92" orientation="portrait" r:id="rId1"/>
  <headerFooter>
    <oddHeader>&amp;C国際緊急援助物資海外備蓄業務の年間経費内訳書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4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ドバイ</vt:lpstr>
      <vt:lpstr>Sheet1</vt:lpstr>
      <vt:lpstr>ドバイ!Print_Area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2022-07-19T01:42:24Z</dcterms:created>
  <dcterms:modified xsi:type="dcterms:W3CDTF">2022-07-19T01:42:29Z</dcterms:modified>
  <cp:category/>
  <cp:contentStatus/>
</cp:coreProperties>
</file>