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2451\Desktop\Koji_21070821a00506_総合評価_2021-2023年度JICA海外協力隊帰国情報事務管理・現職参加促進支援業務\"/>
    </mc:Choice>
  </mc:AlternateContent>
  <bookViews>
    <workbookView xWindow="90" yWindow="0" windowWidth="19590" windowHeight="13245" tabRatio="470"/>
  </bookViews>
  <sheets>
    <sheet name="積算様式" sheetId="5" r:id="rId1"/>
    <sheet name="【別紙】報酬内訳表" sheetId="4" r:id="rId2"/>
    <sheet name="第1回事前協議" sheetId="2" state="hidden" r:id="rId3"/>
  </sheets>
  <definedNames>
    <definedName name="_xlnm.Print_Area" localSheetId="1">【別紙】報酬内訳表!$B$1:$I$47</definedName>
    <definedName name="_xlnm.Print_Area" localSheetId="0">積算様式!$A$1:$L$50</definedName>
  </definedNames>
  <calcPr calcId="162913"/>
</workbook>
</file>

<file path=xl/calcChain.xml><?xml version="1.0" encoding="utf-8"?>
<calcChain xmlns="http://schemas.openxmlformats.org/spreadsheetml/2006/main">
  <c r="E45" i="5" l="1"/>
  <c r="E37" i="5"/>
  <c r="J44" i="5" l="1"/>
  <c r="J43" i="5"/>
  <c r="J42" i="5"/>
  <c r="I42" i="5"/>
  <c r="H42" i="5"/>
  <c r="H43" i="5"/>
  <c r="I44" i="5"/>
  <c r="I43" i="5"/>
  <c r="H44" i="5"/>
  <c r="D10" i="5"/>
  <c r="J45" i="5" l="1"/>
  <c r="J11" i="5" s="1"/>
  <c r="I45" i="5"/>
  <c r="I11" i="5" s="1"/>
  <c r="K42" i="5"/>
  <c r="K43" i="5"/>
  <c r="K44" i="5"/>
  <c r="H45" i="5"/>
  <c r="H11" i="5" s="1"/>
  <c r="H46" i="4"/>
  <c r="G46" i="4"/>
  <c r="F46" i="4"/>
  <c r="H45" i="4"/>
  <c r="G45" i="4"/>
  <c r="F45" i="4"/>
  <c r="H44" i="4"/>
  <c r="G44" i="4"/>
  <c r="F44" i="4"/>
  <c r="H43" i="4"/>
  <c r="G43" i="4"/>
  <c r="F43" i="4"/>
  <c r="I30" i="4"/>
  <c r="H30" i="4"/>
  <c r="G30" i="4"/>
  <c r="F30" i="4"/>
  <c r="I25" i="4"/>
  <c r="H25" i="4"/>
  <c r="G25" i="4"/>
  <c r="F25" i="4"/>
  <c r="F9" i="4"/>
  <c r="I9" i="4"/>
  <c r="H7" i="4"/>
  <c r="G7" i="4"/>
  <c r="F7" i="4"/>
  <c r="I7" i="4"/>
  <c r="K45" i="5" l="1"/>
  <c r="K11" i="5" s="1"/>
  <c r="I44" i="4"/>
  <c r="I43" i="4"/>
  <c r="I46" i="4"/>
  <c r="I45" i="4"/>
  <c r="F32" i="4"/>
  <c r="I32" i="4"/>
  <c r="G9" i="4"/>
  <c r="G32" i="4" s="1"/>
  <c r="H9" i="4"/>
  <c r="H32" i="4" s="1"/>
  <c r="I33" i="4" l="1"/>
  <c r="I34" i="4" s="1"/>
  <c r="G13" i="2" l="1"/>
  <c r="G24" i="2"/>
  <c r="G11" i="2" l="1"/>
  <c r="G9" i="2"/>
  <c r="G8" i="2"/>
  <c r="G12" i="2" l="1"/>
</calcChain>
</file>

<file path=xl/sharedStrings.xml><?xml version="1.0" encoding="utf-8"?>
<sst xmlns="http://schemas.openxmlformats.org/spreadsheetml/2006/main" count="197" uniqueCount="115">
  <si>
    <t>費目</t>
    <rPh sb="0" eb="2">
      <t>ヒモク</t>
    </rPh>
    <phoneticPr fontId="4"/>
  </si>
  <si>
    <t>日額単価</t>
    <phoneticPr fontId="9"/>
  </si>
  <si>
    <t>人日</t>
    <rPh sb="0" eb="1">
      <t>ニン</t>
    </rPh>
    <rPh sb="1" eb="2">
      <t>ニチ</t>
    </rPh>
    <phoneticPr fontId="9"/>
  </si>
  <si>
    <t>合計（円）</t>
    <rPh sb="0" eb="2">
      <t>ゴウケイ</t>
    </rPh>
    <rPh sb="3" eb="4">
      <t>エン</t>
    </rPh>
    <phoneticPr fontId="4"/>
  </si>
  <si>
    <t>1-1 直接人件費（報酬定額分）</t>
    <rPh sb="4" eb="6">
      <t>チョクセツ</t>
    </rPh>
    <rPh sb="6" eb="9">
      <t>ジンケンヒ</t>
    </rPh>
    <rPh sb="10" eb="12">
      <t>ホウシュウ</t>
    </rPh>
    <rPh sb="12" eb="14">
      <t>テイガク</t>
    </rPh>
    <rPh sb="14" eb="15">
      <t>ブン</t>
    </rPh>
    <phoneticPr fontId="4"/>
  </si>
  <si>
    <t>　（ア）進路カウンセリング実施関連業務</t>
    <rPh sb="4" eb="6">
      <t>シンロ</t>
    </rPh>
    <rPh sb="13" eb="15">
      <t>ジッシ</t>
    </rPh>
    <rPh sb="15" eb="17">
      <t>カンレン</t>
    </rPh>
    <rPh sb="17" eb="19">
      <t>ギョウム</t>
    </rPh>
    <phoneticPr fontId="4"/>
  </si>
  <si>
    <t>12か月</t>
    <rPh sb="3" eb="4">
      <t>ゲツ</t>
    </rPh>
    <phoneticPr fontId="9"/>
  </si>
  <si>
    <t>　（イ）各種データ管理業務</t>
    <rPh sb="4" eb="6">
      <t>カクシュ</t>
    </rPh>
    <rPh sb="9" eb="11">
      <t>カンリ</t>
    </rPh>
    <rPh sb="11" eb="13">
      <t>ギョウム</t>
    </rPh>
    <phoneticPr fontId="4"/>
  </si>
  <si>
    <t>　（ウ）帰国後の進路支援制度運用業務</t>
    <rPh sb="4" eb="6">
      <t>キコク</t>
    </rPh>
    <rPh sb="6" eb="7">
      <t>ゴ</t>
    </rPh>
    <rPh sb="8" eb="10">
      <t>シンロ</t>
    </rPh>
    <rPh sb="10" eb="12">
      <t>シエン</t>
    </rPh>
    <rPh sb="12" eb="14">
      <t>セイド</t>
    </rPh>
    <rPh sb="14" eb="16">
      <t>ウンヨウ</t>
    </rPh>
    <rPh sb="16" eb="18">
      <t>ギョウム</t>
    </rPh>
    <phoneticPr fontId="9"/>
  </si>
  <si>
    <t>　（エ）現職参加促進補助業務　（以下1-2以外）</t>
    <rPh sb="4" eb="6">
      <t>ゲンショク</t>
    </rPh>
    <rPh sb="6" eb="8">
      <t>サンカ</t>
    </rPh>
    <rPh sb="8" eb="10">
      <t>ソクシン</t>
    </rPh>
    <rPh sb="10" eb="12">
      <t>ホジョ</t>
    </rPh>
    <rPh sb="12" eb="14">
      <t>ギョウム</t>
    </rPh>
    <rPh sb="16" eb="18">
      <t>イカ</t>
    </rPh>
    <rPh sb="21" eb="23">
      <t>イガイ</t>
    </rPh>
    <phoneticPr fontId="9"/>
  </si>
  <si>
    <t>　サポーター宣言WEBサイト更新業務</t>
    <rPh sb="6" eb="8">
      <t>センゲン</t>
    </rPh>
    <rPh sb="14" eb="16">
      <t>コウシン</t>
    </rPh>
    <rPh sb="16" eb="18">
      <t>ギョウム</t>
    </rPh>
    <phoneticPr fontId="4"/>
  </si>
  <si>
    <t>小計</t>
    <rPh sb="0" eb="2">
      <t>ショウケイ</t>
    </rPh>
    <phoneticPr fontId="4"/>
  </si>
  <si>
    <t>消費税（10％）</t>
    <rPh sb="0" eb="3">
      <t>ショウヒゼイ</t>
    </rPh>
    <phoneticPr fontId="4"/>
  </si>
  <si>
    <t>合計</t>
    <rPh sb="0" eb="2">
      <t>ゴウケイ</t>
    </rPh>
    <phoneticPr fontId="4"/>
  </si>
  <si>
    <t>費目</t>
    <rPh sb="0" eb="2">
      <t>ヒモク</t>
    </rPh>
    <phoneticPr fontId="9"/>
  </si>
  <si>
    <t>金額</t>
    <rPh sb="0" eb="2">
      <t>キンガク</t>
    </rPh>
    <phoneticPr fontId="9"/>
  </si>
  <si>
    <t>（ア）進路カウンセリング実施関連業務</t>
    <rPh sb="3" eb="5">
      <t>シンロ</t>
    </rPh>
    <rPh sb="12" eb="14">
      <t>ジッシ</t>
    </rPh>
    <rPh sb="14" eb="16">
      <t>カンレン</t>
    </rPh>
    <rPh sb="16" eb="18">
      <t>ギョウム</t>
    </rPh>
    <phoneticPr fontId="9"/>
  </si>
  <si>
    <t>カウンセラー交通費</t>
    <rPh sb="6" eb="9">
      <t>コウツウヒ</t>
    </rPh>
    <phoneticPr fontId="4"/>
  </si>
  <si>
    <t>国内取材経費（交通費・日当・宿泊費）</t>
    <rPh sb="0" eb="2">
      <t>コクナイ</t>
    </rPh>
    <rPh sb="2" eb="4">
      <t>シュザイ</t>
    </rPh>
    <rPh sb="4" eb="6">
      <t>ケイヒ</t>
    </rPh>
    <rPh sb="7" eb="10">
      <t>コウツウヒ</t>
    </rPh>
    <rPh sb="11" eb="13">
      <t>ニットウ</t>
    </rPh>
    <rPh sb="14" eb="16">
      <t>シュクハク</t>
    </rPh>
    <rPh sb="16" eb="17">
      <t>ヒ</t>
    </rPh>
    <phoneticPr fontId="9"/>
  </si>
  <si>
    <t>2　管理費 （1-2を除く）</t>
    <rPh sb="2" eb="5">
      <t>カンリヒ</t>
    </rPh>
    <rPh sb="11" eb="12">
      <t>ノゾ</t>
    </rPh>
    <phoneticPr fontId="9"/>
  </si>
  <si>
    <t>【注1】直接経費内訳（実費精算分）</t>
    <rPh sb="1" eb="2">
      <t>チュウ</t>
    </rPh>
    <rPh sb="4" eb="6">
      <t>チョクセツ</t>
    </rPh>
    <rPh sb="6" eb="8">
      <t>ケイヒ</t>
    </rPh>
    <rPh sb="8" eb="10">
      <t>ウチワケ</t>
    </rPh>
    <rPh sb="11" eb="13">
      <t>ジッピ</t>
    </rPh>
    <rPh sb="13" eb="15">
      <t>セイサン</t>
    </rPh>
    <rPh sb="15" eb="16">
      <t>ブン</t>
    </rPh>
    <phoneticPr fontId="4"/>
  </si>
  <si>
    <t>1-2 直接人件費(単価契約分)　</t>
    <rPh sb="4" eb="6">
      <t>チョクセツ</t>
    </rPh>
    <rPh sb="6" eb="9">
      <t>ジンケンヒ</t>
    </rPh>
    <rPh sb="10" eb="12">
      <t>タンカ</t>
    </rPh>
    <rPh sb="12" eb="14">
      <t>ケイヤク</t>
    </rPh>
    <rPh sb="14" eb="15">
      <t>ブン</t>
    </rPh>
    <phoneticPr fontId="4"/>
  </si>
  <si>
    <t>3　直接経費（実費精算分）【注1】</t>
    <rPh sb="2" eb="4">
      <t>チョクセツ</t>
    </rPh>
    <rPh sb="4" eb="6">
      <t>ケイヒ</t>
    </rPh>
    <rPh sb="14" eb="15">
      <t>チュウ</t>
    </rPh>
    <phoneticPr fontId="4"/>
  </si>
  <si>
    <t>入札金額積算様式</t>
    <rPh sb="0" eb="2">
      <t>ニュウサツ</t>
    </rPh>
    <rPh sb="2" eb="8">
      <t>キンガクセキサンヨウシキ</t>
    </rPh>
    <phoneticPr fontId="3"/>
  </si>
  <si>
    <t>合計</t>
    <rPh sb="0" eb="1">
      <t>ゴウ</t>
    </rPh>
    <rPh sb="1" eb="2">
      <t>ケイ</t>
    </rPh>
    <phoneticPr fontId="11"/>
  </si>
  <si>
    <t xml:space="preserve">
【2021－2023年度　JICA海外協力隊帰国情報事務管理・現職参加促進支援業務」
</t>
    <rPh sb="11" eb="12">
      <t>ネン</t>
    </rPh>
    <rPh sb="12" eb="13">
      <t>ド</t>
    </rPh>
    <phoneticPr fontId="3"/>
  </si>
  <si>
    <t>別紙3</t>
    <rPh sb="0" eb="2">
      <t>ベッシ</t>
    </rPh>
    <phoneticPr fontId="3"/>
  </si>
  <si>
    <t>調達コメント</t>
    <rPh sb="0" eb="2">
      <t>チョウタツ</t>
    </rPh>
    <phoneticPr fontId="3"/>
  </si>
  <si>
    <t>・業務従事者ごとに人件費単価の列と人日を分けてはいかがでしょうか？</t>
    <rPh sb="1" eb="3">
      <t>ギョウム</t>
    </rPh>
    <rPh sb="3" eb="6">
      <t>ジュウジシャ</t>
    </rPh>
    <rPh sb="9" eb="12">
      <t>ジンケンヒ</t>
    </rPh>
    <rPh sb="12" eb="14">
      <t>タンカ</t>
    </rPh>
    <rPh sb="15" eb="16">
      <t>レツ</t>
    </rPh>
    <rPh sb="17" eb="19">
      <t>ニンニチ</t>
    </rPh>
    <rPh sb="20" eb="21">
      <t>ワ</t>
    </rPh>
    <phoneticPr fontId="3"/>
  </si>
  <si>
    <r>
      <t>　 　（</t>
    </r>
    <r>
      <rPr>
        <sz val="10"/>
        <color rgb="FFFF0000"/>
        <rFont val="ＭＳ Ｐゴシック"/>
        <family val="3"/>
        <charset val="128"/>
      </rPr>
      <t>イ</t>
    </r>
    <r>
      <rPr>
        <sz val="10"/>
        <rFont val="ＭＳ Ｐゴシック"/>
        <family val="3"/>
        <charset val="128"/>
      </rPr>
      <t>）サポーター宣言ウェブサイト更新業務</t>
    </r>
    <rPh sb="11" eb="13">
      <t>センゲン</t>
    </rPh>
    <rPh sb="19" eb="21">
      <t>コウシン</t>
    </rPh>
    <rPh sb="21" eb="23">
      <t>ギョウム</t>
    </rPh>
    <phoneticPr fontId="4"/>
  </si>
  <si>
    <t>・管理費の扱いについて、第4経費に係る留意点に従い修正ください。</t>
    <rPh sb="1" eb="4">
      <t>カンリヒ</t>
    </rPh>
    <rPh sb="5" eb="6">
      <t>アツカ</t>
    </rPh>
    <rPh sb="12" eb="13">
      <t>ダイ</t>
    </rPh>
    <rPh sb="14" eb="16">
      <t>ケイヒ</t>
    </rPh>
    <rPh sb="17" eb="18">
      <t>カカ</t>
    </rPh>
    <rPh sb="19" eb="22">
      <t>リュウイテン</t>
    </rPh>
    <rPh sb="23" eb="24">
      <t>シタガ</t>
    </rPh>
    <rPh sb="25" eb="27">
      <t>シュウセイ</t>
    </rPh>
    <phoneticPr fontId="3"/>
  </si>
  <si>
    <t>・別シートでも構いませんので、年度別の内訳があると良いですが可能でしょうか？</t>
    <rPh sb="1" eb="2">
      <t>ベツ</t>
    </rPh>
    <rPh sb="7" eb="8">
      <t>カマ</t>
    </rPh>
    <rPh sb="15" eb="17">
      <t>ネンド</t>
    </rPh>
    <rPh sb="17" eb="18">
      <t>ベツ</t>
    </rPh>
    <rPh sb="19" eb="21">
      <t>ウチワケ</t>
    </rPh>
    <rPh sb="25" eb="26">
      <t>ヨ</t>
    </rPh>
    <rPh sb="30" eb="32">
      <t>カノウ</t>
    </rPh>
    <phoneticPr fontId="3"/>
  </si>
  <si>
    <t>・サポーター宣言WEBサイト更新業務費について、1回当たりの単価とするのか、1人日</t>
    <rPh sb="6" eb="8">
      <t>センゲン</t>
    </rPh>
    <rPh sb="14" eb="16">
      <t>コウシン</t>
    </rPh>
    <rPh sb="16" eb="18">
      <t>ギョウム</t>
    </rPh>
    <rPh sb="18" eb="19">
      <t>ヒ</t>
    </rPh>
    <rPh sb="25" eb="26">
      <t>カイ</t>
    </rPh>
    <rPh sb="26" eb="27">
      <t>ア</t>
    </rPh>
    <rPh sb="30" eb="32">
      <t>タンカ</t>
    </rPh>
    <rPh sb="39" eb="40">
      <t>ニン</t>
    </rPh>
    <rPh sb="40" eb="41">
      <t>ニチ</t>
    </rPh>
    <phoneticPr fontId="3"/>
  </si>
  <si>
    <t>当たりの単価とするのか、再考の上、第4経費に係る留意点の説明と整合性を取ってください。</t>
    <phoneticPr fontId="3"/>
  </si>
  <si>
    <t>1．総括表</t>
    <rPh sb="2" eb="5">
      <t>ソウカツヒョウ</t>
    </rPh>
    <phoneticPr fontId="9"/>
  </si>
  <si>
    <t>MM</t>
    <phoneticPr fontId="9"/>
  </si>
  <si>
    <t>契約期間全体</t>
    <rPh sb="0" eb="2">
      <t>ケイヤク</t>
    </rPh>
    <rPh sb="2" eb="4">
      <t>キカン</t>
    </rPh>
    <rPh sb="4" eb="6">
      <t>ゼンタイ</t>
    </rPh>
    <phoneticPr fontId="9"/>
  </si>
  <si>
    <t>2022年度</t>
    <rPh sb="4" eb="5">
      <t>ネン</t>
    </rPh>
    <rPh sb="5" eb="6">
      <t>ド</t>
    </rPh>
    <phoneticPr fontId="9"/>
  </si>
  <si>
    <t>2023年度（4ヵ月）</t>
    <rPh sb="4" eb="5">
      <t>ネン</t>
    </rPh>
    <rPh sb="5" eb="6">
      <t>ド</t>
    </rPh>
    <rPh sb="9" eb="10">
      <t>ゲツ</t>
    </rPh>
    <phoneticPr fontId="9"/>
  </si>
  <si>
    <t>総括</t>
    <rPh sb="0" eb="2">
      <t>ソウカツ</t>
    </rPh>
    <phoneticPr fontId="4"/>
  </si>
  <si>
    <t>事務支援</t>
    <rPh sb="0" eb="4">
      <t>ジムシエン</t>
    </rPh>
    <phoneticPr fontId="4"/>
  </si>
  <si>
    <t>カウンセラー</t>
    <phoneticPr fontId="9"/>
  </si>
  <si>
    <t>消費税額（10％）</t>
    <phoneticPr fontId="9"/>
  </si>
  <si>
    <t>【合計】</t>
    <phoneticPr fontId="9"/>
  </si>
  <si>
    <t>2．内訳表</t>
    <rPh sb="2" eb="4">
      <t>ウチワケ</t>
    </rPh>
    <rPh sb="4" eb="5">
      <t>ヒョウ</t>
    </rPh>
    <phoneticPr fontId="9"/>
  </si>
  <si>
    <t>2021年度（6ヵ月）</t>
    <rPh sb="4" eb="5">
      <t>ネン</t>
    </rPh>
    <rPh sb="5" eb="6">
      <t>ド</t>
    </rPh>
    <rPh sb="9" eb="10">
      <t>ゲツ</t>
    </rPh>
    <phoneticPr fontId="9"/>
  </si>
  <si>
    <t>総括</t>
    <rPh sb="0" eb="2">
      <t>ソウカツ</t>
    </rPh>
    <phoneticPr fontId="9"/>
  </si>
  <si>
    <t>事務支援</t>
    <rPh sb="0" eb="2">
      <t>ジム</t>
    </rPh>
    <rPh sb="2" eb="4">
      <t>シエン</t>
    </rPh>
    <phoneticPr fontId="9"/>
  </si>
  <si>
    <t>2021年度（10件）</t>
    <rPh sb="4" eb="5">
      <t>ネン</t>
    </rPh>
    <rPh sb="5" eb="6">
      <t>ド</t>
    </rPh>
    <rPh sb="9" eb="10">
      <t>ケン</t>
    </rPh>
    <phoneticPr fontId="9"/>
  </si>
  <si>
    <t>2022年度（45件）</t>
    <rPh sb="4" eb="5">
      <t>ネン</t>
    </rPh>
    <rPh sb="5" eb="6">
      <t>ド</t>
    </rPh>
    <rPh sb="9" eb="10">
      <t>ケン</t>
    </rPh>
    <phoneticPr fontId="9"/>
  </si>
  <si>
    <t>2023年度（5件）</t>
    <rPh sb="4" eb="5">
      <t>ネン</t>
    </rPh>
    <rPh sb="5" eb="6">
      <t>ド</t>
    </rPh>
    <rPh sb="8" eb="9">
      <t>ケン</t>
    </rPh>
    <phoneticPr fontId="9"/>
  </si>
  <si>
    <t>合計</t>
    <rPh sb="0" eb="2">
      <t>ゴウケイ</t>
    </rPh>
    <phoneticPr fontId="9"/>
  </si>
  <si>
    <t>合計（60件）</t>
    <rPh sb="0" eb="2">
      <t>ゴウケイ</t>
    </rPh>
    <rPh sb="5" eb="6">
      <t>ケン</t>
    </rPh>
    <phoneticPr fontId="4"/>
  </si>
  <si>
    <t>国内取材費（一件あたり）
※基幹職による1泊2日の広島県出張を基準値として算出</t>
    <rPh sb="0" eb="2">
      <t>コクナイ</t>
    </rPh>
    <rPh sb="2" eb="4">
      <t>シュザイ</t>
    </rPh>
    <rPh sb="4" eb="5">
      <t>ヒ</t>
    </rPh>
    <rPh sb="6" eb="8">
      <t>イッケン</t>
    </rPh>
    <rPh sb="14" eb="16">
      <t>キカン</t>
    </rPh>
    <rPh sb="16" eb="17">
      <t>ショク</t>
    </rPh>
    <rPh sb="21" eb="22">
      <t>パク</t>
    </rPh>
    <rPh sb="23" eb="24">
      <t>ニチ</t>
    </rPh>
    <rPh sb="25" eb="27">
      <t>ヒロシマ</t>
    </rPh>
    <rPh sb="27" eb="28">
      <t>ケン</t>
    </rPh>
    <rPh sb="28" eb="30">
      <t>シュッチョウ</t>
    </rPh>
    <rPh sb="31" eb="33">
      <t>キジュン</t>
    </rPh>
    <rPh sb="33" eb="34">
      <t>チ</t>
    </rPh>
    <rPh sb="37" eb="39">
      <t>サンシュツ</t>
    </rPh>
    <phoneticPr fontId="4"/>
  </si>
  <si>
    <t>交通費</t>
    <rPh sb="0" eb="2">
      <t>コウツウ</t>
    </rPh>
    <rPh sb="2" eb="3">
      <t>ヒ</t>
    </rPh>
    <phoneticPr fontId="9"/>
  </si>
  <si>
    <t>44,640
（ＪＲ　38,160円（19,080円×2回）
出張先でのバス・タクシー料金　6,480円）</t>
    <rPh sb="17" eb="18">
      <t>エン</t>
    </rPh>
    <rPh sb="25" eb="26">
      <t>エン</t>
    </rPh>
    <rPh sb="28" eb="29">
      <t>カイ</t>
    </rPh>
    <rPh sb="31" eb="33">
      <t>シュッチョウ</t>
    </rPh>
    <rPh sb="33" eb="34">
      <t>サキ</t>
    </rPh>
    <rPh sb="43" eb="45">
      <t>リョウキン</t>
    </rPh>
    <rPh sb="51" eb="52">
      <t>エン</t>
    </rPh>
    <phoneticPr fontId="9"/>
  </si>
  <si>
    <t>日当</t>
    <rPh sb="0" eb="2">
      <t>ニットウ</t>
    </rPh>
    <phoneticPr fontId="9"/>
  </si>
  <si>
    <t>2,600
（1,300円×2日）</t>
    <rPh sb="12" eb="13">
      <t>エン</t>
    </rPh>
    <rPh sb="15" eb="16">
      <t>ニチ</t>
    </rPh>
    <phoneticPr fontId="9"/>
  </si>
  <si>
    <t>宿泊費</t>
    <rPh sb="0" eb="3">
      <t>シュクハクヒ</t>
    </rPh>
    <phoneticPr fontId="9"/>
  </si>
  <si>
    <t>「2021-2023年度　ＪＩＣＡ海外協力隊帰国情報事務管理・現職参加促進支援業務」
入札金額積算様式</t>
    <rPh sb="10" eb="11">
      <t>ネン</t>
    </rPh>
    <rPh sb="11" eb="12">
      <t>ド</t>
    </rPh>
    <rPh sb="17" eb="19">
      <t>カイガイ</t>
    </rPh>
    <rPh sb="19" eb="21">
      <t>キョウリョク</t>
    </rPh>
    <rPh sb="21" eb="22">
      <t>タイ</t>
    </rPh>
    <rPh sb="22" eb="24">
      <t>キコク</t>
    </rPh>
    <rPh sb="24" eb="26">
      <t>ジョウホウ</t>
    </rPh>
    <rPh sb="26" eb="30">
      <t>ジムカンリ</t>
    </rPh>
    <rPh sb="31" eb="33">
      <t>ゲンショク</t>
    </rPh>
    <rPh sb="33" eb="35">
      <t>サンカ</t>
    </rPh>
    <rPh sb="35" eb="37">
      <t>ソクシン</t>
    </rPh>
    <rPh sb="37" eb="39">
      <t>シエン</t>
    </rPh>
    <rPh sb="39" eb="41">
      <t>ギョウム</t>
    </rPh>
    <rPh sb="43" eb="45">
      <t>ニュウサツ</t>
    </rPh>
    <rPh sb="45" eb="47">
      <t>キンガク</t>
    </rPh>
    <rPh sb="47" eb="49">
      <t>セキサン</t>
    </rPh>
    <rPh sb="49" eb="51">
      <t>ヨウシキ</t>
    </rPh>
    <phoneticPr fontId="4"/>
  </si>
  <si>
    <t>別紙</t>
    <rPh sb="0" eb="2">
      <t>ベッシ</t>
    </rPh>
    <phoneticPr fontId="4"/>
  </si>
  <si>
    <t>（ア）進路相談カウンセリング実施関連業務</t>
    <rPh sb="3" eb="5">
      <t>シンロ</t>
    </rPh>
    <rPh sb="5" eb="7">
      <t>ソウダン</t>
    </rPh>
    <rPh sb="14" eb="16">
      <t>ジッシ</t>
    </rPh>
    <rPh sb="16" eb="18">
      <t>カンレン</t>
    </rPh>
    <rPh sb="18" eb="20">
      <t>ギョウム</t>
    </rPh>
    <phoneticPr fontId="9"/>
  </si>
  <si>
    <t>人員配置</t>
    <rPh sb="0" eb="2">
      <t>ジンイン</t>
    </rPh>
    <rPh sb="2" eb="4">
      <t>ハイチ</t>
    </rPh>
    <phoneticPr fontId="3"/>
  </si>
  <si>
    <t>MM</t>
    <phoneticPr fontId="3"/>
  </si>
  <si>
    <t>事務支援①</t>
    <rPh sb="0" eb="2">
      <t>ジム</t>
    </rPh>
    <rPh sb="2" eb="4">
      <t>シエン</t>
    </rPh>
    <phoneticPr fontId="9"/>
  </si>
  <si>
    <t>事務支援②</t>
    <rPh sb="0" eb="2">
      <t>ジム</t>
    </rPh>
    <rPh sb="2" eb="4">
      <t>シエン</t>
    </rPh>
    <phoneticPr fontId="3"/>
  </si>
  <si>
    <t>カウンセラー①</t>
    <phoneticPr fontId="9"/>
  </si>
  <si>
    <t>カウンセラー②</t>
    <phoneticPr fontId="9"/>
  </si>
  <si>
    <t>カウンセラー③</t>
    <phoneticPr fontId="3"/>
  </si>
  <si>
    <t>カウンセラー④</t>
    <phoneticPr fontId="3"/>
  </si>
  <si>
    <t>カウンセラー⑤</t>
    <phoneticPr fontId="3"/>
  </si>
  <si>
    <t>カウンセラー⑥</t>
    <phoneticPr fontId="3"/>
  </si>
  <si>
    <t>（ウ）帰国後の進路支援制度運用業務</t>
    <rPh sb="3" eb="5">
      <t>キコク</t>
    </rPh>
    <rPh sb="5" eb="6">
      <t>ゴ</t>
    </rPh>
    <rPh sb="7" eb="9">
      <t>シンロ</t>
    </rPh>
    <rPh sb="9" eb="11">
      <t>シエン</t>
    </rPh>
    <rPh sb="11" eb="13">
      <t>セイド</t>
    </rPh>
    <rPh sb="13" eb="15">
      <t>ウンヨウ</t>
    </rPh>
    <rPh sb="15" eb="17">
      <t>ギョウム</t>
    </rPh>
    <phoneticPr fontId="3"/>
  </si>
  <si>
    <t>（ア）サポーター宣言ウェブサイト更新業務（一件あたり）</t>
    <rPh sb="8" eb="20">
      <t>センゲンウェブサイトコウシンギョウム</t>
    </rPh>
    <rPh sb="21" eb="23">
      <t>イッケン</t>
    </rPh>
    <phoneticPr fontId="3"/>
  </si>
  <si>
    <t>報酬単価（月額）</t>
    <rPh sb="0" eb="2">
      <t>ホウシュウ</t>
    </rPh>
    <phoneticPr fontId="9"/>
  </si>
  <si>
    <t>報酬単価</t>
    <rPh sb="0" eb="2">
      <t>ホウシュウ</t>
    </rPh>
    <rPh sb="2" eb="4">
      <t>タンカ</t>
    </rPh>
    <phoneticPr fontId="9"/>
  </si>
  <si>
    <t>（２）報酬（出来高払分）　</t>
    <rPh sb="3" eb="5">
      <t>ホウシュウ</t>
    </rPh>
    <rPh sb="6" eb="9">
      <t>デキダカ</t>
    </rPh>
    <rPh sb="9" eb="10">
      <t>バラ</t>
    </rPh>
    <rPh sb="10" eb="11">
      <t>ブン</t>
    </rPh>
    <phoneticPr fontId="9"/>
  </si>
  <si>
    <t>（３）直接経費　（サポーター宣言ウェブサイト更新業務）【定額計上】</t>
    <rPh sb="3" eb="7">
      <t>チョクセツケイヒ</t>
    </rPh>
    <rPh sb="14" eb="16">
      <t>センゲン</t>
    </rPh>
    <rPh sb="22" eb="26">
      <t>コウシンギョウム</t>
    </rPh>
    <rPh sb="28" eb="30">
      <t>テイガク</t>
    </rPh>
    <rPh sb="30" eb="32">
      <t>ケイジョウ</t>
    </rPh>
    <phoneticPr fontId="9"/>
  </si>
  <si>
    <t xml:space="preserve">
「2021-2023年度　ＪＩＣＡ海外協力隊帰国情報事務管理・現職参加促進支援業務」
入札金額積算様式　報酬内訳表</t>
    <rPh sb="53" eb="55">
      <t>ホウシュウ</t>
    </rPh>
    <rPh sb="55" eb="58">
      <t>ウチワケヒョウ</t>
    </rPh>
    <phoneticPr fontId="3"/>
  </si>
  <si>
    <t>1．報酬（定額分）</t>
    <rPh sb="2" eb="4">
      <t>ホウシュウ</t>
    </rPh>
    <rPh sb="5" eb="7">
      <t>テイガク</t>
    </rPh>
    <rPh sb="7" eb="8">
      <t>ブン</t>
    </rPh>
    <phoneticPr fontId="3"/>
  </si>
  <si>
    <t>2．報酬（出来高払分）</t>
    <rPh sb="2" eb="4">
      <t>ホウシュウ</t>
    </rPh>
    <rPh sb="5" eb="8">
      <t>デキダカ</t>
    </rPh>
    <rPh sb="8" eb="9">
      <t>バラ</t>
    </rPh>
    <rPh sb="9" eb="10">
      <t>ブン</t>
    </rPh>
    <phoneticPr fontId="3"/>
  </si>
  <si>
    <t>（イ）帰国隊員の各種データ管理業務</t>
    <rPh sb="3" eb="7">
      <t>キコクタイイン</t>
    </rPh>
    <rPh sb="8" eb="10">
      <t>カクシュ</t>
    </rPh>
    <rPh sb="13" eb="15">
      <t>カンリ</t>
    </rPh>
    <rPh sb="15" eb="17">
      <t>ギョウム</t>
    </rPh>
    <phoneticPr fontId="3"/>
  </si>
  <si>
    <t>費　目</t>
    <rPh sb="0" eb="1">
      <t>ヒ</t>
    </rPh>
    <rPh sb="2" eb="3">
      <t>メ</t>
    </rPh>
    <phoneticPr fontId="9"/>
  </si>
  <si>
    <t>MMまたは件数</t>
    <rPh sb="5" eb="7">
      <t>ケンスウ</t>
    </rPh>
    <phoneticPr fontId="9"/>
  </si>
  <si>
    <t>年度別金額</t>
    <rPh sb="0" eb="2">
      <t>ネンド</t>
    </rPh>
    <rPh sb="2" eb="3">
      <t>ベツ</t>
    </rPh>
    <rPh sb="3" eb="5">
      <t>キンガク</t>
    </rPh>
    <phoneticPr fontId="9"/>
  </si>
  <si>
    <t>2021年度
（6.5ヵ月）</t>
    <rPh sb="4" eb="5">
      <t>ネン</t>
    </rPh>
    <rPh sb="5" eb="6">
      <t>ド</t>
    </rPh>
    <rPh sb="12" eb="13">
      <t>ゲツ</t>
    </rPh>
    <phoneticPr fontId="9"/>
  </si>
  <si>
    <t>2023年度
（4ヵ月）</t>
    <rPh sb="4" eb="5">
      <t>ネン</t>
    </rPh>
    <rPh sb="5" eb="6">
      <t>ド</t>
    </rPh>
    <rPh sb="10" eb="11">
      <t>ゲツ</t>
    </rPh>
    <phoneticPr fontId="9"/>
  </si>
  <si>
    <t>2021年度</t>
    <rPh sb="4" eb="5">
      <t>ネン</t>
    </rPh>
    <rPh sb="5" eb="6">
      <t>ド</t>
    </rPh>
    <phoneticPr fontId="9"/>
  </si>
  <si>
    <t>2023年度</t>
    <rPh sb="4" eb="5">
      <t>ネン</t>
    </rPh>
    <rPh sb="5" eb="6">
      <t>ド</t>
    </rPh>
    <phoneticPr fontId="9"/>
  </si>
  <si>
    <t>計</t>
    <rPh sb="0" eb="1">
      <t>ケイ</t>
    </rPh>
    <phoneticPr fontId="9"/>
  </si>
  <si>
    <t>-</t>
    <phoneticPr fontId="9"/>
  </si>
  <si>
    <t>1件当たりの単価</t>
    <rPh sb="1" eb="2">
      <t>ケン</t>
    </rPh>
    <rPh sb="2" eb="3">
      <t>ア</t>
    </rPh>
    <rPh sb="6" eb="8">
      <t>タンカ</t>
    </rPh>
    <phoneticPr fontId="9"/>
  </si>
  <si>
    <t>【小計】</t>
    <phoneticPr fontId="9"/>
  </si>
  <si>
    <t>単位:円</t>
    <rPh sb="0" eb="2">
      <t>タンイ</t>
    </rPh>
    <rPh sb="3" eb="4">
      <t>エン</t>
    </rPh>
    <phoneticPr fontId="9"/>
  </si>
  <si>
    <t>計</t>
    <phoneticPr fontId="9"/>
  </si>
  <si>
    <t>件数</t>
    <rPh sb="0" eb="2">
      <t>ケンスウ</t>
    </rPh>
    <phoneticPr fontId="9"/>
  </si>
  <si>
    <t>サポーターウェブサイト
更新業務</t>
    <rPh sb="12" eb="14">
      <t>コウシン</t>
    </rPh>
    <rPh sb="14" eb="16">
      <t>ギョウム</t>
    </rPh>
    <phoneticPr fontId="4"/>
  </si>
  <si>
    <t>（ア）進路カウンセリング実施関連業務</t>
    <rPh sb="3" eb="5">
      <t>シンロ</t>
    </rPh>
    <rPh sb="12" eb="14">
      <t>ジッシ</t>
    </rPh>
    <rPh sb="14" eb="16">
      <t>カンレン</t>
    </rPh>
    <rPh sb="16" eb="18">
      <t>ギョウム</t>
    </rPh>
    <phoneticPr fontId="4"/>
  </si>
  <si>
    <t>（イ）各種データ管理業務</t>
    <rPh sb="3" eb="5">
      <t>カクシュ</t>
    </rPh>
    <rPh sb="8" eb="10">
      <t>カンリ</t>
    </rPh>
    <rPh sb="10" eb="12">
      <t>ギョウム</t>
    </rPh>
    <phoneticPr fontId="4"/>
  </si>
  <si>
    <t>（ウ）帰国後の進路支援制度運用業務</t>
    <rPh sb="3" eb="5">
      <t>キコク</t>
    </rPh>
    <rPh sb="5" eb="6">
      <t>ゴ</t>
    </rPh>
    <rPh sb="7" eb="9">
      <t>シンロ</t>
    </rPh>
    <rPh sb="9" eb="11">
      <t>シエン</t>
    </rPh>
    <rPh sb="11" eb="13">
      <t>セイド</t>
    </rPh>
    <rPh sb="13" eb="15">
      <t>ウンヨウ</t>
    </rPh>
    <rPh sb="15" eb="17">
      <t>ギョウム</t>
    </rPh>
    <phoneticPr fontId="9"/>
  </si>
  <si>
    <t>（エ）現職参加促進補助業務
　（サポーター宣言ウェブサイト更新業務以外）</t>
    <rPh sb="3" eb="5">
      <t>ゲンショク</t>
    </rPh>
    <rPh sb="5" eb="7">
      <t>サンカ</t>
    </rPh>
    <rPh sb="7" eb="9">
      <t>ソクシン</t>
    </rPh>
    <rPh sb="9" eb="11">
      <t>ホジョ</t>
    </rPh>
    <rPh sb="11" eb="13">
      <t>ギョウム</t>
    </rPh>
    <rPh sb="21" eb="23">
      <t>センゲン</t>
    </rPh>
    <rPh sb="29" eb="31">
      <t>コウシン</t>
    </rPh>
    <rPh sb="31" eb="33">
      <t>ギョウム</t>
    </rPh>
    <rPh sb="33" eb="35">
      <t>イガイ</t>
    </rPh>
    <phoneticPr fontId="9"/>
  </si>
  <si>
    <t>従事者</t>
    <rPh sb="0" eb="3">
      <t>ジュウジシャ</t>
    </rPh>
    <phoneticPr fontId="3"/>
  </si>
  <si>
    <t>（エ）現職参加促進補助業務（サポーター宣言ウェブサイト更新業務以外）</t>
    <phoneticPr fontId="9"/>
  </si>
  <si>
    <r>
      <t>Excel</t>
    </r>
    <r>
      <rPr>
        <sz val="11"/>
        <color theme="1"/>
        <rFont val="ＭＳ ゴシック"/>
        <family val="3"/>
        <charset val="128"/>
      </rPr>
      <t>様式は、入札説明書等（</t>
    </r>
    <r>
      <rPr>
        <sz val="11"/>
        <color theme="1"/>
        <rFont val="Arial"/>
        <family val="2"/>
      </rPr>
      <t>PDF</t>
    </r>
    <r>
      <rPr>
        <sz val="11"/>
        <color theme="1"/>
        <rFont val="ＭＳ ゴシック"/>
        <family val="3"/>
        <charset val="128"/>
      </rPr>
      <t>）の「</t>
    </r>
    <r>
      <rPr>
        <sz val="11"/>
        <color theme="1"/>
        <rFont val="Arial"/>
        <family val="2"/>
      </rPr>
      <t>2 of 2</t>
    </r>
    <r>
      <rPr>
        <sz val="11"/>
        <color theme="1"/>
        <rFont val="ＭＳ ゴシック"/>
        <family val="3"/>
        <charset val="128"/>
      </rPr>
      <t>」にて</t>
    </r>
    <r>
      <rPr>
        <sz val="9"/>
        <color theme="1"/>
        <rFont val="Arial"/>
        <family val="2"/>
      </rPr>
      <t> </t>
    </r>
    <r>
      <rPr>
        <sz val="11"/>
        <color theme="1"/>
        <rFont val="ＭＳ ゴシック"/>
        <family val="3"/>
        <charset val="128"/>
      </rPr>
      <t>添付しておりますので、ご活用ください。</t>
    </r>
    <phoneticPr fontId="3"/>
  </si>
  <si>
    <t>（１）1. 報酬（定額分）</t>
    <phoneticPr fontId="9"/>
  </si>
  <si>
    <t>(1) 報酬（定額分）</t>
    <phoneticPr fontId="9"/>
  </si>
  <si>
    <t>(2)報酬（出来高払分）</t>
    <rPh sb="3" eb="5">
      <t>ホウシュウ</t>
    </rPh>
    <rPh sb="6" eb="9">
      <t>デキダカ</t>
    </rPh>
    <rPh sb="9" eb="10">
      <t>フツ</t>
    </rPh>
    <rPh sb="10" eb="11">
      <t>フン</t>
    </rPh>
    <phoneticPr fontId="9"/>
  </si>
  <si>
    <t>(3)直接経費</t>
    <rPh sb="3" eb="7">
      <t>チョクセツケイヒ</t>
    </rPh>
    <phoneticPr fontId="9"/>
  </si>
  <si>
    <t>報酬単価（月額）または
1件当たりの単価</t>
    <rPh sb="0" eb="2">
      <t>ホウシュウ</t>
    </rPh>
    <rPh sb="13" eb="14">
      <t>ケン</t>
    </rPh>
    <rPh sb="14" eb="15">
      <t>ア</t>
    </rPh>
    <rPh sb="18" eb="20">
      <t>タンカ</t>
    </rPh>
    <phoneticPr fontId="9"/>
  </si>
  <si>
    <t>一件当たりの単価</t>
    <rPh sb="0" eb="2">
      <t>イッケン</t>
    </rPh>
    <rPh sb="2" eb="3">
      <t>ア</t>
    </rPh>
    <rPh sb="6" eb="8">
      <t>タンカ</t>
    </rPh>
    <phoneticPr fontId="9"/>
  </si>
  <si>
    <t>※1</t>
    <phoneticPr fontId="3"/>
  </si>
  <si>
    <t>（オ）引継ぎ業務※2</t>
    <rPh sb="3" eb="5">
      <t>ヒキツ</t>
    </rPh>
    <rPh sb="6" eb="8">
      <t>ギョウム</t>
    </rPh>
    <phoneticPr fontId="9"/>
  </si>
  <si>
    <t>※1 入札金額を積算する際は、税抜の合計金額となります。</t>
    <phoneticPr fontId="3"/>
  </si>
  <si>
    <t>※2 現行受注者も必ず入れること。但し、現行受注者が受注した場合には、入札金額から子の金額を除いた金額を契約金額とする。</t>
    <phoneticPr fontId="3"/>
  </si>
  <si>
    <t>想定する配置人数に応じて、行を追加／削除してください。</t>
    <rPh sb="0" eb="2">
      <t>ソウテイ</t>
    </rPh>
    <rPh sb="4" eb="6">
      <t>ハイチ</t>
    </rPh>
    <rPh sb="6" eb="8">
      <t>ニンズ</t>
    </rPh>
    <rPh sb="9" eb="10">
      <t>オウ</t>
    </rPh>
    <rPh sb="13" eb="14">
      <t>ギョウ</t>
    </rPh>
    <rPh sb="15" eb="17">
      <t>ツイカ</t>
    </rPh>
    <rPh sb="18" eb="20">
      <t>サクジョ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</si>
</sst>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_);[Red]\(#,##0\)"/>
    <numFmt numFmtId="177" formatCode="0.0_);[Red]\(0.0\)"/>
    <numFmt numFmtId="178" formatCode="0_);[Red]\(0\)"/>
    <numFmt numFmtId="179" formatCode="0.00_);[Red]\(0.00\)"/>
  </numFmts>
  <fonts count="23" x14ac:knownFonts="1">
    <font>
      <sz val="11"/>
      <color theme="1"/>
      <name val="ＭＳ Ｐゴシック"/>
      <family val="2"/>
      <charset val="128"/>
      <scheme val="minor"/>
    </font>
    <font>
      <sz val="12"/>
      <color theme="1"/>
      <name val="ＭＳ ゴシック"/>
      <family val="2"/>
      <charset val="128"/>
    </font>
    <font>
      <sz val="11"/>
      <color theme="1"/>
      <name val="ＭＳ Ｐゴシック"/>
      <family val="2"/>
      <charset val="128"/>
      <scheme val="minor"/>
    </font>
    <font>
      <sz val="6"/>
      <name val="ＭＳ Ｐゴシック"/>
      <family val="2"/>
      <charset val="128"/>
      <scheme val="minor"/>
    </font>
    <font>
      <sz val="6"/>
      <name val="ＭＳ ゴシック"/>
      <family val="3"/>
      <charset val="128"/>
    </font>
    <font>
      <sz val="12"/>
      <color theme="1"/>
      <name val="ＭＳ ゴシック"/>
      <family val="3"/>
      <charset val="128"/>
    </font>
    <font>
      <sz val="10"/>
      <name val="ＭＳ Ｐゴシック"/>
      <family val="3"/>
      <charset val="128"/>
    </font>
    <font>
      <sz val="14"/>
      <name val="ＭＳ Ｐゴシック"/>
      <family val="3"/>
      <charset val="128"/>
    </font>
    <font>
      <sz val="12"/>
      <name val="ＭＳ ゴシック"/>
      <family val="3"/>
      <charset val="128"/>
    </font>
    <font>
      <sz val="6"/>
      <name val="ＭＳ ゴシック"/>
      <family val="2"/>
      <charset val="128"/>
    </font>
    <font>
      <b/>
      <sz val="10"/>
      <name val="ＭＳ Ｐゴシック"/>
      <family val="3"/>
      <charset val="128"/>
    </font>
    <font>
      <sz val="6"/>
      <name val="ＭＳ Ｐゴシック"/>
      <family val="3"/>
      <charset val="128"/>
    </font>
    <font>
      <sz val="10"/>
      <color rgb="FFFF0000"/>
      <name val="ＭＳ Ｐゴシック"/>
      <family val="3"/>
      <charset val="128"/>
    </font>
    <font>
      <sz val="16"/>
      <name val="ＭＳ Ｐゴシック"/>
      <family val="3"/>
      <charset val="128"/>
    </font>
    <font>
      <sz val="11"/>
      <name val="ＭＳ Ｐゴシック"/>
      <family val="3"/>
      <charset val="128"/>
      <scheme val="minor"/>
    </font>
    <font>
      <sz val="14"/>
      <name val="ＭＳ Ｐゴシック"/>
      <family val="2"/>
      <charset val="128"/>
    </font>
    <font>
      <sz val="12"/>
      <color rgb="FFFF0000"/>
      <name val="ＭＳ ゴシック"/>
      <family val="2"/>
      <charset val="128"/>
    </font>
    <font>
      <sz val="10"/>
      <color theme="1"/>
      <name val="ＭＳ Ｐゴシック"/>
      <family val="3"/>
      <charset val="128"/>
    </font>
    <font>
      <sz val="11"/>
      <name val="ＭＳ Ｐゴシック"/>
      <family val="2"/>
      <charset val="128"/>
      <scheme val="minor"/>
    </font>
    <font>
      <sz val="12"/>
      <name val="ＭＳ ゴシック"/>
      <family val="2"/>
      <charset val="128"/>
    </font>
    <font>
      <sz val="11"/>
      <color theme="1"/>
      <name val="Arial"/>
      <family val="2"/>
    </font>
    <font>
      <sz val="11"/>
      <color theme="1"/>
      <name val="ＭＳ ゴシック"/>
      <family val="3"/>
      <charset val="128"/>
    </font>
    <font>
      <sz val="9"/>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s>
  <borders count="65">
    <border>
      <left/>
      <right/>
      <top/>
      <bottom/>
      <diagonal/>
    </border>
    <border>
      <left/>
      <right/>
      <top/>
      <bottom style="double">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double">
        <color indexed="64"/>
      </top>
      <bottom style="thick">
        <color indexed="64"/>
      </bottom>
      <diagonal/>
    </border>
    <border>
      <left/>
      <right style="thin">
        <color indexed="64"/>
      </right>
      <top style="thick">
        <color indexed="64"/>
      </top>
      <bottom style="medium">
        <color indexed="64"/>
      </bottom>
      <diagonal/>
    </border>
    <border>
      <left/>
      <right style="thin">
        <color indexed="64"/>
      </right>
      <top style="thick">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medium">
        <color indexed="64"/>
      </bottom>
      <diagonal/>
    </border>
    <border>
      <left/>
      <right/>
      <top style="double">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5" fillId="0" borderId="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cellStyleXfs>
  <cellXfs count="315">
    <xf numFmtId="0" fontId="0" fillId="0" borderId="0" xfId="0">
      <alignment vertical="center"/>
    </xf>
    <xf numFmtId="0" fontId="6" fillId="0" borderId="0" xfId="2" applyFont="1">
      <alignment vertical="center"/>
    </xf>
    <xf numFmtId="38" fontId="6" fillId="0" borderId="0" xfId="3" applyFont="1">
      <alignment vertical="center"/>
    </xf>
    <xf numFmtId="0" fontId="6" fillId="2" borderId="0" xfId="2" applyFont="1" applyFill="1" applyAlignment="1">
      <alignment horizontal="center" vertical="center"/>
    </xf>
    <xf numFmtId="0" fontId="6" fillId="3" borderId="2" xfId="2" applyFont="1" applyFill="1" applyBorder="1" applyAlignment="1">
      <alignment vertical="center"/>
    </xf>
    <xf numFmtId="0" fontId="6" fillId="3" borderId="3" xfId="2" applyFont="1" applyFill="1" applyBorder="1" applyAlignment="1">
      <alignment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2" borderId="0" xfId="2" applyFont="1" applyFill="1">
      <alignment vertical="center"/>
    </xf>
    <xf numFmtId="0" fontId="10" fillId="2" borderId="6" xfId="2" applyFont="1" applyFill="1" applyBorder="1" applyAlignment="1">
      <alignment vertical="center"/>
    </xf>
    <xf numFmtId="0" fontId="10" fillId="2" borderId="7" xfId="2" applyFont="1" applyFill="1" applyBorder="1" applyAlignment="1">
      <alignment vertical="center"/>
    </xf>
    <xf numFmtId="0" fontId="6" fillId="2" borderId="8" xfId="2" applyFont="1" applyFill="1" applyBorder="1" applyAlignment="1">
      <alignment vertical="center"/>
    </xf>
    <xf numFmtId="0" fontId="6" fillId="2" borderId="9" xfId="2" applyFont="1" applyFill="1" applyBorder="1" applyAlignment="1">
      <alignment horizontal="center" vertical="center"/>
    </xf>
    <xf numFmtId="38" fontId="6" fillId="2" borderId="10" xfId="3" applyFont="1" applyFill="1" applyBorder="1" applyAlignment="1">
      <alignment vertical="center"/>
    </xf>
    <xf numFmtId="38" fontId="6" fillId="2" borderId="11" xfId="3" applyFont="1" applyFill="1" applyBorder="1" applyAlignment="1">
      <alignment vertical="center"/>
    </xf>
    <xf numFmtId="38" fontId="6" fillId="2" borderId="12" xfId="3" applyFont="1" applyFill="1" applyBorder="1" applyAlignment="1">
      <alignment horizontal="right" vertical="center"/>
    </xf>
    <xf numFmtId="38" fontId="6" fillId="2" borderId="13" xfId="3" applyFont="1" applyFill="1" applyBorder="1" applyAlignment="1">
      <alignment vertical="center"/>
    </xf>
    <xf numFmtId="0" fontId="6" fillId="2" borderId="8" xfId="2" applyFont="1" applyFill="1" applyBorder="1" applyAlignment="1">
      <alignment horizontal="right" vertical="center" wrapText="1"/>
    </xf>
    <xf numFmtId="38" fontId="6" fillId="2" borderId="8" xfId="3" applyFont="1" applyFill="1" applyBorder="1">
      <alignment vertical="center"/>
    </xf>
    <xf numFmtId="38" fontId="10" fillId="2" borderId="6" xfId="3" applyFont="1" applyFill="1" applyBorder="1" applyAlignment="1">
      <alignment vertical="center"/>
    </xf>
    <xf numFmtId="38" fontId="6" fillId="2" borderId="7" xfId="3" applyFont="1" applyFill="1" applyBorder="1" applyAlignment="1">
      <alignment vertical="center"/>
    </xf>
    <xf numFmtId="38" fontId="6" fillId="2" borderId="8" xfId="3" applyFont="1" applyFill="1" applyBorder="1" applyAlignment="1">
      <alignment vertical="center"/>
    </xf>
    <xf numFmtId="38" fontId="6" fillId="2" borderId="8" xfId="3" applyFont="1" applyFill="1" applyBorder="1" applyAlignment="1">
      <alignment horizontal="right" vertical="center"/>
    </xf>
    <xf numFmtId="38" fontId="6" fillId="0" borderId="8" xfId="3" applyFont="1" applyFill="1" applyBorder="1" applyAlignment="1">
      <alignment vertical="center"/>
    </xf>
    <xf numFmtId="0" fontId="6" fillId="2" borderId="10" xfId="2" applyFont="1" applyFill="1" applyBorder="1" applyAlignment="1">
      <alignment vertical="center"/>
    </xf>
    <xf numFmtId="0" fontId="6" fillId="2" borderId="11" xfId="2" applyFont="1" applyFill="1" applyBorder="1" applyAlignment="1">
      <alignment vertical="center"/>
    </xf>
    <xf numFmtId="0" fontId="6" fillId="2" borderId="9" xfId="2" applyFont="1" applyFill="1" applyBorder="1" applyAlignment="1">
      <alignment horizontal="right" vertical="center"/>
    </xf>
    <xf numFmtId="38" fontId="6" fillId="2" borderId="9" xfId="3" applyFont="1" applyFill="1" applyBorder="1">
      <alignment vertical="center"/>
    </xf>
    <xf numFmtId="0" fontId="10" fillId="2" borderId="15" xfId="2" applyFont="1" applyFill="1" applyBorder="1" applyAlignment="1">
      <alignment vertical="center"/>
    </xf>
    <xf numFmtId="0" fontId="6" fillId="2" borderId="16" xfId="2" applyFont="1" applyFill="1" applyBorder="1" applyAlignment="1">
      <alignment vertical="center"/>
    </xf>
    <xf numFmtId="0" fontId="6" fillId="2" borderId="17" xfId="2" applyFont="1" applyFill="1" applyBorder="1" applyAlignment="1">
      <alignment vertical="center"/>
    </xf>
    <xf numFmtId="38" fontId="6" fillId="2" borderId="17" xfId="3" applyFont="1" applyFill="1" applyBorder="1">
      <alignment vertical="center"/>
    </xf>
    <xf numFmtId="0" fontId="6" fillId="2" borderId="20" xfId="2" applyFont="1" applyFill="1" applyBorder="1" applyAlignment="1">
      <alignment vertical="center" wrapText="1"/>
    </xf>
    <xf numFmtId="38" fontId="6" fillId="2" borderId="20" xfId="3" applyFont="1" applyFill="1" applyBorder="1">
      <alignment vertical="center"/>
    </xf>
    <xf numFmtId="0" fontId="6" fillId="2" borderId="23" xfId="2" applyFont="1" applyFill="1" applyBorder="1" applyAlignment="1">
      <alignment horizontal="center" vertical="center"/>
    </xf>
    <xf numFmtId="38" fontId="6" fillId="2" borderId="24" xfId="3" applyFont="1" applyFill="1" applyBorder="1">
      <alignment vertical="center"/>
    </xf>
    <xf numFmtId="0" fontId="6" fillId="2" borderId="26" xfId="2" applyFont="1" applyFill="1" applyBorder="1" applyAlignment="1">
      <alignment horizontal="center" vertical="center"/>
    </xf>
    <xf numFmtId="0" fontId="6" fillId="2" borderId="29" xfId="2" applyFont="1" applyFill="1" applyBorder="1" applyAlignment="1">
      <alignment horizontal="center" vertical="center"/>
    </xf>
    <xf numFmtId="38" fontId="6" fillId="2" borderId="30" xfId="3" applyFont="1" applyFill="1" applyBorder="1">
      <alignment vertical="center"/>
    </xf>
    <xf numFmtId="0" fontId="6" fillId="0" borderId="0" xfId="2" applyFont="1" applyAlignment="1">
      <alignment vertical="center" wrapText="1"/>
    </xf>
    <xf numFmtId="0" fontId="7" fillId="0" borderId="0" xfId="2" applyFont="1" applyAlignment="1">
      <alignment horizontal="left" vertical="center"/>
    </xf>
    <xf numFmtId="38" fontId="6" fillId="0" borderId="0" xfId="1" applyFont="1">
      <alignment vertical="center"/>
    </xf>
    <xf numFmtId="0" fontId="6" fillId="3" borderId="9" xfId="2" applyFont="1" applyFill="1" applyBorder="1" applyAlignment="1">
      <alignment horizontal="center" vertical="center"/>
    </xf>
    <xf numFmtId="0" fontId="6" fillId="0" borderId="0" xfId="2" applyFont="1" applyFill="1" applyAlignment="1">
      <alignment horizontal="center" vertical="center"/>
    </xf>
    <xf numFmtId="0" fontId="6" fillId="0" borderId="0" xfId="2" applyFont="1" applyFill="1" applyBorder="1" applyAlignment="1">
      <alignment horizontal="center" vertical="center" wrapText="1"/>
    </xf>
    <xf numFmtId="38" fontId="6" fillId="0" borderId="0" xfId="3" applyFont="1" applyFill="1" applyBorder="1" applyAlignment="1">
      <alignment horizontal="center" vertical="center"/>
    </xf>
    <xf numFmtId="176" fontId="6" fillId="0" borderId="0" xfId="2" applyNumberFormat="1" applyFont="1" applyFill="1" applyBorder="1" applyAlignment="1">
      <alignment horizontal="center" vertical="center"/>
    </xf>
    <xf numFmtId="0" fontId="6" fillId="0" borderId="0" xfId="2" applyFont="1" applyFill="1">
      <alignment vertical="center"/>
    </xf>
    <xf numFmtId="0" fontId="6" fillId="0" borderId="0" xfId="2" applyFont="1" applyFill="1" applyBorder="1" applyAlignment="1">
      <alignment vertical="center" wrapText="1"/>
    </xf>
    <xf numFmtId="0" fontId="6" fillId="3" borderId="9" xfId="2" applyFont="1" applyFill="1" applyBorder="1" applyAlignment="1">
      <alignment horizontal="center" vertical="center" wrapText="1"/>
    </xf>
    <xf numFmtId="0" fontId="6" fillId="3" borderId="14" xfId="2" applyFont="1" applyFill="1" applyBorder="1" applyAlignment="1">
      <alignment horizontal="center" vertical="center"/>
    </xf>
    <xf numFmtId="0" fontId="6" fillId="2" borderId="12" xfId="2" applyFont="1" applyFill="1" applyBorder="1" applyAlignment="1">
      <alignment horizontal="center" vertical="center" wrapText="1"/>
    </xf>
    <xf numFmtId="0" fontId="6" fillId="2" borderId="32" xfId="2" applyFont="1" applyFill="1" applyBorder="1" applyAlignment="1">
      <alignment vertical="center"/>
    </xf>
    <xf numFmtId="0" fontId="6" fillId="0" borderId="14" xfId="2" applyFont="1" applyBorder="1">
      <alignment vertical="center"/>
    </xf>
    <xf numFmtId="0" fontId="6" fillId="2" borderId="8" xfId="2" applyFont="1" applyFill="1" applyBorder="1" applyAlignment="1">
      <alignment vertical="center" wrapText="1"/>
    </xf>
    <xf numFmtId="0" fontId="6" fillId="2" borderId="14" xfId="2" applyFont="1" applyFill="1" applyBorder="1" applyAlignment="1">
      <alignment horizontal="left" vertical="center" wrapText="1"/>
    </xf>
    <xf numFmtId="0" fontId="6" fillId="2" borderId="31" xfId="2" applyFont="1" applyFill="1" applyBorder="1" applyAlignment="1">
      <alignment horizontal="center" vertical="center"/>
    </xf>
    <xf numFmtId="38" fontId="6" fillId="0" borderId="9" xfId="3" applyFont="1" applyFill="1" applyBorder="1" applyAlignment="1">
      <alignment horizontal="right" vertical="center"/>
    </xf>
    <xf numFmtId="0" fontId="6" fillId="0" borderId="8" xfId="2" applyFont="1" applyFill="1" applyBorder="1" applyAlignment="1">
      <alignment horizontal="right" vertical="center" wrapText="1"/>
    </xf>
    <xf numFmtId="0" fontId="6" fillId="0" borderId="9" xfId="2" applyFont="1" applyFill="1" applyBorder="1" applyAlignment="1">
      <alignment horizontal="right" vertical="center" wrapText="1"/>
    </xf>
    <xf numFmtId="38" fontId="6" fillId="0" borderId="8" xfId="3" applyFont="1" applyFill="1" applyBorder="1" applyAlignment="1">
      <alignment horizontal="right" vertical="center"/>
    </xf>
    <xf numFmtId="0" fontId="6" fillId="0" borderId="9" xfId="2" applyFont="1" applyFill="1" applyBorder="1" applyAlignment="1">
      <alignment horizontal="right" vertical="center"/>
    </xf>
    <xf numFmtId="0" fontId="7" fillId="0" borderId="0" xfId="2" applyFont="1" applyBorder="1" applyAlignment="1">
      <alignment horizontal="center" vertical="center" wrapText="1"/>
    </xf>
    <xf numFmtId="38" fontId="6" fillId="4" borderId="9" xfId="3" applyFont="1" applyFill="1" applyBorder="1" applyAlignment="1">
      <alignment vertical="center"/>
    </xf>
    <xf numFmtId="0" fontId="6" fillId="5" borderId="33" xfId="2" applyFont="1" applyFill="1" applyBorder="1" applyAlignment="1">
      <alignment horizontal="left" vertical="center"/>
    </xf>
    <xf numFmtId="0" fontId="0" fillId="5" borderId="0" xfId="0" applyFill="1">
      <alignment vertical="center"/>
    </xf>
    <xf numFmtId="0" fontId="6" fillId="5" borderId="0" xfId="2" applyFont="1" applyFill="1" applyBorder="1" applyAlignment="1">
      <alignment horizontal="left" vertical="center"/>
    </xf>
    <xf numFmtId="177" fontId="6" fillId="0" borderId="0" xfId="2" applyNumberFormat="1" applyFont="1">
      <alignment vertical="center"/>
    </xf>
    <xf numFmtId="177" fontId="6" fillId="3" borderId="9" xfId="2" applyNumberFormat="1" applyFont="1" applyFill="1" applyBorder="1" applyAlignment="1">
      <alignment horizontal="center" vertical="center"/>
    </xf>
    <xf numFmtId="177" fontId="6" fillId="2" borderId="32" xfId="3" applyNumberFormat="1" applyFont="1" applyFill="1" applyBorder="1" applyAlignment="1">
      <alignment vertical="center"/>
    </xf>
    <xf numFmtId="178" fontId="6" fillId="2" borderId="8" xfId="3" applyNumberFormat="1" applyFont="1" applyFill="1" applyBorder="1">
      <alignment vertical="center"/>
    </xf>
    <xf numFmtId="178" fontId="6" fillId="2" borderId="40" xfId="3" applyNumberFormat="1" applyFont="1" applyFill="1" applyBorder="1">
      <alignment vertical="center"/>
    </xf>
    <xf numFmtId="178" fontId="6" fillId="2" borderId="40" xfId="3" applyNumberFormat="1" applyFont="1" applyFill="1" applyBorder="1" applyAlignment="1">
      <alignment vertical="center"/>
    </xf>
    <xf numFmtId="178" fontId="6" fillId="0" borderId="9" xfId="3" applyNumberFormat="1" applyFont="1" applyFill="1" applyBorder="1" applyAlignment="1">
      <alignment horizontal="right" vertical="center"/>
    </xf>
    <xf numFmtId="177" fontId="6" fillId="2" borderId="6" xfId="3" applyNumberFormat="1" applyFont="1" applyFill="1" applyBorder="1" applyAlignment="1">
      <alignment vertical="center"/>
    </xf>
    <xf numFmtId="178" fontId="6" fillId="2" borderId="8" xfId="3" applyNumberFormat="1" applyFont="1" applyFill="1" applyBorder="1" applyAlignment="1">
      <alignment vertical="center"/>
    </xf>
    <xf numFmtId="178" fontId="6" fillId="0" borderId="8" xfId="3" applyNumberFormat="1" applyFont="1" applyFill="1" applyBorder="1" applyAlignment="1">
      <alignment horizontal="right" vertical="center"/>
    </xf>
    <xf numFmtId="178" fontId="6" fillId="2" borderId="17" xfId="3" applyNumberFormat="1" applyFont="1" applyFill="1" applyBorder="1" applyAlignment="1">
      <alignment vertical="center"/>
    </xf>
    <xf numFmtId="178" fontId="6" fillId="2" borderId="12" xfId="3" applyNumberFormat="1" applyFont="1" applyFill="1" applyBorder="1" applyAlignment="1">
      <alignment vertical="center"/>
    </xf>
    <xf numFmtId="178" fontId="6" fillId="0" borderId="8" xfId="2" applyNumberFormat="1" applyFont="1" applyFill="1" applyBorder="1" applyAlignment="1">
      <alignment horizontal="right" vertical="center" wrapText="1"/>
    </xf>
    <xf numFmtId="177" fontId="6" fillId="0" borderId="0" xfId="2" applyNumberFormat="1" applyFont="1" applyBorder="1" applyAlignment="1">
      <alignment vertical="center"/>
    </xf>
    <xf numFmtId="177" fontId="6" fillId="0" borderId="0" xfId="2" applyNumberFormat="1" applyFont="1" applyBorder="1">
      <alignment vertical="center"/>
    </xf>
    <xf numFmtId="177" fontId="6" fillId="0" borderId="0" xfId="2" applyNumberFormat="1" applyFont="1" applyBorder="1" applyAlignment="1">
      <alignment horizontal="center" vertical="center"/>
    </xf>
    <xf numFmtId="178" fontId="6" fillId="0" borderId="0" xfId="3" applyNumberFormat="1" applyFont="1" applyBorder="1" applyAlignment="1">
      <alignment horizontal="right" vertical="center"/>
    </xf>
    <xf numFmtId="178" fontId="6" fillId="0" borderId="0" xfId="2" applyNumberFormat="1" applyFont="1" applyBorder="1" applyAlignment="1">
      <alignment horizontal="right" vertical="center" wrapText="1"/>
    </xf>
    <xf numFmtId="177" fontId="6" fillId="0" borderId="0" xfId="2" applyNumberFormat="1" applyFont="1" applyFill="1">
      <alignment vertical="center"/>
    </xf>
    <xf numFmtId="177" fontId="6" fillId="0" borderId="0" xfId="2" applyNumberFormat="1" applyFont="1" applyFill="1" applyBorder="1" applyAlignment="1">
      <alignment vertical="center" wrapText="1"/>
    </xf>
    <xf numFmtId="177" fontId="6" fillId="2" borderId="9" xfId="2" applyNumberFormat="1" applyFont="1" applyFill="1" applyBorder="1" applyAlignment="1">
      <alignment horizontal="center" vertical="center" wrapText="1"/>
    </xf>
    <xf numFmtId="178" fontId="6" fillId="2" borderId="9" xfId="2" applyNumberFormat="1" applyFont="1" applyFill="1" applyBorder="1" applyAlignment="1">
      <alignment horizontal="right" vertical="center" wrapText="1"/>
    </xf>
    <xf numFmtId="178" fontId="6" fillId="2" borderId="14" xfId="2" applyNumberFormat="1" applyFont="1" applyFill="1" applyBorder="1" applyAlignment="1">
      <alignment horizontal="right" vertical="center" wrapText="1"/>
    </xf>
    <xf numFmtId="178" fontId="6" fillId="0" borderId="9" xfId="2" applyNumberFormat="1" applyFont="1" applyBorder="1">
      <alignment vertical="center"/>
    </xf>
    <xf numFmtId="178" fontId="6" fillId="0" borderId="9" xfId="2" applyNumberFormat="1" applyFont="1" applyBorder="1" applyAlignment="1">
      <alignment vertical="center" wrapText="1"/>
    </xf>
    <xf numFmtId="178" fontId="6" fillId="0" borderId="9" xfId="3" applyNumberFormat="1" applyFont="1" applyBorder="1">
      <alignment vertical="center"/>
    </xf>
    <xf numFmtId="178" fontId="6" fillId="0" borderId="8" xfId="2" applyNumberFormat="1" applyFont="1" applyBorder="1" applyAlignment="1">
      <alignment vertical="center" wrapText="1"/>
    </xf>
    <xf numFmtId="178" fontId="6" fillId="0" borderId="8" xfId="3" applyNumberFormat="1" applyFont="1" applyBorder="1">
      <alignment vertical="center"/>
    </xf>
    <xf numFmtId="178" fontId="6" fillId="0" borderId="8" xfId="2" applyNumberFormat="1" applyFont="1" applyBorder="1">
      <alignment vertical="center"/>
    </xf>
    <xf numFmtId="178" fontId="6" fillId="0" borderId="42" xfId="2" applyNumberFormat="1" applyFont="1" applyBorder="1" applyAlignment="1">
      <alignment vertical="center" wrapText="1"/>
    </xf>
    <xf numFmtId="178" fontId="6" fillId="0" borderId="42" xfId="3" applyNumberFormat="1" applyFont="1" applyBorder="1">
      <alignment vertical="center"/>
    </xf>
    <xf numFmtId="178" fontId="6" fillId="0" borderId="42" xfId="2" applyNumberFormat="1" applyFont="1" applyBorder="1">
      <alignment vertical="center"/>
    </xf>
    <xf numFmtId="179" fontId="6" fillId="2" borderId="9" xfId="3" applyNumberFormat="1" applyFont="1" applyFill="1" applyBorder="1" applyAlignment="1">
      <alignment vertical="center"/>
    </xf>
    <xf numFmtId="177" fontId="6" fillId="3" borderId="48" xfId="2" applyNumberFormat="1" applyFont="1" applyFill="1" applyBorder="1" applyAlignment="1">
      <alignment horizontal="center" vertical="center"/>
    </xf>
    <xf numFmtId="177" fontId="6" fillId="3" borderId="4" xfId="2" applyNumberFormat="1" applyFont="1" applyFill="1" applyBorder="1" applyAlignment="1">
      <alignment horizontal="center" vertical="center"/>
    </xf>
    <xf numFmtId="177" fontId="6" fillId="3" borderId="49" xfId="2" applyNumberFormat="1" applyFont="1" applyFill="1" applyBorder="1" applyAlignment="1">
      <alignment horizontal="center" vertical="center"/>
    </xf>
    <xf numFmtId="177" fontId="6" fillId="2" borderId="50" xfId="3" applyNumberFormat="1" applyFont="1" applyFill="1" applyBorder="1" applyAlignment="1">
      <alignment vertical="center"/>
    </xf>
    <xf numFmtId="178" fontId="6" fillId="2" borderId="38" xfId="3" applyNumberFormat="1" applyFont="1" applyFill="1" applyBorder="1" applyAlignment="1">
      <alignment vertical="center"/>
    </xf>
    <xf numFmtId="177" fontId="6" fillId="2" borderId="51" xfId="3" applyNumberFormat="1" applyFont="1" applyFill="1" applyBorder="1" applyAlignment="1">
      <alignment vertical="center"/>
    </xf>
    <xf numFmtId="178" fontId="6" fillId="0" borderId="0" xfId="3" applyNumberFormat="1" applyFont="1" applyFill="1" applyBorder="1" applyAlignment="1">
      <alignment vertical="center"/>
    </xf>
    <xf numFmtId="177" fontId="6" fillId="0" borderId="0" xfId="3" applyNumberFormat="1" applyFont="1" applyFill="1" applyBorder="1" applyAlignment="1">
      <alignment vertical="center"/>
    </xf>
    <xf numFmtId="178" fontId="6" fillId="2" borderId="0" xfId="3" applyNumberFormat="1" applyFont="1" applyFill="1" applyBorder="1" applyAlignment="1">
      <alignment vertical="center"/>
    </xf>
    <xf numFmtId="178" fontId="6" fillId="0" borderId="0" xfId="3" applyNumberFormat="1" applyFont="1" applyFill="1" applyBorder="1" applyAlignment="1">
      <alignment horizontal="right" vertical="center"/>
    </xf>
    <xf numFmtId="177" fontId="6" fillId="2" borderId="0" xfId="3" applyNumberFormat="1" applyFont="1" applyFill="1" applyBorder="1" applyAlignment="1">
      <alignment vertical="center"/>
    </xf>
    <xf numFmtId="178" fontId="6" fillId="2" borderId="41" xfId="3" applyNumberFormat="1" applyFont="1" applyFill="1" applyBorder="1" applyAlignment="1">
      <alignment vertical="center"/>
    </xf>
    <xf numFmtId="178" fontId="6" fillId="0" borderId="41" xfId="2" applyNumberFormat="1" applyFont="1" applyFill="1" applyBorder="1" applyAlignment="1">
      <alignment horizontal="right" vertical="center" wrapText="1"/>
    </xf>
    <xf numFmtId="178" fontId="6" fillId="2" borderId="45" xfId="3" applyNumberFormat="1" applyFont="1" applyFill="1" applyBorder="1">
      <alignment vertical="center"/>
    </xf>
    <xf numFmtId="178" fontId="6" fillId="2" borderId="46" xfId="3" applyNumberFormat="1" applyFont="1" applyFill="1" applyBorder="1">
      <alignment vertical="center"/>
    </xf>
    <xf numFmtId="179" fontId="6" fillId="2" borderId="50" xfId="3" applyNumberFormat="1" applyFont="1" applyFill="1" applyBorder="1" applyAlignment="1">
      <alignment vertical="center"/>
    </xf>
    <xf numFmtId="177" fontId="6" fillId="2" borderId="53" xfId="3" applyNumberFormat="1" applyFont="1" applyFill="1" applyBorder="1" applyAlignment="1">
      <alignment vertical="center"/>
    </xf>
    <xf numFmtId="177" fontId="6" fillId="2" borderId="54" xfId="3" applyNumberFormat="1" applyFont="1" applyFill="1" applyBorder="1" applyAlignment="1">
      <alignment vertical="center"/>
    </xf>
    <xf numFmtId="38" fontId="6" fillId="0" borderId="17" xfId="1" applyFont="1" applyBorder="1">
      <alignment vertical="center"/>
    </xf>
    <xf numFmtId="38" fontId="6" fillId="2" borderId="9" xfId="1" applyFont="1" applyFill="1" applyBorder="1" applyAlignment="1">
      <alignment horizontal="right" vertical="center" wrapText="1"/>
    </xf>
    <xf numFmtId="38" fontId="6" fillId="2" borderId="14" xfId="1" applyFont="1" applyFill="1" applyBorder="1" applyAlignment="1">
      <alignment horizontal="right" vertical="center" wrapText="1"/>
    </xf>
    <xf numFmtId="38" fontId="6" fillId="0" borderId="9" xfId="1" applyFont="1" applyBorder="1">
      <alignment vertical="center"/>
    </xf>
    <xf numFmtId="38" fontId="6" fillId="0" borderId="9" xfId="1" applyFont="1" applyBorder="1" applyAlignment="1">
      <alignment vertical="center" wrapText="1"/>
    </xf>
    <xf numFmtId="179" fontId="6" fillId="2" borderId="55" xfId="3" applyNumberFormat="1" applyFont="1" applyFill="1" applyBorder="1" applyAlignment="1">
      <alignment vertical="center"/>
    </xf>
    <xf numFmtId="177" fontId="6" fillId="2" borderId="55" xfId="3" applyNumberFormat="1" applyFont="1" applyFill="1" applyBorder="1" applyAlignment="1">
      <alignment vertical="center"/>
    </xf>
    <xf numFmtId="178" fontId="6" fillId="0" borderId="9" xfId="3" applyNumberFormat="1" applyFont="1" applyFill="1" applyBorder="1" applyAlignment="1">
      <alignment vertical="center"/>
    </xf>
    <xf numFmtId="178" fontId="6" fillId="0" borderId="8" xfId="3" applyNumberFormat="1" applyFont="1" applyFill="1" applyBorder="1" applyAlignment="1">
      <alignment vertical="center"/>
    </xf>
    <xf numFmtId="178" fontId="6" fillId="0" borderId="52" xfId="3" applyNumberFormat="1" applyFont="1" applyFill="1" applyBorder="1" applyAlignment="1">
      <alignment vertical="center"/>
    </xf>
    <xf numFmtId="177" fontId="6" fillId="2" borderId="56" xfId="3" applyNumberFormat="1" applyFont="1" applyFill="1" applyBorder="1" applyAlignment="1">
      <alignment vertical="center"/>
    </xf>
    <xf numFmtId="179" fontId="6" fillId="2" borderId="52" xfId="3" applyNumberFormat="1" applyFont="1" applyFill="1" applyBorder="1" applyAlignment="1">
      <alignment vertical="center"/>
    </xf>
    <xf numFmtId="178" fontId="6" fillId="0" borderId="52" xfId="3" applyNumberFormat="1" applyFont="1" applyFill="1" applyBorder="1" applyAlignment="1">
      <alignment horizontal="right" vertical="center"/>
    </xf>
    <xf numFmtId="177" fontId="6" fillId="3" borderId="3" xfId="2" applyNumberFormat="1" applyFont="1" applyFill="1" applyBorder="1" applyAlignment="1">
      <alignment horizontal="center" vertical="center"/>
    </xf>
    <xf numFmtId="177" fontId="6" fillId="0" borderId="47" xfId="2" applyNumberFormat="1" applyFont="1" applyBorder="1" applyAlignment="1">
      <alignment horizontal="center" vertical="center"/>
    </xf>
    <xf numFmtId="177" fontId="6" fillId="3" borderId="14" xfId="2" applyNumberFormat="1" applyFont="1" applyFill="1" applyBorder="1" applyAlignment="1">
      <alignment horizontal="center" vertical="center"/>
    </xf>
    <xf numFmtId="177" fontId="6" fillId="2" borderId="8" xfId="2" applyNumberFormat="1" applyFont="1" applyFill="1" applyBorder="1" applyAlignment="1">
      <alignment horizontal="center" vertical="center" wrapText="1"/>
    </xf>
    <xf numFmtId="0" fontId="14" fillId="0" borderId="0" xfId="0" applyFont="1">
      <alignment vertical="center"/>
    </xf>
    <xf numFmtId="0" fontId="14" fillId="0" borderId="0" xfId="0" applyFont="1" applyFill="1">
      <alignment vertical="center"/>
    </xf>
    <xf numFmtId="0" fontId="14" fillId="0" borderId="0" xfId="0" applyFont="1" applyBorder="1">
      <alignment vertical="center"/>
    </xf>
    <xf numFmtId="177" fontId="6" fillId="3" borderId="11" xfId="2" applyNumberFormat="1" applyFont="1" applyFill="1" applyBorder="1" applyAlignment="1">
      <alignment horizontal="center" vertical="center"/>
    </xf>
    <xf numFmtId="179" fontId="6" fillId="0" borderId="12" xfId="3" applyNumberFormat="1" applyFont="1" applyFill="1" applyBorder="1" applyAlignment="1">
      <alignment horizontal="right" vertical="center" wrapText="1"/>
    </xf>
    <xf numFmtId="38" fontId="6" fillId="0" borderId="17" xfId="1" applyFont="1" applyBorder="1" applyAlignment="1">
      <alignment vertical="center" wrapText="1"/>
    </xf>
    <xf numFmtId="38" fontId="6" fillId="0" borderId="0" xfId="4" applyFont="1" applyAlignment="1">
      <alignment vertical="center" wrapText="1"/>
    </xf>
    <xf numFmtId="38" fontId="16" fillId="0" borderId="0" xfId="4" applyFont="1" applyAlignment="1">
      <alignment horizontal="center" vertical="center"/>
    </xf>
    <xf numFmtId="38" fontId="0" fillId="0" borderId="0" xfId="4" applyFont="1">
      <alignment vertical="center"/>
    </xf>
    <xf numFmtId="38" fontId="13" fillId="0" borderId="0" xfId="4" applyFont="1" applyAlignment="1">
      <alignment horizontal="center" vertical="center" wrapText="1"/>
    </xf>
    <xf numFmtId="38" fontId="6" fillId="2" borderId="32" xfId="4" applyFont="1" applyFill="1" applyBorder="1" applyAlignment="1">
      <alignment vertical="center"/>
    </xf>
    <xf numFmtId="179" fontId="6" fillId="0" borderId="12" xfId="4" applyNumberFormat="1" applyFont="1" applyFill="1" applyBorder="1" applyAlignment="1">
      <alignment horizontal="right" vertical="center" wrapText="1"/>
    </xf>
    <xf numFmtId="38" fontId="6" fillId="0" borderId="9" xfId="4" applyFont="1" applyFill="1" applyBorder="1" applyAlignment="1">
      <alignment horizontal="right" vertical="center"/>
    </xf>
    <xf numFmtId="38" fontId="6" fillId="2" borderId="32" xfId="4" applyFont="1" applyFill="1" applyBorder="1" applyAlignment="1">
      <alignment vertical="center" wrapText="1"/>
    </xf>
    <xf numFmtId="179" fontId="6" fillId="0" borderId="8" xfId="4" applyNumberFormat="1" applyFont="1" applyFill="1" applyBorder="1" applyAlignment="1">
      <alignment horizontal="right" vertical="center" wrapText="1"/>
    </xf>
    <xf numFmtId="179" fontId="6" fillId="0" borderId="9" xfId="4" applyNumberFormat="1" applyFont="1" applyFill="1" applyBorder="1" applyAlignment="1">
      <alignment vertical="center" wrapText="1"/>
    </xf>
    <xf numFmtId="38" fontId="6" fillId="0" borderId="9" xfId="4" applyFont="1" applyFill="1" applyBorder="1" applyAlignment="1">
      <alignment vertical="center"/>
    </xf>
    <xf numFmtId="38" fontId="6" fillId="2" borderId="9" xfId="4" applyFont="1" applyFill="1" applyBorder="1" applyAlignment="1">
      <alignment vertical="center" wrapText="1"/>
    </xf>
    <xf numFmtId="38" fontId="6" fillId="2" borderId="9" xfId="4" applyFont="1" applyFill="1" applyBorder="1" applyAlignment="1">
      <alignment horizontal="right" vertical="center"/>
    </xf>
    <xf numFmtId="38" fontId="6" fillId="0" borderId="0" xfId="4" applyFont="1" applyFill="1" applyBorder="1" applyAlignment="1">
      <alignment horizontal="right" vertical="center"/>
    </xf>
    <xf numFmtId="38" fontId="6" fillId="3" borderId="9" xfId="4" applyFont="1" applyFill="1" applyBorder="1" applyAlignment="1">
      <alignment horizontal="center" vertical="center" wrapText="1"/>
    </xf>
    <xf numFmtId="38" fontId="6" fillId="2" borderId="9" xfId="4" applyFont="1" applyFill="1" applyBorder="1" applyAlignment="1">
      <alignment vertical="center"/>
    </xf>
    <xf numFmtId="40" fontId="17" fillId="0" borderId="9" xfId="4" applyNumberFormat="1" applyFont="1" applyFill="1" applyBorder="1" applyAlignment="1">
      <alignment vertical="center" wrapText="1"/>
    </xf>
    <xf numFmtId="38" fontId="6" fillId="2" borderId="37" xfId="4" applyFont="1" applyFill="1" applyBorder="1" applyAlignment="1">
      <alignment vertical="center"/>
    </xf>
    <xf numFmtId="38" fontId="6" fillId="2" borderId="8" xfId="4" applyFont="1" applyFill="1" applyBorder="1" applyAlignment="1">
      <alignment vertical="center"/>
    </xf>
    <xf numFmtId="38" fontId="6" fillId="0" borderId="8" xfId="4" applyFont="1" applyFill="1" applyBorder="1" applyAlignment="1">
      <alignment vertical="center"/>
    </xf>
    <xf numFmtId="38" fontId="6" fillId="0" borderId="8" xfId="4" applyFont="1" applyFill="1" applyBorder="1" applyAlignment="1">
      <alignment horizontal="right" vertical="center"/>
    </xf>
    <xf numFmtId="38" fontId="6" fillId="2" borderId="37" xfId="4" applyFont="1" applyFill="1" applyBorder="1" applyAlignment="1">
      <alignment vertical="center" wrapText="1"/>
    </xf>
    <xf numFmtId="38" fontId="6" fillId="0" borderId="8" xfId="4" applyFont="1" applyFill="1" applyBorder="1" applyAlignment="1">
      <alignment horizontal="right" vertical="center" wrapText="1"/>
    </xf>
    <xf numFmtId="38" fontId="6" fillId="2" borderId="37" xfId="4" applyFont="1" applyFill="1" applyBorder="1" applyAlignment="1">
      <alignment horizontal="left" vertical="center" wrapText="1"/>
    </xf>
    <xf numFmtId="38" fontId="6" fillId="2" borderId="9" xfId="4" applyFont="1" applyFill="1" applyBorder="1" applyAlignment="1">
      <alignment horizontal="left" vertical="center" wrapText="1"/>
    </xf>
    <xf numFmtId="38" fontId="6" fillId="0" borderId="9" xfId="4" applyFont="1" applyFill="1" applyBorder="1" applyAlignment="1">
      <alignment horizontal="right" vertical="center" wrapText="1"/>
    </xf>
    <xf numFmtId="38" fontId="0" fillId="0" borderId="0" xfId="4" applyFont="1" applyAlignment="1">
      <alignment vertical="center" wrapText="1"/>
    </xf>
    <xf numFmtId="38" fontId="6" fillId="2" borderId="52" xfId="4" applyFont="1" applyFill="1" applyBorder="1" applyAlignment="1">
      <alignment vertical="center"/>
    </xf>
    <xf numFmtId="38" fontId="6" fillId="3" borderId="9" xfId="4" applyFont="1" applyFill="1" applyBorder="1" applyAlignment="1">
      <alignment horizontal="center" vertical="center"/>
    </xf>
    <xf numFmtId="38" fontId="6" fillId="3" borderId="36" xfId="4" applyFont="1" applyFill="1" applyBorder="1" applyAlignment="1">
      <alignment vertical="center" wrapText="1"/>
    </xf>
    <xf numFmtId="177" fontId="6" fillId="3" borderId="9" xfId="2" applyNumberFormat="1" applyFont="1" applyFill="1" applyBorder="1" applyAlignment="1">
      <alignment vertical="center"/>
    </xf>
    <xf numFmtId="178" fontId="6" fillId="0" borderId="17" xfId="2" applyNumberFormat="1" applyFont="1" applyBorder="1" applyAlignment="1">
      <alignment vertical="center"/>
    </xf>
    <xf numFmtId="178" fontId="6" fillId="0" borderId="17" xfId="3" applyNumberFormat="1" applyFont="1" applyBorder="1" applyAlignment="1">
      <alignment horizontal="right" vertical="center"/>
    </xf>
    <xf numFmtId="177" fontId="6" fillId="2" borderId="52" xfId="2" applyNumberFormat="1" applyFont="1" applyFill="1" applyBorder="1" applyAlignment="1">
      <alignment horizontal="center" vertical="center" wrapText="1"/>
    </xf>
    <xf numFmtId="38" fontId="6" fillId="0" borderId="52" xfId="1" applyFont="1" applyBorder="1" applyAlignment="1">
      <alignment vertical="center" wrapText="1"/>
    </xf>
    <xf numFmtId="38" fontId="6" fillId="0" borderId="52" xfId="1" applyFont="1" applyBorder="1">
      <alignment vertical="center"/>
    </xf>
    <xf numFmtId="178" fontId="6" fillId="0" borderId="32" xfId="4" applyNumberFormat="1" applyFont="1" applyFill="1" applyBorder="1" applyAlignment="1">
      <alignment vertical="center" wrapText="1"/>
    </xf>
    <xf numFmtId="178" fontId="6" fillId="0" borderId="9" xfId="4" applyNumberFormat="1" applyFont="1" applyFill="1" applyBorder="1" applyAlignment="1">
      <alignment vertical="center" wrapText="1"/>
    </xf>
    <xf numFmtId="38" fontId="6" fillId="3" borderId="17" xfId="4" applyFont="1" applyFill="1" applyBorder="1" applyAlignment="1">
      <alignment horizontal="center" vertical="center" wrapText="1"/>
    </xf>
    <xf numFmtId="38" fontId="6" fillId="0" borderId="13" xfId="4" applyFont="1" applyFill="1" applyBorder="1" applyAlignment="1">
      <alignment vertical="center"/>
    </xf>
    <xf numFmtId="38" fontId="6" fillId="0" borderId="8" xfId="4" applyFont="1" applyFill="1" applyBorder="1">
      <alignment vertical="center"/>
    </xf>
    <xf numFmtId="38" fontId="6" fillId="2" borderId="8" xfId="4" applyFont="1" applyFill="1" applyBorder="1">
      <alignment vertical="center"/>
    </xf>
    <xf numFmtId="38" fontId="6" fillId="0" borderId="9" xfId="4" applyFont="1" applyBorder="1" applyAlignment="1">
      <alignment vertical="center" wrapText="1"/>
    </xf>
    <xf numFmtId="38" fontId="6" fillId="2" borderId="17" xfId="4" applyFont="1" applyFill="1" applyBorder="1" applyAlignment="1">
      <alignment vertical="center"/>
    </xf>
    <xf numFmtId="38" fontId="6" fillId="0" borderId="17" xfId="4" applyFont="1" applyFill="1" applyBorder="1" applyAlignment="1">
      <alignment vertical="center"/>
    </xf>
    <xf numFmtId="41" fontId="6" fillId="0" borderId="8" xfId="4" applyNumberFormat="1" applyFont="1" applyFill="1" applyBorder="1">
      <alignment vertical="center"/>
    </xf>
    <xf numFmtId="38" fontId="6" fillId="0" borderId="9" xfId="4" applyFont="1" applyFill="1" applyBorder="1">
      <alignment vertical="center"/>
    </xf>
    <xf numFmtId="38" fontId="6" fillId="2" borderId="36" xfId="4" applyFont="1" applyFill="1" applyBorder="1" applyAlignment="1">
      <alignment horizontal="center" vertical="center" wrapText="1"/>
    </xf>
    <xf numFmtId="38" fontId="6" fillId="2" borderId="31" xfId="4" applyFont="1" applyFill="1" applyBorder="1" applyAlignment="1">
      <alignment vertical="center"/>
    </xf>
    <xf numFmtId="40" fontId="17" fillId="0" borderId="17" xfId="4" applyNumberFormat="1" applyFont="1" applyFill="1" applyBorder="1" applyAlignment="1">
      <alignment vertical="center" wrapText="1"/>
    </xf>
    <xf numFmtId="38" fontId="6" fillId="0" borderId="31" xfId="4" applyFont="1" applyFill="1" applyBorder="1" applyAlignment="1">
      <alignment horizontal="right" vertical="center" wrapText="1"/>
    </xf>
    <xf numFmtId="38" fontId="6" fillId="0" borderId="17" xfId="4" applyFont="1" applyFill="1" applyBorder="1">
      <alignment vertical="center"/>
    </xf>
    <xf numFmtId="38" fontId="6" fillId="2" borderId="56" xfId="4" applyFont="1" applyFill="1" applyBorder="1" applyAlignment="1">
      <alignment horizontal="left" vertical="center" wrapText="1"/>
    </xf>
    <xf numFmtId="40" fontId="17" fillId="0" borderId="52" xfId="4" applyNumberFormat="1" applyFont="1" applyFill="1" applyBorder="1" applyAlignment="1">
      <alignment vertical="center" wrapText="1"/>
    </xf>
    <xf numFmtId="38" fontId="6" fillId="0" borderId="52" xfId="4" applyFont="1" applyFill="1" applyBorder="1" applyAlignment="1">
      <alignment vertical="center"/>
    </xf>
    <xf numFmtId="38" fontId="6" fillId="0" borderId="52" xfId="4" applyFont="1" applyFill="1" applyBorder="1" applyAlignment="1">
      <alignment horizontal="right" vertical="center" wrapText="1"/>
    </xf>
    <xf numFmtId="41" fontId="6" fillId="0" borderId="52" xfId="4" applyNumberFormat="1" applyFont="1" applyFill="1" applyBorder="1" applyAlignment="1">
      <alignment vertical="center"/>
    </xf>
    <xf numFmtId="38" fontId="6" fillId="0" borderId="52" xfId="4" applyFont="1" applyBorder="1" applyAlignment="1">
      <alignment vertical="center" wrapText="1"/>
    </xf>
    <xf numFmtId="38" fontId="6" fillId="2" borderId="59" xfId="4" applyFont="1" applyFill="1" applyBorder="1" applyAlignment="1">
      <alignment horizontal="right" vertical="center" wrapText="1"/>
    </xf>
    <xf numFmtId="38" fontId="6" fillId="2" borderId="52" xfId="4" applyFont="1" applyFill="1" applyBorder="1">
      <alignment vertical="center"/>
    </xf>
    <xf numFmtId="38" fontId="6" fillId="2" borderId="4" xfId="4" applyFont="1" applyFill="1" applyBorder="1" applyAlignment="1">
      <alignment vertical="center" wrapText="1"/>
    </xf>
    <xf numFmtId="38" fontId="6" fillId="2" borderId="4" xfId="4" applyFont="1" applyFill="1" applyBorder="1">
      <alignment vertical="center"/>
    </xf>
    <xf numFmtId="38" fontId="6" fillId="2" borderId="39" xfId="4" applyFont="1" applyFill="1" applyBorder="1" applyAlignment="1">
      <alignment vertical="center"/>
    </xf>
    <xf numFmtId="38" fontId="18" fillId="0" borderId="0" xfId="4" applyFont="1">
      <alignment vertical="center"/>
    </xf>
    <xf numFmtId="38" fontId="19" fillId="0" borderId="0" xfId="4" applyFont="1" applyAlignment="1">
      <alignment horizontal="center" vertical="center"/>
    </xf>
    <xf numFmtId="0" fontId="21" fillId="0" borderId="0" xfId="0" applyFont="1" applyAlignment="1">
      <alignment horizontal="left" vertical="center" indent="1"/>
    </xf>
    <xf numFmtId="0" fontId="20" fillId="0" borderId="0" xfId="0" applyFont="1" applyAlignment="1">
      <alignment horizontal="left" vertical="center" indent="1"/>
    </xf>
    <xf numFmtId="0" fontId="22" fillId="0" borderId="0" xfId="0" applyFont="1">
      <alignment vertical="center"/>
    </xf>
    <xf numFmtId="38" fontId="19" fillId="0" borderId="0" xfId="4" applyFont="1" applyAlignment="1">
      <alignment horizontal="left" vertical="center"/>
    </xf>
    <xf numFmtId="38" fontId="6" fillId="2" borderId="56" xfId="4" applyFont="1" applyFill="1" applyBorder="1" applyAlignment="1">
      <alignment vertical="center"/>
    </xf>
    <xf numFmtId="38" fontId="6" fillId="2" borderId="36" xfId="4" applyFont="1" applyFill="1" applyBorder="1" applyAlignment="1">
      <alignment vertical="center"/>
    </xf>
    <xf numFmtId="38" fontId="6" fillId="2" borderId="0" xfId="4" applyFont="1" applyFill="1" applyBorder="1" applyAlignment="1">
      <alignment horizontal="left" vertical="center" wrapText="1"/>
    </xf>
    <xf numFmtId="38" fontId="0" fillId="0" borderId="34" xfId="4" applyFont="1" applyBorder="1" applyAlignment="1">
      <alignment horizontal="center" vertical="center" wrapText="1"/>
    </xf>
    <xf numFmtId="38" fontId="0" fillId="0" borderId="3" xfId="4" applyFont="1" applyBorder="1" applyAlignment="1">
      <alignment horizontal="center" vertical="center" wrapText="1"/>
    </xf>
    <xf numFmtId="38" fontId="0" fillId="0" borderId="35" xfId="4" applyFont="1" applyBorder="1" applyAlignment="1">
      <alignment horizontal="center" vertical="center" wrapText="1"/>
    </xf>
    <xf numFmtId="38" fontId="6" fillId="3" borderId="32" xfId="4" applyFont="1" applyFill="1" applyBorder="1" applyAlignment="1">
      <alignment horizontal="center" vertical="center" wrapText="1"/>
    </xf>
    <xf numFmtId="38" fontId="6" fillId="3" borderId="11" xfId="4" applyFont="1" applyFill="1" applyBorder="1" applyAlignment="1">
      <alignment horizontal="center" vertical="center" wrapText="1"/>
    </xf>
    <xf numFmtId="38" fontId="6" fillId="3" borderId="14" xfId="4" applyFont="1" applyFill="1" applyBorder="1" applyAlignment="1">
      <alignment horizontal="center" vertical="center" wrapText="1"/>
    </xf>
    <xf numFmtId="38" fontId="6" fillId="0" borderId="8" xfId="4" applyFont="1" applyFill="1" applyBorder="1" applyAlignment="1">
      <alignment horizontal="center" vertical="center" wrapText="1"/>
    </xf>
    <xf numFmtId="38" fontId="6" fillId="0" borderId="12" xfId="4" applyFont="1" applyFill="1" applyBorder="1" applyAlignment="1">
      <alignment horizontal="center" vertical="center" wrapText="1"/>
    </xf>
    <xf numFmtId="38" fontId="6" fillId="0" borderId="30" xfId="4" applyFont="1" applyFill="1" applyBorder="1" applyAlignment="1">
      <alignment horizontal="center" vertical="center" wrapText="1"/>
    </xf>
    <xf numFmtId="38" fontId="13" fillId="0" borderId="0" xfId="4" applyFont="1" applyAlignment="1">
      <alignment horizontal="center" vertical="center" wrapText="1"/>
    </xf>
    <xf numFmtId="38" fontId="6" fillId="0" borderId="8" xfId="4" applyFont="1" applyBorder="1" applyAlignment="1">
      <alignment horizontal="left" vertical="center" wrapText="1"/>
    </xf>
    <xf numFmtId="38" fontId="6" fillId="0" borderId="12" xfId="4" applyFont="1" applyBorder="1" applyAlignment="1">
      <alignment horizontal="left" vertical="center" wrapText="1"/>
    </xf>
    <xf numFmtId="38" fontId="6" fillId="0" borderId="17" xfId="4" applyFont="1" applyBorder="1" applyAlignment="1">
      <alignment horizontal="left" vertical="center" wrapText="1"/>
    </xf>
    <xf numFmtId="38" fontId="6" fillId="2" borderId="32" xfId="4" applyFont="1" applyFill="1" applyBorder="1" applyAlignment="1">
      <alignment horizontal="center" vertical="center" wrapText="1"/>
    </xf>
    <xf numFmtId="38" fontId="6" fillId="2" borderId="14" xfId="4" applyFont="1" applyFill="1" applyBorder="1" applyAlignment="1">
      <alignment horizontal="center" vertical="center" wrapText="1"/>
    </xf>
    <xf numFmtId="38" fontId="6" fillId="3" borderId="8" xfId="4" applyFont="1" applyFill="1" applyBorder="1" applyAlignment="1">
      <alignment horizontal="center" vertical="center" wrapText="1"/>
    </xf>
    <xf numFmtId="38" fontId="6" fillId="3" borderId="17" xfId="4" applyFont="1" applyFill="1" applyBorder="1" applyAlignment="1">
      <alignment horizontal="center" vertical="center" wrapText="1"/>
    </xf>
    <xf numFmtId="38" fontId="6" fillId="3" borderId="37" xfId="4" applyFont="1" applyFill="1" applyBorder="1" applyAlignment="1">
      <alignment horizontal="center" vertical="center" wrapText="1"/>
    </xf>
    <xf numFmtId="38" fontId="6" fillId="3" borderId="38" xfId="4" applyFont="1" applyFill="1" applyBorder="1" applyAlignment="1">
      <alignment horizontal="center" vertical="center" wrapText="1"/>
    </xf>
    <xf numFmtId="38" fontId="6" fillId="3" borderId="36" xfId="4" applyFont="1" applyFill="1" applyBorder="1" applyAlignment="1">
      <alignment horizontal="center" vertical="center" wrapText="1"/>
    </xf>
    <xf numFmtId="38" fontId="6" fillId="3" borderId="31" xfId="4" applyFont="1" applyFill="1" applyBorder="1" applyAlignment="1">
      <alignment horizontal="center" vertical="center" wrapText="1"/>
    </xf>
    <xf numFmtId="38" fontId="6" fillId="3" borderId="32" xfId="4" applyFont="1" applyFill="1" applyBorder="1" applyAlignment="1">
      <alignment horizontal="center" vertical="center"/>
    </xf>
    <xf numFmtId="38" fontId="6" fillId="3" borderId="11" xfId="4" applyFont="1" applyFill="1" applyBorder="1" applyAlignment="1">
      <alignment horizontal="center" vertical="center"/>
    </xf>
    <xf numFmtId="38" fontId="6" fillId="3" borderId="14" xfId="4" applyFont="1" applyFill="1" applyBorder="1" applyAlignment="1">
      <alignment horizontal="center" vertical="center"/>
    </xf>
    <xf numFmtId="38" fontId="6" fillId="3" borderId="8" xfId="4" applyFont="1" applyFill="1" applyBorder="1" applyAlignment="1">
      <alignment horizontal="center" vertical="center"/>
    </xf>
    <xf numFmtId="38" fontId="6" fillId="3" borderId="62" xfId="4" applyFont="1" applyFill="1" applyBorder="1" applyAlignment="1">
      <alignment horizontal="center" vertical="center"/>
    </xf>
    <xf numFmtId="38" fontId="6" fillId="3" borderId="17" xfId="4" applyFont="1" applyFill="1" applyBorder="1" applyAlignment="1">
      <alignment horizontal="center" vertical="center"/>
    </xf>
    <xf numFmtId="38" fontId="6" fillId="3" borderId="37" xfId="4" applyFont="1" applyFill="1" applyBorder="1" applyAlignment="1">
      <alignment horizontal="center" vertical="center"/>
    </xf>
    <xf numFmtId="38" fontId="6" fillId="3" borderId="38" xfId="4" applyFont="1" applyFill="1" applyBorder="1" applyAlignment="1">
      <alignment horizontal="center" vertical="center"/>
    </xf>
    <xf numFmtId="38" fontId="6" fillId="3" borderId="36" xfId="4" applyFont="1" applyFill="1" applyBorder="1" applyAlignment="1">
      <alignment horizontal="center" vertical="center"/>
    </xf>
    <xf numFmtId="38" fontId="6" fillId="3" borderId="31" xfId="4" applyFont="1" applyFill="1" applyBorder="1" applyAlignment="1">
      <alignment horizontal="center" vertical="center"/>
    </xf>
    <xf numFmtId="177" fontId="6" fillId="0" borderId="36" xfId="2" applyNumberFormat="1" applyFont="1" applyBorder="1" applyAlignment="1">
      <alignment horizontal="center" vertical="center"/>
    </xf>
    <xf numFmtId="177" fontId="6" fillId="0" borderId="31" xfId="2" applyNumberFormat="1" applyFont="1" applyBorder="1" applyAlignment="1">
      <alignment horizontal="center" vertical="center"/>
    </xf>
    <xf numFmtId="38" fontId="6" fillId="0" borderId="36" xfId="1" applyFont="1" applyBorder="1" applyAlignment="1">
      <alignment horizontal="center" vertical="center" wrapText="1"/>
    </xf>
    <xf numFmtId="38" fontId="6" fillId="0" borderId="31" xfId="1" applyFont="1" applyBorder="1" applyAlignment="1">
      <alignment horizontal="center" vertical="center" wrapText="1"/>
    </xf>
    <xf numFmtId="38" fontId="6" fillId="3" borderId="9" xfId="4" applyFont="1" applyFill="1" applyBorder="1" applyAlignment="1">
      <alignment horizontal="center" vertical="center"/>
    </xf>
    <xf numFmtId="178" fontId="6" fillId="0" borderId="34" xfId="3" applyNumberFormat="1" applyFont="1" applyBorder="1" applyAlignment="1">
      <alignment horizontal="center" vertical="center"/>
    </xf>
    <xf numFmtId="178" fontId="6" fillId="0" borderId="3" xfId="3" applyNumberFormat="1" applyFont="1" applyBorder="1" applyAlignment="1">
      <alignment horizontal="center" vertical="center"/>
    </xf>
    <xf numFmtId="178" fontId="6" fillId="0" borderId="35" xfId="3" applyNumberFormat="1" applyFont="1" applyBorder="1" applyAlignment="1">
      <alignment horizontal="center" vertical="center"/>
    </xf>
    <xf numFmtId="38" fontId="6" fillId="3" borderId="9" xfId="4" applyFont="1" applyFill="1" applyBorder="1" applyAlignment="1">
      <alignment horizontal="center" vertical="center" wrapText="1"/>
    </xf>
    <xf numFmtId="177" fontId="6" fillId="2" borderId="8" xfId="2" applyNumberFormat="1" applyFont="1" applyFill="1" applyBorder="1" applyAlignment="1">
      <alignment horizontal="center" vertical="center" wrapText="1"/>
    </xf>
    <xf numFmtId="177" fontId="6" fillId="2" borderId="12" xfId="2" applyNumberFormat="1" applyFont="1" applyFill="1" applyBorder="1" applyAlignment="1">
      <alignment horizontal="center" vertical="center" wrapText="1"/>
    </xf>
    <xf numFmtId="177" fontId="6" fillId="2" borderId="30" xfId="2" applyNumberFormat="1" applyFont="1" applyFill="1" applyBorder="1" applyAlignment="1">
      <alignment horizontal="center" vertical="center" wrapText="1"/>
    </xf>
    <xf numFmtId="177" fontId="6" fillId="2" borderId="32" xfId="2" applyNumberFormat="1" applyFont="1" applyFill="1" applyBorder="1" applyAlignment="1">
      <alignment horizontal="center" vertical="center" wrapText="1"/>
    </xf>
    <xf numFmtId="177" fontId="6" fillId="2" borderId="14" xfId="2" applyNumberFormat="1" applyFont="1" applyFill="1" applyBorder="1" applyAlignment="1">
      <alignment horizontal="center" vertical="center" wrapText="1"/>
    </xf>
    <xf numFmtId="38" fontId="6" fillId="2" borderId="56" xfId="1" applyFont="1" applyFill="1" applyBorder="1" applyAlignment="1">
      <alignment horizontal="center" vertical="center" wrapText="1"/>
    </xf>
    <xf numFmtId="38" fontId="6" fillId="2" borderId="59" xfId="1" applyFont="1" applyFill="1" applyBorder="1" applyAlignment="1">
      <alignment horizontal="center" vertical="center" wrapText="1"/>
    </xf>
    <xf numFmtId="38" fontId="6" fillId="2" borderId="56" xfId="4" applyFont="1" applyFill="1" applyBorder="1" applyAlignment="1">
      <alignment horizontal="center" vertical="center" wrapText="1"/>
    </xf>
    <xf numFmtId="38" fontId="6" fillId="2" borderId="63" xfId="4" applyFont="1" applyFill="1" applyBorder="1" applyAlignment="1">
      <alignment horizontal="center" vertical="center" wrapText="1"/>
    </xf>
    <xf numFmtId="38" fontId="6" fillId="2" borderId="59" xfId="4" applyFont="1" applyFill="1" applyBorder="1" applyAlignment="1">
      <alignment horizontal="center" vertical="center" wrapText="1"/>
    </xf>
    <xf numFmtId="38" fontId="6" fillId="0" borderId="34" xfId="4" applyFont="1" applyBorder="1" applyAlignment="1">
      <alignment horizontal="right" vertical="center" wrapText="1"/>
    </xf>
    <xf numFmtId="38" fontId="6" fillId="0" borderId="3" xfId="4" applyFont="1" applyBorder="1" applyAlignment="1">
      <alignment horizontal="right" vertical="center" wrapText="1"/>
    </xf>
    <xf numFmtId="38" fontId="6" fillId="0" borderId="35" xfId="4" applyFont="1" applyBorder="1" applyAlignment="1">
      <alignment horizontal="right" vertical="center" wrapText="1"/>
    </xf>
    <xf numFmtId="38" fontId="6" fillId="0" borderId="57" xfId="4" applyFont="1" applyBorder="1" applyAlignment="1">
      <alignment horizontal="right" vertical="center" wrapText="1"/>
    </xf>
    <xf numFmtId="38" fontId="6" fillId="0" borderId="58" xfId="4" applyFont="1" applyBorder="1" applyAlignment="1">
      <alignment horizontal="right" vertical="center" wrapText="1"/>
    </xf>
    <xf numFmtId="38" fontId="6" fillId="0" borderId="19" xfId="4" applyFont="1" applyBorder="1" applyAlignment="1">
      <alignment horizontal="right" vertical="center" wrapText="1"/>
    </xf>
    <xf numFmtId="38" fontId="6" fillId="0" borderId="60" xfId="4" applyFont="1" applyBorder="1" applyAlignment="1">
      <alignment horizontal="right" vertical="center" wrapText="1"/>
    </xf>
    <xf numFmtId="38" fontId="6" fillId="0" borderId="64" xfId="4" applyFont="1" applyBorder="1" applyAlignment="1">
      <alignment horizontal="right" vertical="center" wrapText="1"/>
    </xf>
    <xf numFmtId="38" fontId="6" fillId="0" borderId="61" xfId="4" applyFont="1" applyBorder="1" applyAlignment="1">
      <alignment horizontal="right" vertical="center" wrapText="1"/>
    </xf>
    <xf numFmtId="38" fontId="6" fillId="2" borderId="8" xfId="4" applyFont="1" applyFill="1" applyBorder="1" applyAlignment="1">
      <alignment horizontal="left" vertical="center" wrapText="1"/>
    </xf>
    <xf numFmtId="38" fontId="6" fillId="2" borderId="12" xfId="4" applyFont="1" applyFill="1" applyBorder="1" applyAlignment="1">
      <alignment horizontal="left" vertical="center" wrapText="1"/>
    </xf>
    <xf numFmtId="38" fontId="6" fillId="2" borderId="17" xfId="4" applyFont="1" applyFill="1" applyBorder="1" applyAlignment="1">
      <alignment horizontal="left" vertical="center" wrapText="1"/>
    </xf>
    <xf numFmtId="177" fontId="6" fillId="2" borderId="8" xfId="3" applyNumberFormat="1" applyFont="1" applyFill="1" applyBorder="1" applyAlignment="1">
      <alignment horizontal="left" vertical="center" wrapText="1"/>
    </xf>
    <xf numFmtId="177" fontId="6" fillId="2" borderId="30" xfId="3" applyNumberFormat="1" applyFont="1" applyFill="1" applyBorder="1" applyAlignment="1">
      <alignment horizontal="left" vertical="center" wrapText="1"/>
    </xf>
    <xf numFmtId="178" fontId="6" fillId="2" borderId="8" xfId="3" applyNumberFormat="1" applyFont="1" applyFill="1" applyBorder="1" applyAlignment="1">
      <alignment horizontal="center" vertical="center"/>
    </xf>
    <xf numFmtId="178" fontId="6" fillId="2" borderId="30" xfId="3" applyNumberFormat="1" applyFont="1" applyFill="1" applyBorder="1" applyAlignment="1">
      <alignment horizontal="center" vertical="center"/>
    </xf>
    <xf numFmtId="0" fontId="14" fillId="0" borderId="0" xfId="0" applyFont="1">
      <alignment vertical="center"/>
    </xf>
    <xf numFmtId="177" fontId="15" fillId="0" borderId="0" xfId="2" applyNumberFormat="1" applyFont="1" applyAlignment="1">
      <alignment horizontal="right" vertical="center" wrapText="1"/>
    </xf>
    <xf numFmtId="177" fontId="7" fillId="0" borderId="0" xfId="2" applyNumberFormat="1" applyFont="1" applyAlignment="1">
      <alignment horizontal="center" vertical="center" wrapText="1"/>
    </xf>
    <xf numFmtId="177" fontId="6" fillId="3" borderId="32" xfId="2" applyNumberFormat="1" applyFont="1" applyFill="1" applyBorder="1" applyAlignment="1">
      <alignment horizontal="center" vertical="center"/>
    </xf>
    <xf numFmtId="177" fontId="6" fillId="3" borderId="11" xfId="2" applyNumberFormat="1" applyFont="1" applyFill="1" applyBorder="1" applyAlignment="1">
      <alignment horizontal="center" vertical="center"/>
    </xf>
    <xf numFmtId="177" fontId="6" fillId="3" borderId="14" xfId="2" applyNumberFormat="1" applyFont="1" applyFill="1" applyBorder="1" applyAlignment="1">
      <alignment horizontal="center" vertical="center"/>
    </xf>
    <xf numFmtId="177" fontId="6" fillId="2" borderId="11" xfId="2" applyNumberFormat="1" applyFont="1" applyFill="1" applyBorder="1" applyAlignment="1">
      <alignment horizontal="center" vertical="center" wrapText="1"/>
    </xf>
    <xf numFmtId="178" fontId="6" fillId="2" borderId="37" xfId="2" applyNumberFormat="1" applyFont="1" applyFill="1" applyBorder="1" applyAlignment="1">
      <alignment horizontal="center" vertical="center" wrapText="1"/>
    </xf>
    <xf numFmtId="178" fontId="6" fillId="2" borderId="7" xfId="2" applyNumberFormat="1" applyFont="1" applyFill="1" applyBorder="1" applyAlignment="1">
      <alignment horizontal="center" vertical="center" wrapText="1"/>
    </xf>
    <xf numFmtId="178" fontId="6" fillId="2" borderId="38" xfId="2" applyNumberFormat="1" applyFont="1" applyFill="1" applyBorder="1" applyAlignment="1">
      <alignment horizontal="center" vertical="center" wrapText="1"/>
    </xf>
    <xf numFmtId="178" fontId="6" fillId="0" borderId="43" xfId="2" applyNumberFormat="1" applyFont="1" applyBorder="1" applyAlignment="1">
      <alignment horizontal="center" vertical="center" wrapText="1"/>
    </xf>
    <xf numFmtId="178" fontId="6" fillId="0" borderId="44" xfId="2" applyNumberFormat="1" applyFont="1" applyBorder="1" applyAlignment="1">
      <alignment horizontal="center" vertical="center" wrapText="1"/>
    </xf>
    <xf numFmtId="178" fontId="6" fillId="0" borderId="47" xfId="2" applyNumberFormat="1" applyFont="1" applyBorder="1" applyAlignment="1">
      <alignment horizontal="center" vertical="center" wrapText="1"/>
    </xf>
    <xf numFmtId="0" fontId="7" fillId="0" borderId="0" xfId="2" applyFont="1" applyBorder="1" applyAlignment="1">
      <alignment horizontal="center" vertical="center" wrapText="1"/>
    </xf>
    <xf numFmtId="0" fontId="6" fillId="2" borderId="32" xfId="2" applyFont="1" applyFill="1" applyBorder="1" applyAlignment="1">
      <alignment horizontal="center" vertical="center"/>
    </xf>
    <xf numFmtId="0" fontId="6" fillId="2" borderId="16" xfId="2" applyFont="1" applyFill="1" applyBorder="1" applyAlignment="1">
      <alignment horizontal="center" vertical="center"/>
    </xf>
    <xf numFmtId="0" fontId="6" fillId="2" borderId="31" xfId="2" applyFont="1" applyFill="1" applyBorder="1" applyAlignment="1">
      <alignment horizontal="center" vertical="center"/>
    </xf>
    <xf numFmtId="0" fontId="6" fillId="2" borderId="10" xfId="2" applyFont="1" applyFill="1" applyBorder="1" applyAlignment="1">
      <alignment horizontal="left" vertical="center" wrapText="1"/>
    </xf>
    <xf numFmtId="0" fontId="6" fillId="2" borderId="14" xfId="2" applyFont="1" applyFill="1" applyBorder="1" applyAlignment="1">
      <alignment horizontal="left" vertical="center" wrapText="1"/>
    </xf>
    <xf numFmtId="0" fontId="6" fillId="2" borderId="32" xfId="2" applyFont="1" applyFill="1" applyBorder="1" applyAlignment="1">
      <alignment horizontal="left" vertical="center" wrapText="1"/>
    </xf>
    <xf numFmtId="0" fontId="6" fillId="2" borderId="11" xfId="2" applyFont="1" applyFill="1" applyBorder="1" applyAlignment="1">
      <alignment horizontal="left" vertical="center" wrapText="1"/>
    </xf>
    <xf numFmtId="0" fontId="6" fillId="0" borderId="0" xfId="2" applyFont="1" applyFill="1" applyBorder="1" applyAlignment="1">
      <alignment vertical="center" wrapText="1"/>
    </xf>
    <xf numFmtId="0" fontId="6" fillId="3" borderId="32" xfId="2" applyFont="1" applyFill="1" applyBorder="1" applyAlignment="1">
      <alignment horizontal="center" vertical="center"/>
    </xf>
    <xf numFmtId="0" fontId="6" fillId="3" borderId="11" xfId="2" applyFont="1" applyFill="1" applyBorder="1" applyAlignment="1">
      <alignment horizontal="center" vertical="center"/>
    </xf>
    <xf numFmtId="0" fontId="6" fillId="3" borderId="14" xfId="2" applyFont="1" applyFill="1" applyBorder="1" applyAlignment="1">
      <alignment horizontal="center" vertical="center"/>
    </xf>
    <xf numFmtId="0" fontId="10" fillId="2" borderId="18" xfId="2" applyFont="1" applyFill="1" applyBorder="1" applyAlignment="1">
      <alignment horizontal="left" vertical="center" wrapText="1"/>
    </xf>
    <xf numFmtId="0" fontId="10" fillId="2" borderId="19" xfId="2" applyFont="1" applyFill="1" applyBorder="1" applyAlignment="1">
      <alignment horizontal="left" vertical="center" wrapText="1"/>
    </xf>
    <xf numFmtId="0" fontId="6" fillId="2" borderId="21" xfId="2" applyFont="1" applyFill="1" applyBorder="1" applyAlignment="1">
      <alignment horizontal="center" vertical="center"/>
    </xf>
    <xf numFmtId="0" fontId="6" fillId="2" borderId="22" xfId="2" applyFont="1" applyFill="1" applyBorder="1" applyAlignment="1">
      <alignment horizontal="center" vertical="center"/>
    </xf>
    <xf numFmtId="0" fontId="6" fillId="2" borderId="23" xfId="2" applyFont="1" applyFill="1" applyBorder="1" applyAlignment="1">
      <alignment horizontal="center" vertical="center"/>
    </xf>
    <xf numFmtId="0" fontId="6" fillId="2" borderId="25" xfId="2" applyFont="1" applyFill="1" applyBorder="1" applyAlignment="1">
      <alignment horizontal="center" vertical="center"/>
    </xf>
    <xf numFmtId="0" fontId="6" fillId="2" borderId="1" xfId="2" applyFont="1" applyFill="1" applyBorder="1" applyAlignment="1">
      <alignment horizontal="center" vertical="center"/>
    </xf>
    <xf numFmtId="0" fontId="6" fillId="2" borderId="26" xfId="2" applyFont="1" applyFill="1" applyBorder="1" applyAlignment="1">
      <alignment horizontal="center" vertical="center"/>
    </xf>
    <xf numFmtId="0" fontId="6" fillId="2" borderId="27" xfId="2" applyFont="1" applyFill="1" applyBorder="1" applyAlignment="1">
      <alignment horizontal="center" vertical="center"/>
    </xf>
    <xf numFmtId="0" fontId="6" fillId="2" borderId="28" xfId="2" applyFont="1" applyFill="1" applyBorder="1" applyAlignment="1">
      <alignment horizontal="center" vertical="center"/>
    </xf>
    <xf numFmtId="0" fontId="6" fillId="2" borderId="29" xfId="2" applyFont="1" applyFill="1" applyBorder="1" applyAlignment="1">
      <alignment horizontal="center" vertical="center"/>
    </xf>
  </cellXfs>
  <cellStyles count="5">
    <cellStyle name="桁区切り" xfId="1" builtinId="6"/>
    <cellStyle name="桁区切り 2" xfId="3"/>
    <cellStyle name="桁区切り 3" xfId="4"/>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50"/>
  <sheetViews>
    <sheetView tabSelected="1" zoomScale="80" zoomScaleNormal="80" zoomScaleSheetLayoutView="85" workbookViewId="0">
      <selection activeCell="G31" sqref="G31"/>
    </sheetView>
  </sheetViews>
  <sheetFormatPr defaultColWidth="9" defaultRowHeight="13.5" x14ac:dyDescent="0.15"/>
  <cols>
    <col min="1" max="1" width="22.5" style="167" customWidth="1"/>
    <col min="2" max="2" width="10.625" style="143" customWidth="1"/>
    <col min="3" max="3" width="15.75" style="143" customWidth="1"/>
    <col min="4" max="4" width="9.375" style="143" customWidth="1"/>
    <col min="5" max="5" width="8.625" style="167" customWidth="1"/>
    <col min="6" max="7" width="8.875" style="167" customWidth="1"/>
    <col min="8" max="8" width="11.375" style="167" customWidth="1"/>
    <col min="9" max="10" width="11.375" style="143" customWidth="1"/>
    <col min="11" max="11" width="15.25" style="143" customWidth="1"/>
    <col min="12" max="12" width="4.125" style="143" customWidth="1"/>
    <col min="13" max="16384" width="9" style="143"/>
  </cols>
  <sheetData>
    <row r="1" spans="1:12" ht="43.5" customHeight="1" x14ac:dyDescent="0.15">
      <c r="A1" s="222" t="s">
        <v>59</v>
      </c>
      <c r="B1" s="222"/>
      <c r="C1" s="222"/>
      <c r="D1" s="222"/>
      <c r="E1" s="222"/>
      <c r="F1" s="222"/>
      <c r="G1" s="222"/>
      <c r="H1" s="222"/>
      <c r="I1" s="222"/>
      <c r="J1" s="222"/>
      <c r="K1" s="222"/>
      <c r="L1" s="222"/>
    </row>
    <row r="2" spans="1:12" ht="15" customHeight="1" x14ac:dyDescent="0.15">
      <c r="A2" s="144"/>
      <c r="B2" s="144"/>
      <c r="C2" s="144"/>
      <c r="D2" s="144"/>
      <c r="E2" s="144"/>
      <c r="F2" s="144"/>
      <c r="G2" s="144"/>
      <c r="H2" s="144"/>
      <c r="I2" s="144"/>
      <c r="J2" s="144"/>
      <c r="K2" s="144"/>
      <c r="L2" s="144"/>
    </row>
    <row r="3" spans="1:12" ht="18.75" x14ac:dyDescent="0.15">
      <c r="A3" s="141" t="s">
        <v>34</v>
      </c>
      <c r="B3" s="144"/>
      <c r="C3" s="144"/>
      <c r="D3" s="144"/>
      <c r="E3" s="144"/>
      <c r="F3" s="144"/>
      <c r="G3" s="144"/>
      <c r="H3" s="144"/>
      <c r="I3" s="144"/>
      <c r="J3" s="144"/>
      <c r="K3" s="144" t="s">
        <v>93</v>
      </c>
    </row>
    <row r="4" spans="1:12" ht="14.25" customHeight="1" x14ac:dyDescent="0.15">
      <c r="A4" s="228" t="s">
        <v>82</v>
      </c>
      <c r="B4" s="230" t="s">
        <v>108</v>
      </c>
      <c r="C4" s="231"/>
      <c r="D4" s="216" t="s">
        <v>83</v>
      </c>
      <c r="E4" s="217"/>
      <c r="F4" s="217"/>
      <c r="G4" s="218"/>
      <c r="H4" s="234" t="s">
        <v>84</v>
      </c>
      <c r="I4" s="235"/>
      <c r="J4" s="236"/>
      <c r="K4" s="237" t="s">
        <v>13</v>
      </c>
      <c r="L4" s="205"/>
    </row>
    <row r="5" spans="1:12" ht="24" x14ac:dyDescent="0.15">
      <c r="A5" s="229"/>
      <c r="B5" s="232"/>
      <c r="C5" s="233"/>
      <c r="D5" s="170" t="s">
        <v>36</v>
      </c>
      <c r="E5" s="179" t="s">
        <v>85</v>
      </c>
      <c r="F5" s="179" t="s">
        <v>37</v>
      </c>
      <c r="G5" s="179" t="s">
        <v>86</v>
      </c>
      <c r="H5" s="169" t="s">
        <v>87</v>
      </c>
      <c r="I5" s="169" t="s">
        <v>37</v>
      </c>
      <c r="J5" s="169" t="s">
        <v>88</v>
      </c>
      <c r="K5" s="238"/>
      <c r="L5" s="205"/>
    </row>
    <row r="6" spans="1:12" ht="14.25" customHeight="1" x14ac:dyDescent="0.15">
      <c r="A6" s="223" t="s">
        <v>105</v>
      </c>
      <c r="B6" s="145" t="s">
        <v>39</v>
      </c>
      <c r="C6" s="145"/>
      <c r="D6" s="145"/>
      <c r="E6" s="146"/>
      <c r="F6" s="139"/>
      <c r="G6" s="146"/>
      <c r="H6" s="147"/>
      <c r="I6" s="147"/>
      <c r="J6" s="147"/>
      <c r="K6" s="180"/>
      <c r="L6" s="205"/>
    </row>
    <row r="7" spans="1:12" ht="14.25" x14ac:dyDescent="0.15">
      <c r="A7" s="224"/>
      <c r="B7" s="148" t="s">
        <v>40</v>
      </c>
      <c r="C7" s="145"/>
      <c r="D7" s="145"/>
      <c r="E7" s="149"/>
      <c r="F7" s="149"/>
      <c r="G7" s="149"/>
      <c r="H7" s="147"/>
      <c r="I7" s="147"/>
      <c r="J7" s="147"/>
      <c r="K7" s="181"/>
      <c r="L7" s="205"/>
    </row>
    <row r="8" spans="1:12" ht="14.25" x14ac:dyDescent="0.15">
      <c r="A8" s="224"/>
      <c r="B8" s="148" t="s">
        <v>41</v>
      </c>
      <c r="C8" s="145"/>
      <c r="D8" s="145"/>
      <c r="E8" s="149"/>
      <c r="F8" s="149"/>
      <c r="G8" s="149"/>
      <c r="H8" s="147"/>
      <c r="I8" s="147"/>
      <c r="J8" s="147"/>
      <c r="K8" s="181"/>
      <c r="L8" s="205"/>
    </row>
    <row r="9" spans="1:12" ht="14.25" x14ac:dyDescent="0.15">
      <c r="A9" s="225"/>
      <c r="B9" s="226" t="s">
        <v>89</v>
      </c>
      <c r="C9" s="227"/>
      <c r="D9" s="145"/>
      <c r="E9" s="150"/>
      <c r="F9" s="150"/>
      <c r="G9" s="150"/>
      <c r="H9" s="151"/>
      <c r="I9" s="151"/>
      <c r="J9" s="151"/>
      <c r="K9" s="151"/>
      <c r="L9" s="205"/>
    </row>
    <row r="10" spans="1:12" ht="24.75" customHeight="1" x14ac:dyDescent="0.15">
      <c r="A10" s="183" t="s">
        <v>106</v>
      </c>
      <c r="B10" s="148" t="s">
        <v>91</v>
      </c>
      <c r="C10" s="152"/>
      <c r="D10" s="177">
        <f>SUM(E10:G10)</f>
        <v>60</v>
      </c>
      <c r="E10" s="178">
        <v>10</v>
      </c>
      <c r="F10" s="178">
        <v>45</v>
      </c>
      <c r="G10" s="178">
        <v>5</v>
      </c>
      <c r="H10" s="153"/>
      <c r="I10" s="153"/>
      <c r="J10" s="153"/>
      <c r="K10" s="182"/>
      <c r="L10" s="205"/>
    </row>
    <row r="11" spans="1:12" ht="15" thickBot="1" x14ac:dyDescent="0.2">
      <c r="A11" s="198" t="s">
        <v>107</v>
      </c>
      <c r="B11" s="260" t="s">
        <v>90</v>
      </c>
      <c r="C11" s="261"/>
      <c r="D11" s="261"/>
      <c r="E11" s="261"/>
      <c r="F11" s="261"/>
      <c r="G11" s="262"/>
      <c r="H11" s="199">
        <f>H45</f>
        <v>298200</v>
      </c>
      <c r="I11" s="199">
        <f>I45</f>
        <v>1192800</v>
      </c>
      <c r="J11" s="199">
        <f>J45</f>
        <v>298200</v>
      </c>
      <c r="K11" s="200">
        <f>K45</f>
        <v>1789200</v>
      </c>
      <c r="L11" s="205"/>
    </row>
    <row r="12" spans="1:12" ht="14.25" x14ac:dyDescent="0.15">
      <c r="A12" s="263" t="s">
        <v>92</v>
      </c>
      <c r="B12" s="264"/>
      <c r="C12" s="264"/>
      <c r="D12" s="264"/>
      <c r="E12" s="264"/>
      <c r="F12" s="264"/>
      <c r="G12" s="265"/>
      <c r="H12" s="201"/>
      <c r="I12" s="201"/>
      <c r="J12" s="201"/>
      <c r="K12" s="202"/>
      <c r="L12" s="209" t="s">
        <v>110</v>
      </c>
    </row>
    <row r="13" spans="1:12" ht="15" thickBot="1" x14ac:dyDescent="0.2">
      <c r="A13" s="266" t="s">
        <v>42</v>
      </c>
      <c r="B13" s="267"/>
      <c r="C13" s="267"/>
      <c r="D13" s="267"/>
      <c r="E13" s="267"/>
      <c r="F13" s="267"/>
      <c r="G13" s="268"/>
      <c r="H13" s="203"/>
      <c r="I13" s="203"/>
      <c r="J13" s="203"/>
      <c r="K13" s="203"/>
      <c r="L13" s="205"/>
    </row>
    <row r="14" spans="1:12" ht="15" thickTop="1" x14ac:dyDescent="0.15">
      <c r="A14" s="269" t="s">
        <v>43</v>
      </c>
      <c r="B14" s="270"/>
      <c r="C14" s="270"/>
      <c r="D14" s="270"/>
      <c r="E14" s="270"/>
      <c r="F14" s="270"/>
      <c r="G14" s="271"/>
      <c r="H14" s="184"/>
      <c r="I14" s="184"/>
      <c r="J14" s="184"/>
      <c r="K14" s="184"/>
      <c r="L14" s="205"/>
    </row>
    <row r="15" spans="1:12" ht="14.25" x14ac:dyDescent="0.15">
      <c r="A15" s="141"/>
      <c r="B15" s="154"/>
      <c r="C15" s="154"/>
      <c r="D15" s="154"/>
      <c r="E15" s="154"/>
      <c r="F15" s="154"/>
      <c r="G15" s="154"/>
      <c r="H15" s="154"/>
      <c r="I15" s="154"/>
      <c r="J15" s="154"/>
      <c r="K15" s="154"/>
      <c r="L15" s="142"/>
    </row>
    <row r="16" spans="1:12" ht="14.25" x14ac:dyDescent="0.15">
      <c r="A16" s="141" t="s">
        <v>44</v>
      </c>
      <c r="B16" s="154"/>
      <c r="C16" s="154"/>
      <c r="D16" s="154"/>
      <c r="E16" s="154"/>
      <c r="F16" s="154"/>
      <c r="G16" s="154"/>
      <c r="H16" s="154"/>
      <c r="I16" s="154"/>
      <c r="J16" s="154"/>
      <c r="K16" s="154"/>
      <c r="L16" s="142"/>
    </row>
    <row r="17" spans="1:12" ht="14.25" x14ac:dyDescent="0.15">
      <c r="A17" s="141" t="s">
        <v>104</v>
      </c>
      <c r="B17" s="154"/>
      <c r="C17" s="154"/>
      <c r="D17" s="154"/>
      <c r="E17" s="154"/>
      <c r="F17" s="154"/>
      <c r="G17" s="154"/>
      <c r="H17" s="154"/>
      <c r="I17" s="154"/>
      <c r="J17" s="154"/>
      <c r="K17" s="154"/>
      <c r="L17" s="142"/>
    </row>
    <row r="18" spans="1:12" ht="14.25" x14ac:dyDescent="0.15">
      <c r="A18" s="228" t="s">
        <v>82</v>
      </c>
      <c r="B18" s="240" t="s">
        <v>74</v>
      </c>
      <c r="C18" s="241"/>
      <c r="D18" s="216" t="s">
        <v>35</v>
      </c>
      <c r="E18" s="217"/>
      <c r="F18" s="217"/>
      <c r="G18" s="218"/>
      <c r="H18" s="234" t="s">
        <v>84</v>
      </c>
      <c r="I18" s="235"/>
      <c r="J18" s="236"/>
      <c r="K18" s="237" t="s">
        <v>13</v>
      </c>
      <c r="L18" s="205"/>
    </row>
    <row r="19" spans="1:12" ht="24" x14ac:dyDescent="0.15">
      <c r="A19" s="229"/>
      <c r="B19" s="242"/>
      <c r="C19" s="243"/>
      <c r="D19" s="170" t="s">
        <v>36</v>
      </c>
      <c r="E19" s="179" t="s">
        <v>85</v>
      </c>
      <c r="F19" s="179" t="s">
        <v>37</v>
      </c>
      <c r="G19" s="179" t="s">
        <v>86</v>
      </c>
      <c r="H19" s="169" t="s">
        <v>87</v>
      </c>
      <c r="I19" s="169" t="s">
        <v>37</v>
      </c>
      <c r="J19" s="169" t="s">
        <v>88</v>
      </c>
      <c r="K19" s="239"/>
      <c r="L19" s="205"/>
    </row>
    <row r="20" spans="1:12" ht="16.5" customHeight="1" x14ac:dyDescent="0.15">
      <c r="A20" s="272" t="s">
        <v>97</v>
      </c>
      <c r="B20" s="145" t="s">
        <v>46</v>
      </c>
      <c r="C20" s="156"/>
      <c r="D20" s="145"/>
      <c r="E20" s="157"/>
      <c r="F20" s="157"/>
      <c r="G20" s="157"/>
      <c r="H20" s="151"/>
      <c r="I20" s="151"/>
      <c r="J20" s="147"/>
      <c r="K20" s="151"/>
      <c r="L20" s="205"/>
    </row>
    <row r="21" spans="1:12" ht="16.5" customHeight="1" x14ac:dyDescent="0.15">
      <c r="A21" s="273"/>
      <c r="B21" s="158" t="s">
        <v>47</v>
      </c>
      <c r="C21" s="159"/>
      <c r="D21" s="145"/>
      <c r="E21" s="157"/>
      <c r="F21" s="157"/>
      <c r="G21" s="157"/>
      <c r="H21" s="160"/>
      <c r="I21" s="160"/>
      <c r="J21" s="147"/>
      <c r="K21" s="185"/>
      <c r="L21" s="205"/>
    </row>
    <row r="22" spans="1:12" ht="16.5" customHeight="1" x14ac:dyDescent="0.15">
      <c r="A22" s="274"/>
      <c r="B22" s="158" t="s">
        <v>41</v>
      </c>
      <c r="C22" s="159"/>
      <c r="D22" s="145"/>
      <c r="E22" s="157"/>
      <c r="F22" s="157"/>
      <c r="G22" s="157"/>
      <c r="H22" s="160"/>
      <c r="I22" s="160"/>
      <c r="J22" s="161"/>
      <c r="K22" s="185"/>
      <c r="L22" s="205"/>
    </row>
    <row r="23" spans="1:12" ht="16.5" customHeight="1" x14ac:dyDescent="0.15">
      <c r="A23" s="272" t="s">
        <v>98</v>
      </c>
      <c r="B23" s="162" t="s">
        <v>46</v>
      </c>
      <c r="C23" s="156"/>
      <c r="D23" s="145"/>
      <c r="E23" s="157"/>
      <c r="F23" s="157"/>
      <c r="G23" s="157"/>
      <c r="H23" s="160"/>
      <c r="I23" s="160"/>
      <c r="J23" s="163"/>
      <c r="K23" s="181"/>
      <c r="L23" s="205"/>
    </row>
    <row r="24" spans="1:12" ht="16.5" customHeight="1" x14ac:dyDescent="0.15">
      <c r="A24" s="274"/>
      <c r="B24" s="162" t="s">
        <v>47</v>
      </c>
      <c r="C24" s="159"/>
      <c r="D24" s="145"/>
      <c r="E24" s="157"/>
      <c r="F24" s="157"/>
      <c r="G24" s="157"/>
      <c r="H24" s="160"/>
      <c r="I24" s="160"/>
      <c r="J24" s="163"/>
      <c r="K24" s="181"/>
      <c r="L24" s="205"/>
    </row>
    <row r="25" spans="1:12" ht="16.5" customHeight="1" x14ac:dyDescent="0.15">
      <c r="A25" s="272" t="s">
        <v>99</v>
      </c>
      <c r="B25" s="164" t="s">
        <v>46</v>
      </c>
      <c r="C25" s="156"/>
      <c r="D25" s="145"/>
      <c r="E25" s="157"/>
      <c r="F25" s="157"/>
      <c r="G25" s="157"/>
      <c r="H25" s="160"/>
      <c r="I25" s="160"/>
      <c r="J25" s="163"/>
      <c r="K25" s="186"/>
      <c r="L25" s="205"/>
    </row>
    <row r="26" spans="1:12" ht="16.5" customHeight="1" x14ac:dyDescent="0.15">
      <c r="A26" s="274"/>
      <c r="B26" s="164" t="s">
        <v>47</v>
      </c>
      <c r="C26" s="159"/>
      <c r="D26" s="145"/>
      <c r="E26" s="157"/>
      <c r="F26" s="157"/>
      <c r="G26" s="157"/>
      <c r="H26" s="160"/>
      <c r="I26" s="160"/>
      <c r="J26" s="163"/>
      <c r="K26" s="181"/>
      <c r="L26" s="205"/>
    </row>
    <row r="27" spans="1:12" ht="16.5" customHeight="1" x14ac:dyDescent="0.15">
      <c r="A27" s="272" t="s">
        <v>100</v>
      </c>
      <c r="B27" s="164" t="s">
        <v>46</v>
      </c>
      <c r="C27" s="156"/>
      <c r="D27" s="145"/>
      <c r="E27" s="157"/>
      <c r="F27" s="157"/>
      <c r="G27" s="157"/>
      <c r="H27" s="160"/>
      <c r="I27" s="160"/>
      <c r="J27" s="163"/>
      <c r="K27" s="181"/>
      <c r="L27" s="205"/>
    </row>
    <row r="28" spans="1:12" ht="16.5" customHeight="1" x14ac:dyDescent="0.15">
      <c r="A28" s="274"/>
      <c r="B28" s="165" t="s">
        <v>47</v>
      </c>
      <c r="C28" s="159"/>
      <c r="D28" s="145"/>
      <c r="E28" s="157"/>
      <c r="F28" s="157"/>
      <c r="G28" s="157"/>
      <c r="H28" s="151"/>
      <c r="I28" s="151"/>
      <c r="J28" s="166"/>
      <c r="K28" s="187"/>
      <c r="L28" s="205"/>
    </row>
    <row r="29" spans="1:12" ht="16.5" customHeight="1" thickBot="1" x14ac:dyDescent="0.2">
      <c r="A29" s="193" t="s">
        <v>111</v>
      </c>
      <c r="B29" s="193" t="s">
        <v>46</v>
      </c>
      <c r="C29" s="168"/>
      <c r="D29" s="210"/>
      <c r="E29" s="194">
        <v>0.5</v>
      </c>
      <c r="F29" s="194"/>
      <c r="G29" s="194"/>
      <c r="H29" s="195"/>
      <c r="I29" s="195"/>
      <c r="J29" s="196"/>
      <c r="K29" s="197"/>
      <c r="L29" s="205"/>
    </row>
    <row r="30" spans="1:12" ht="16.5" customHeight="1" x14ac:dyDescent="0.15">
      <c r="A30" s="188" t="s">
        <v>94</v>
      </c>
      <c r="B30" s="184"/>
      <c r="C30" s="189"/>
      <c r="D30" s="211"/>
      <c r="E30" s="190"/>
      <c r="F30" s="190"/>
      <c r="G30" s="190"/>
      <c r="H30" s="185"/>
      <c r="I30" s="185"/>
      <c r="J30" s="191"/>
      <c r="K30" s="192"/>
      <c r="L30" s="205"/>
    </row>
    <row r="31" spans="1:12" ht="15.75" customHeight="1" x14ac:dyDescent="0.15">
      <c r="A31" s="212"/>
      <c r="B31" s="212"/>
      <c r="C31" s="212"/>
      <c r="D31" s="212"/>
      <c r="E31" s="212"/>
      <c r="F31" s="212"/>
      <c r="G31" s="212"/>
      <c r="H31" s="212"/>
      <c r="I31" s="212"/>
      <c r="J31" s="212"/>
      <c r="K31" s="212"/>
    </row>
    <row r="32" spans="1:12" s="67" customFormat="1" ht="15.75" customHeight="1" x14ac:dyDescent="0.15">
      <c r="A32" s="67" t="s">
        <v>76</v>
      </c>
    </row>
    <row r="33" spans="1:12" s="67" customFormat="1" ht="15.75" customHeight="1" x14ac:dyDescent="0.15">
      <c r="A33" s="228" t="s">
        <v>82</v>
      </c>
      <c r="B33" s="234" t="s">
        <v>109</v>
      </c>
      <c r="C33" s="235"/>
      <c r="D33" s="236"/>
      <c r="E33" s="216" t="s">
        <v>95</v>
      </c>
      <c r="F33" s="217"/>
      <c r="G33" s="218"/>
      <c r="H33" s="234" t="s">
        <v>84</v>
      </c>
      <c r="I33" s="235"/>
      <c r="J33" s="236"/>
      <c r="K33" s="237" t="s">
        <v>13</v>
      </c>
    </row>
    <row r="34" spans="1:12" s="67" customFormat="1" ht="27.75" customHeight="1" x14ac:dyDescent="0.15">
      <c r="A34" s="229"/>
      <c r="B34" s="171" t="s">
        <v>101</v>
      </c>
      <c r="C34" s="138" t="s">
        <v>75</v>
      </c>
      <c r="D34" s="68" t="s">
        <v>35</v>
      </c>
      <c r="E34" s="155" t="s">
        <v>85</v>
      </c>
      <c r="F34" s="155" t="s">
        <v>37</v>
      </c>
      <c r="G34" s="155" t="s">
        <v>86</v>
      </c>
      <c r="H34" s="169" t="s">
        <v>87</v>
      </c>
      <c r="I34" s="169" t="s">
        <v>37</v>
      </c>
      <c r="J34" s="169" t="s">
        <v>88</v>
      </c>
      <c r="K34" s="239"/>
    </row>
    <row r="35" spans="1:12" s="81" customFormat="1" ht="16.5" customHeight="1" x14ac:dyDescent="0.15">
      <c r="A35" s="275" t="s">
        <v>96</v>
      </c>
      <c r="B35" s="69" t="s">
        <v>46</v>
      </c>
      <c r="C35" s="125"/>
      <c r="D35" s="99"/>
      <c r="E35" s="277">
        <v>10</v>
      </c>
      <c r="F35" s="277">
        <v>45</v>
      </c>
      <c r="G35" s="277">
        <v>5</v>
      </c>
      <c r="H35" s="73"/>
      <c r="I35" s="73"/>
      <c r="J35" s="73"/>
      <c r="K35" s="73"/>
    </row>
    <row r="36" spans="1:12" ht="14.25" thickBot="1" x14ac:dyDescent="0.2">
      <c r="A36" s="276"/>
      <c r="B36" s="128" t="s">
        <v>47</v>
      </c>
      <c r="C36" s="127"/>
      <c r="D36" s="129"/>
      <c r="E36" s="278"/>
      <c r="F36" s="278"/>
      <c r="G36" s="278"/>
      <c r="H36" s="130"/>
      <c r="I36" s="130"/>
      <c r="J36" s="130"/>
      <c r="K36" s="130"/>
      <c r="L36" s="204"/>
    </row>
    <row r="37" spans="1:12" x14ac:dyDescent="0.15">
      <c r="A37" s="244" t="s">
        <v>89</v>
      </c>
      <c r="B37" s="245"/>
      <c r="C37" s="172"/>
      <c r="D37" s="172"/>
      <c r="E37" s="249">
        <f>SUM(E35:G36)</f>
        <v>60</v>
      </c>
      <c r="F37" s="250"/>
      <c r="G37" s="251"/>
      <c r="H37" s="173"/>
      <c r="I37" s="173"/>
      <c r="J37" s="173"/>
      <c r="K37" s="173"/>
      <c r="L37" s="204"/>
    </row>
    <row r="38" spans="1:12" ht="16.5" customHeight="1" x14ac:dyDescent="0.15">
      <c r="A38" s="143"/>
    </row>
    <row r="39" spans="1:12" ht="21.75" customHeight="1" x14ac:dyDescent="0.15">
      <c r="A39" s="85" t="s">
        <v>77</v>
      </c>
      <c r="B39" s="86"/>
      <c r="C39" s="86"/>
      <c r="D39" s="86"/>
      <c r="E39" s="86"/>
      <c r="F39" s="86"/>
      <c r="G39" s="86"/>
      <c r="H39" s="85"/>
    </row>
    <row r="40" spans="1:12" ht="15" customHeight="1" x14ac:dyDescent="0.15">
      <c r="A40" s="252" t="s">
        <v>82</v>
      </c>
      <c r="B40" s="248" t="s">
        <v>109</v>
      </c>
      <c r="C40" s="248"/>
      <c r="D40" s="248"/>
      <c r="E40" s="216" t="s">
        <v>95</v>
      </c>
      <c r="F40" s="217"/>
      <c r="G40" s="218"/>
      <c r="H40" s="248" t="s">
        <v>84</v>
      </c>
      <c r="I40" s="248"/>
      <c r="J40" s="248"/>
      <c r="K40" s="248" t="s">
        <v>13</v>
      </c>
      <c r="L40" s="204"/>
    </row>
    <row r="41" spans="1:12" ht="27" customHeight="1" x14ac:dyDescent="0.15">
      <c r="A41" s="252"/>
      <c r="B41" s="248"/>
      <c r="C41" s="248"/>
      <c r="D41" s="248"/>
      <c r="E41" s="155" t="s">
        <v>85</v>
      </c>
      <c r="F41" s="155" t="s">
        <v>37</v>
      </c>
      <c r="G41" s="155" t="s">
        <v>86</v>
      </c>
      <c r="H41" s="169" t="s">
        <v>87</v>
      </c>
      <c r="I41" s="169" t="s">
        <v>37</v>
      </c>
      <c r="J41" s="169" t="s">
        <v>88</v>
      </c>
      <c r="K41" s="248"/>
      <c r="L41" s="204"/>
    </row>
    <row r="42" spans="1:12" ht="57" customHeight="1" x14ac:dyDescent="0.15">
      <c r="A42" s="253" t="s">
        <v>53</v>
      </c>
      <c r="B42" s="87" t="s">
        <v>54</v>
      </c>
      <c r="C42" s="256" t="s">
        <v>55</v>
      </c>
      <c r="D42" s="257"/>
      <c r="E42" s="219">
        <v>5</v>
      </c>
      <c r="F42" s="219">
        <v>20</v>
      </c>
      <c r="G42" s="219">
        <v>5</v>
      </c>
      <c r="H42" s="119">
        <f>44640*E42</f>
        <v>223200</v>
      </c>
      <c r="I42" s="120">
        <f>44640*F42</f>
        <v>892800</v>
      </c>
      <c r="J42" s="120">
        <f>44640*G42</f>
        <v>223200</v>
      </c>
      <c r="K42" s="121">
        <f>SUM(H42:J42)</f>
        <v>1339200</v>
      </c>
      <c r="L42" s="204"/>
    </row>
    <row r="43" spans="1:12" ht="25.5" customHeight="1" x14ac:dyDescent="0.15">
      <c r="A43" s="254"/>
      <c r="B43" s="87" t="s">
        <v>56</v>
      </c>
      <c r="C43" s="256" t="s">
        <v>57</v>
      </c>
      <c r="D43" s="257"/>
      <c r="E43" s="220"/>
      <c r="F43" s="220"/>
      <c r="G43" s="220"/>
      <c r="H43" s="122">
        <f>2600*E42</f>
        <v>13000</v>
      </c>
      <c r="I43" s="122">
        <f>2600*F42</f>
        <v>52000</v>
      </c>
      <c r="J43" s="121">
        <f>2600*G42</f>
        <v>13000</v>
      </c>
      <c r="K43" s="121">
        <f>SUM(H43:J43)</f>
        <v>78000</v>
      </c>
      <c r="L43" s="204"/>
    </row>
    <row r="44" spans="1:12" ht="18" customHeight="1" thickBot="1" x14ac:dyDescent="0.2">
      <c r="A44" s="255"/>
      <c r="B44" s="174" t="s">
        <v>58</v>
      </c>
      <c r="C44" s="258">
        <v>12400</v>
      </c>
      <c r="D44" s="259"/>
      <c r="E44" s="221"/>
      <c r="F44" s="221"/>
      <c r="G44" s="221"/>
      <c r="H44" s="175">
        <f>12400*E42</f>
        <v>62000</v>
      </c>
      <c r="I44" s="175">
        <f>12400*F42</f>
        <v>248000</v>
      </c>
      <c r="J44" s="176">
        <f>12400*G42</f>
        <v>62000</v>
      </c>
      <c r="K44" s="176">
        <f>SUM(H44:J44)</f>
        <v>372000</v>
      </c>
      <c r="L44" s="204"/>
    </row>
    <row r="45" spans="1:12" x14ac:dyDescent="0.15">
      <c r="A45" s="244" t="s">
        <v>89</v>
      </c>
      <c r="B45" s="245"/>
      <c r="C45" s="246">
        <v>59640</v>
      </c>
      <c r="D45" s="247"/>
      <c r="E45" s="213">
        <f>SUM(E42:G42)</f>
        <v>30</v>
      </c>
      <c r="F45" s="214"/>
      <c r="G45" s="215"/>
      <c r="H45" s="140">
        <f>SUM(H42:H44)</f>
        <v>298200</v>
      </c>
      <c r="I45" s="140">
        <f t="shared" ref="I45:J45" si="0">SUM(I42:I44)</f>
        <v>1192800</v>
      </c>
      <c r="J45" s="140">
        <f t="shared" si="0"/>
        <v>298200</v>
      </c>
      <c r="K45" s="118">
        <f>SUM(K42:K44)</f>
        <v>1789200</v>
      </c>
      <c r="L45" s="204"/>
    </row>
    <row r="47" spans="1:12" x14ac:dyDescent="0.15">
      <c r="A47" s="206" t="s">
        <v>112</v>
      </c>
    </row>
    <row r="48" spans="1:12" x14ac:dyDescent="0.15">
      <c r="A48" s="206" t="s">
        <v>113</v>
      </c>
    </row>
    <row r="49" spans="1:1" ht="14.25" x14ac:dyDescent="0.15">
      <c r="A49" s="207" t="s">
        <v>103</v>
      </c>
    </row>
    <row r="50" spans="1:1" x14ac:dyDescent="0.15">
      <c r="A50" s="208"/>
    </row>
  </sheetData>
  <mergeCells count="47">
    <mergeCell ref="A35:A36"/>
    <mergeCell ref="G42:G44"/>
    <mergeCell ref="K33:K34"/>
    <mergeCell ref="B33:D33"/>
    <mergeCell ref="E35:E36"/>
    <mergeCell ref="H33:J33"/>
    <mergeCell ref="F35:F36"/>
    <mergeCell ref="G35:G36"/>
    <mergeCell ref="B11:G11"/>
    <mergeCell ref="A12:G12"/>
    <mergeCell ref="A13:G13"/>
    <mergeCell ref="A14:G14"/>
    <mergeCell ref="E33:G33"/>
    <mergeCell ref="A33:A34"/>
    <mergeCell ref="A18:A19"/>
    <mergeCell ref="A20:A22"/>
    <mergeCell ref="A23:A24"/>
    <mergeCell ref="A25:A26"/>
    <mergeCell ref="A27:A28"/>
    <mergeCell ref="A45:B45"/>
    <mergeCell ref="C45:D45"/>
    <mergeCell ref="H40:J40"/>
    <mergeCell ref="K40:K41"/>
    <mergeCell ref="E37:G37"/>
    <mergeCell ref="A37:B37"/>
    <mergeCell ref="A40:A41"/>
    <mergeCell ref="B40:D41"/>
    <mergeCell ref="A42:A44"/>
    <mergeCell ref="C42:D42"/>
    <mergeCell ref="C43:D43"/>
    <mergeCell ref="C44:D44"/>
    <mergeCell ref="E45:G45"/>
    <mergeCell ref="E40:G40"/>
    <mergeCell ref="E42:E44"/>
    <mergeCell ref="F42:F44"/>
    <mergeCell ref="A1:L1"/>
    <mergeCell ref="A6:A9"/>
    <mergeCell ref="B9:C9"/>
    <mergeCell ref="A4:A5"/>
    <mergeCell ref="B4:C5"/>
    <mergeCell ref="H4:J4"/>
    <mergeCell ref="D4:G4"/>
    <mergeCell ref="K4:K5"/>
    <mergeCell ref="K18:K19"/>
    <mergeCell ref="B18:C19"/>
    <mergeCell ref="D18:G18"/>
    <mergeCell ref="H18:J18"/>
  </mergeCells>
  <phoneticPr fontId="3"/>
  <pageMargins left="0.31496062992125984" right="0.31496062992125984" top="0.55118110236220474" bottom="0.55118110236220474" header="0.11811023622047245" footer="0.31496062992125984"/>
  <pageSetup paperSize="8" orientation="portrait" cellComments="atEnd"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46"/>
  <sheetViews>
    <sheetView zoomScale="80" zoomScaleNormal="80" workbookViewId="0">
      <selection activeCell="L40" sqref="L40"/>
    </sheetView>
  </sheetViews>
  <sheetFormatPr defaultRowHeight="13.5" x14ac:dyDescent="0.15"/>
  <cols>
    <col min="1" max="1" width="9" style="135"/>
    <col min="2" max="2" width="19.5" style="135" customWidth="1"/>
    <col min="3" max="3" width="25.5" style="135" customWidth="1"/>
    <col min="4" max="4" width="24.375" style="135" customWidth="1"/>
    <col min="5" max="5" width="30.25" style="135" customWidth="1"/>
    <col min="6" max="6" width="15.375" style="135" hidden="1" customWidth="1"/>
    <col min="7" max="7" width="18.75" style="135" hidden="1" customWidth="1"/>
    <col min="8" max="8" width="17.25" style="135" hidden="1" customWidth="1"/>
    <col min="9" max="9" width="21.5" style="135" hidden="1" customWidth="1"/>
    <col min="10" max="16384" width="9" style="135"/>
  </cols>
  <sheetData>
    <row r="1" spans="2:20" ht="30.75" customHeight="1" x14ac:dyDescent="0.15">
      <c r="B1" s="280" t="s">
        <v>60</v>
      </c>
      <c r="C1" s="280"/>
      <c r="D1" s="280"/>
      <c r="E1" s="280"/>
      <c r="F1" s="280"/>
      <c r="G1" s="280"/>
      <c r="H1" s="280"/>
      <c r="I1" s="280"/>
    </row>
    <row r="2" spans="2:20" ht="80.25" customHeight="1" x14ac:dyDescent="0.15">
      <c r="B2" s="281" t="s">
        <v>78</v>
      </c>
      <c r="C2" s="281"/>
      <c r="D2" s="281"/>
      <c r="E2" s="281"/>
      <c r="F2" s="281"/>
      <c r="G2" s="281"/>
      <c r="H2" s="281"/>
      <c r="I2" s="281"/>
    </row>
    <row r="3" spans="2:20" ht="27" customHeight="1" x14ac:dyDescent="0.15">
      <c r="B3" s="135" t="s">
        <v>114</v>
      </c>
      <c r="K3" s="279"/>
      <c r="L3" s="279"/>
      <c r="M3" s="279"/>
      <c r="N3" s="279"/>
      <c r="O3" s="279"/>
      <c r="P3" s="279"/>
      <c r="Q3" s="279"/>
      <c r="R3" s="279"/>
      <c r="S3" s="279"/>
      <c r="T3" s="279"/>
    </row>
    <row r="4" spans="2:20" ht="15.75" customHeight="1" x14ac:dyDescent="0.15">
      <c r="B4" s="135" t="s">
        <v>79</v>
      </c>
    </row>
    <row r="5" spans="2:20" ht="14.25" thickBot="1" x14ac:dyDescent="0.2">
      <c r="B5" s="67" t="s">
        <v>61</v>
      </c>
    </row>
    <row r="6" spans="2:20" x14ac:dyDescent="0.15">
      <c r="B6" s="100" t="s">
        <v>62</v>
      </c>
      <c r="C6" s="131" t="s">
        <v>75</v>
      </c>
      <c r="D6" s="101" t="s">
        <v>63</v>
      </c>
      <c r="E6" s="102" t="s">
        <v>51</v>
      </c>
      <c r="F6" s="133" t="s">
        <v>45</v>
      </c>
      <c r="G6" s="68" t="s">
        <v>37</v>
      </c>
      <c r="H6" s="68" t="s">
        <v>38</v>
      </c>
      <c r="I6" s="68" t="s">
        <v>3</v>
      </c>
    </row>
    <row r="7" spans="2:20" x14ac:dyDescent="0.15">
      <c r="B7" s="74" t="s">
        <v>64</v>
      </c>
      <c r="C7" s="126"/>
      <c r="D7" s="126"/>
      <c r="E7" s="103"/>
      <c r="F7" s="104">
        <f>C7*(E7*0.28)</f>
        <v>0</v>
      </c>
      <c r="G7" s="75">
        <f>C7*(E7*0.57)</f>
        <v>0</v>
      </c>
      <c r="H7" s="76">
        <f>C7*(E7*0.15)</f>
        <v>0</v>
      </c>
      <c r="I7" s="77">
        <f>INT(C7*E7)</f>
        <v>0</v>
      </c>
    </row>
    <row r="8" spans="2:20" x14ac:dyDescent="0.15">
      <c r="B8" s="74" t="s">
        <v>65</v>
      </c>
      <c r="C8" s="126"/>
      <c r="D8" s="126"/>
      <c r="E8" s="103"/>
      <c r="F8" s="104"/>
      <c r="G8" s="75"/>
      <c r="H8" s="76"/>
      <c r="I8" s="78"/>
    </row>
    <row r="9" spans="2:20" x14ac:dyDescent="0.15">
      <c r="B9" s="74" t="s">
        <v>66</v>
      </c>
      <c r="C9" s="126"/>
      <c r="D9" s="126"/>
      <c r="E9" s="103"/>
      <c r="F9" s="104">
        <f>C9*(E9*0.28)</f>
        <v>0</v>
      </c>
      <c r="G9" s="75">
        <f>C9*(E9*0.57)</f>
        <v>0</v>
      </c>
      <c r="H9" s="76">
        <f>C9*(E9*0.15)</f>
        <v>0</v>
      </c>
      <c r="I9" s="78">
        <f>INT(C9*E9)</f>
        <v>0</v>
      </c>
    </row>
    <row r="10" spans="2:20" x14ac:dyDescent="0.15">
      <c r="B10" s="74" t="s">
        <v>67</v>
      </c>
      <c r="C10" s="126"/>
      <c r="D10" s="126"/>
      <c r="E10" s="103"/>
      <c r="F10" s="104"/>
      <c r="G10" s="75"/>
      <c r="H10" s="76"/>
      <c r="I10" s="78"/>
    </row>
    <row r="11" spans="2:20" x14ac:dyDescent="0.15">
      <c r="B11" s="74" t="s">
        <v>68</v>
      </c>
      <c r="C11" s="126"/>
      <c r="D11" s="126"/>
      <c r="E11" s="103"/>
      <c r="F11" s="104"/>
      <c r="G11" s="75"/>
      <c r="H11" s="76"/>
      <c r="I11" s="78"/>
    </row>
    <row r="12" spans="2:20" x14ac:dyDescent="0.15">
      <c r="B12" s="74" t="s">
        <v>69</v>
      </c>
      <c r="C12" s="126"/>
      <c r="D12" s="126"/>
      <c r="E12" s="103"/>
      <c r="F12" s="104"/>
      <c r="G12" s="75"/>
      <c r="H12" s="76"/>
      <c r="I12" s="78"/>
    </row>
    <row r="13" spans="2:20" x14ac:dyDescent="0.15">
      <c r="B13" s="74" t="s">
        <v>70</v>
      </c>
      <c r="C13" s="126"/>
      <c r="D13" s="126"/>
      <c r="E13" s="103"/>
      <c r="F13" s="104"/>
      <c r="G13" s="75"/>
      <c r="H13" s="76"/>
      <c r="I13" s="78"/>
    </row>
    <row r="14" spans="2:20" ht="14.25" thickBot="1" x14ac:dyDescent="0.2">
      <c r="B14" s="105" t="s">
        <v>71</v>
      </c>
      <c r="C14" s="127"/>
      <c r="D14" s="127"/>
      <c r="E14" s="124"/>
      <c r="F14" s="104"/>
      <c r="G14" s="75"/>
      <c r="H14" s="76"/>
      <c r="I14" s="78"/>
    </row>
    <row r="15" spans="2:20" x14ac:dyDescent="0.15">
      <c r="B15" s="136"/>
      <c r="C15" s="106"/>
      <c r="D15" s="106"/>
      <c r="E15" s="107"/>
      <c r="F15" s="108"/>
      <c r="G15" s="108"/>
      <c r="H15" s="109"/>
      <c r="I15" s="108"/>
    </row>
    <row r="16" spans="2:20" x14ac:dyDescent="0.15">
      <c r="B16" s="136"/>
      <c r="C16" s="136"/>
      <c r="D16" s="136"/>
      <c r="E16" s="136"/>
      <c r="F16" s="108"/>
      <c r="G16" s="108"/>
      <c r="H16" s="109"/>
      <c r="I16" s="108"/>
    </row>
    <row r="17" spans="2:9" s="137" customFormat="1" ht="14.25" thickBot="1" x14ac:dyDescent="0.2">
      <c r="B17" s="135" t="s">
        <v>81</v>
      </c>
      <c r="C17" s="135"/>
      <c r="D17" s="135"/>
      <c r="E17" s="135"/>
      <c r="F17" s="108"/>
      <c r="G17" s="108"/>
      <c r="H17" s="109"/>
      <c r="I17" s="108"/>
    </row>
    <row r="18" spans="2:9" s="137" customFormat="1" x14ac:dyDescent="0.15">
      <c r="B18" s="100" t="s">
        <v>62</v>
      </c>
      <c r="C18" s="131" t="s">
        <v>75</v>
      </c>
      <c r="D18" s="101" t="s">
        <v>63</v>
      </c>
      <c r="E18" s="102" t="s">
        <v>51</v>
      </c>
      <c r="F18" s="108"/>
      <c r="G18" s="108"/>
      <c r="H18" s="109"/>
      <c r="I18" s="108"/>
    </row>
    <row r="19" spans="2:9" x14ac:dyDescent="0.15">
      <c r="B19" s="74" t="s">
        <v>64</v>
      </c>
      <c r="C19" s="126"/>
      <c r="D19" s="126"/>
      <c r="E19" s="103"/>
    </row>
    <row r="20" spans="2:9" ht="14.25" thickBot="1" x14ac:dyDescent="0.2">
      <c r="B20" s="105" t="s">
        <v>65</v>
      </c>
      <c r="C20" s="127"/>
      <c r="D20" s="127"/>
      <c r="E20" s="124"/>
    </row>
    <row r="23" spans="2:9" ht="14.25" thickBot="1" x14ac:dyDescent="0.2">
      <c r="B23" s="110" t="s">
        <v>72</v>
      </c>
      <c r="C23" s="106"/>
      <c r="D23" s="106"/>
    </row>
    <row r="24" spans="2:9" x14ac:dyDescent="0.15">
      <c r="B24" s="100" t="s">
        <v>62</v>
      </c>
      <c r="C24" s="131" t="s">
        <v>75</v>
      </c>
      <c r="D24" s="101" t="s">
        <v>63</v>
      </c>
      <c r="E24" s="102" t="s">
        <v>51</v>
      </c>
    </row>
    <row r="25" spans="2:9" x14ac:dyDescent="0.15">
      <c r="B25" s="74" t="s">
        <v>64</v>
      </c>
      <c r="C25" s="126"/>
      <c r="D25" s="126"/>
      <c r="E25" s="103"/>
      <c r="F25" s="104">
        <f>C25*(E25*0.28)</f>
        <v>0</v>
      </c>
      <c r="G25" s="75">
        <f>C25*(E25*0.57)</f>
        <v>0</v>
      </c>
      <c r="H25" s="79">
        <f>C25*(E25*0.15)</f>
        <v>0</v>
      </c>
      <c r="I25" s="70">
        <f>INT(C25*E25)</f>
        <v>0</v>
      </c>
    </row>
    <row r="26" spans="2:9" ht="14.25" thickBot="1" x14ac:dyDescent="0.2">
      <c r="B26" s="105" t="s">
        <v>65</v>
      </c>
      <c r="C26" s="127"/>
      <c r="D26" s="127"/>
      <c r="E26" s="124"/>
      <c r="F26" s="104"/>
      <c r="G26" s="75"/>
      <c r="H26" s="79"/>
      <c r="I26" s="70"/>
    </row>
    <row r="27" spans="2:9" x14ac:dyDescent="0.15">
      <c r="F27" s="104"/>
      <c r="G27" s="75"/>
      <c r="H27" s="79"/>
      <c r="I27" s="70"/>
    </row>
    <row r="28" spans="2:9" x14ac:dyDescent="0.15">
      <c r="F28" s="104"/>
      <c r="G28" s="75"/>
      <c r="H28" s="79"/>
      <c r="I28" s="70"/>
    </row>
    <row r="29" spans="2:9" ht="14.25" thickBot="1" x14ac:dyDescent="0.2">
      <c r="B29" s="279" t="s">
        <v>102</v>
      </c>
      <c r="C29" s="279"/>
      <c r="D29" s="279"/>
      <c r="F29" s="75">
        <v>0</v>
      </c>
      <c r="G29" s="75">
        <v>0</v>
      </c>
      <c r="H29" s="79">
        <v>0</v>
      </c>
      <c r="I29" s="70">
        <v>0</v>
      </c>
    </row>
    <row r="30" spans="2:9" x14ac:dyDescent="0.15">
      <c r="B30" s="100" t="s">
        <v>62</v>
      </c>
      <c r="C30" s="131" t="s">
        <v>75</v>
      </c>
      <c r="D30" s="101" t="s">
        <v>63</v>
      </c>
      <c r="E30" s="102" t="s">
        <v>51</v>
      </c>
      <c r="F30" s="104" t="e">
        <f>C30*(E30*0.28)</f>
        <v>#VALUE!</v>
      </c>
      <c r="G30" s="75" t="e">
        <f>C30*(E30*0.57)</f>
        <v>#VALUE!</v>
      </c>
      <c r="H30" s="79" t="e">
        <f>C30*(E30*0.15)</f>
        <v>#VALUE!</v>
      </c>
      <c r="I30" s="70" t="e">
        <f>INT(C30*E30)</f>
        <v>#VALUE!</v>
      </c>
    </row>
    <row r="31" spans="2:9" ht="14.25" thickBot="1" x14ac:dyDescent="0.2">
      <c r="B31" s="74" t="s">
        <v>64</v>
      </c>
      <c r="C31" s="126"/>
      <c r="D31" s="126"/>
      <c r="E31" s="103"/>
      <c r="F31" s="104">
        <v>0</v>
      </c>
      <c r="G31" s="75">
        <v>0</v>
      </c>
      <c r="H31" s="79">
        <v>0</v>
      </c>
      <c r="I31" s="70">
        <v>0</v>
      </c>
    </row>
    <row r="32" spans="2:9" ht="15" thickTop="1" thickBot="1" x14ac:dyDescent="0.2">
      <c r="B32" s="105" t="s">
        <v>65</v>
      </c>
      <c r="C32" s="127"/>
      <c r="D32" s="127"/>
      <c r="E32" s="124"/>
      <c r="F32" s="111" t="e">
        <f>SUM(F7:F31)</f>
        <v>#VALUE!</v>
      </c>
      <c r="G32" s="72" t="e">
        <f>SUM(G7:G31)</f>
        <v>#VALUE!</v>
      </c>
      <c r="H32" s="112" t="e">
        <f>SUM(H7:H31)</f>
        <v>#VALUE!</v>
      </c>
      <c r="I32" s="71" t="e">
        <f>SUM(I7:I30)</f>
        <v>#VALUE!</v>
      </c>
    </row>
    <row r="33" spans="2:9" ht="15" thickTop="1" thickBot="1" x14ac:dyDescent="0.2">
      <c r="B33" s="279"/>
      <c r="C33" s="279"/>
      <c r="D33" s="279"/>
      <c r="E33" s="279"/>
      <c r="F33" s="279"/>
      <c r="G33" s="279"/>
      <c r="H33" s="279"/>
      <c r="I33" s="113" t="e">
        <f>INT(I32*0.1)</f>
        <v>#VALUE!</v>
      </c>
    </row>
    <row r="34" spans="2:9" ht="15" thickTop="1" thickBot="1" x14ac:dyDescent="0.2">
      <c r="B34" s="279"/>
      <c r="C34" s="279"/>
      <c r="D34" s="279"/>
      <c r="E34" s="279"/>
      <c r="F34" s="279"/>
      <c r="G34" s="279"/>
      <c r="H34" s="279"/>
      <c r="I34" s="114" t="e">
        <f>INT(I32+I33)</f>
        <v>#VALUE!</v>
      </c>
    </row>
    <row r="35" spans="2:9" ht="14.25" customHeight="1" x14ac:dyDescent="0.15">
      <c r="B35" s="135" t="s">
        <v>80</v>
      </c>
    </row>
    <row r="36" spans="2:9" ht="14.25" thickBot="1" x14ac:dyDescent="0.2">
      <c r="B36" s="80" t="s">
        <v>73</v>
      </c>
      <c r="C36" s="80"/>
      <c r="D36" s="80"/>
      <c r="E36" s="80"/>
      <c r="F36" s="80"/>
      <c r="G36" s="80"/>
      <c r="H36" s="80"/>
      <c r="I36" s="80"/>
    </row>
    <row r="37" spans="2:9" x14ac:dyDescent="0.15">
      <c r="B37" s="100" t="s">
        <v>62</v>
      </c>
      <c r="C37" s="131" t="s">
        <v>75</v>
      </c>
      <c r="D37" s="101" t="s">
        <v>63</v>
      </c>
      <c r="E37" s="102" t="s">
        <v>51</v>
      </c>
      <c r="F37" s="133" t="s">
        <v>48</v>
      </c>
      <c r="G37" s="68" t="s">
        <v>49</v>
      </c>
      <c r="H37" s="68" t="s">
        <v>50</v>
      </c>
      <c r="I37" s="68" t="s">
        <v>3</v>
      </c>
    </row>
    <row r="38" spans="2:9" x14ac:dyDescent="0.15">
      <c r="B38" s="116" t="s">
        <v>64</v>
      </c>
      <c r="C38" s="125"/>
      <c r="D38" s="125"/>
      <c r="E38" s="115"/>
      <c r="F38" s="104"/>
      <c r="G38" s="75"/>
      <c r="H38" s="76"/>
      <c r="I38" s="78"/>
    </row>
    <row r="39" spans="2:9" ht="14.25" thickBot="1" x14ac:dyDescent="0.2">
      <c r="B39" s="117" t="s">
        <v>65</v>
      </c>
      <c r="C39" s="127"/>
      <c r="D39" s="127"/>
      <c r="E39" s="123"/>
      <c r="F39" s="104"/>
      <c r="G39" s="75"/>
      <c r="H39" s="76"/>
      <c r="I39" s="78"/>
    </row>
    <row r="40" spans="2:9" x14ac:dyDescent="0.15">
      <c r="B40" s="82"/>
      <c r="C40" s="82"/>
      <c r="D40" s="82"/>
      <c r="E40" s="82"/>
      <c r="F40" s="83"/>
      <c r="G40" s="83"/>
      <c r="H40" s="83"/>
      <c r="I40" s="84"/>
    </row>
    <row r="41" spans="2:9" hidden="1" x14ac:dyDescent="0.15">
      <c r="B41" s="86"/>
      <c r="C41" s="86"/>
      <c r="D41" s="86"/>
      <c r="E41" s="86"/>
      <c r="F41" s="86"/>
      <c r="G41" s="86"/>
      <c r="H41" s="86"/>
      <c r="I41" s="85"/>
    </row>
    <row r="42" spans="2:9" hidden="1" x14ac:dyDescent="0.15">
      <c r="B42" s="282" t="s">
        <v>14</v>
      </c>
      <c r="C42" s="283"/>
      <c r="D42" s="283"/>
      <c r="E42" s="284"/>
      <c r="F42" s="68" t="s">
        <v>48</v>
      </c>
      <c r="G42" s="68" t="s">
        <v>49</v>
      </c>
      <c r="H42" s="68" t="s">
        <v>50</v>
      </c>
      <c r="I42" s="68" t="s">
        <v>52</v>
      </c>
    </row>
    <row r="43" spans="2:9" ht="39" hidden="1" customHeight="1" x14ac:dyDescent="0.15">
      <c r="B43" s="87" t="s">
        <v>54</v>
      </c>
      <c r="C43" s="256" t="s">
        <v>55</v>
      </c>
      <c r="D43" s="285"/>
      <c r="E43" s="257"/>
      <c r="F43" s="88">
        <f>44640*10</f>
        <v>446400</v>
      </c>
      <c r="G43" s="89">
        <f>44640*45</f>
        <v>2008800</v>
      </c>
      <c r="H43" s="89">
        <f>44640*5</f>
        <v>223200</v>
      </c>
      <c r="I43" s="90">
        <f>F43+G43+H43</f>
        <v>2678400</v>
      </c>
    </row>
    <row r="44" spans="2:9" ht="32.25" hidden="1" customHeight="1" x14ac:dyDescent="0.15">
      <c r="B44" s="87" t="s">
        <v>56</v>
      </c>
      <c r="C44" s="256" t="s">
        <v>57</v>
      </c>
      <c r="D44" s="285"/>
      <c r="E44" s="257"/>
      <c r="F44" s="91">
        <f>2600*10</f>
        <v>26000</v>
      </c>
      <c r="G44" s="91">
        <f>2600*45</f>
        <v>117000</v>
      </c>
      <c r="H44" s="92">
        <f>2600*5</f>
        <v>13000</v>
      </c>
      <c r="I44" s="90">
        <f>F44+G44+H44</f>
        <v>156000</v>
      </c>
    </row>
    <row r="45" spans="2:9" hidden="1" x14ac:dyDescent="0.15">
      <c r="B45" s="134" t="s">
        <v>58</v>
      </c>
      <c r="C45" s="286">
        <v>12400</v>
      </c>
      <c r="D45" s="287"/>
      <c r="E45" s="288"/>
      <c r="F45" s="93">
        <f>12400*10</f>
        <v>124000</v>
      </c>
      <c r="G45" s="93">
        <f>12400*45</f>
        <v>558000</v>
      </c>
      <c r="H45" s="94">
        <f>12400*5</f>
        <v>62000</v>
      </c>
      <c r="I45" s="95">
        <f>F45+G45+H45</f>
        <v>744000</v>
      </c>
    </row>
    <row r="46" spans="2:9" ht="14.25" hidden="1" customHeight="1" x14ac:dyDescent="0.15">
      <c r="B46" s="132"/>
      <c r="C46" s="289">
        <v>59640</v>
      </c>
      <c r="D46" s="290"/>
      <c r="E46" s="291"/>
      <c r="F46" s="96">
        <f>C46*10</f>
        <v>596400</v>
      </c>
      <c r="G46" s="96">
        <f>C46*45</f>
        <v>2683800</v>
      </c>
      <c r="H46" s="97">
        <f>C46*5</f>
        <v>298200</v>
      </c>
      <c r="I46" s="98">
        <f>F46+G46+H46</f>
        <v>3578400</v>
      </c>
    </row>
  </sheetData>
  <mergeCells count="11">
    <mergeCell ref="B42:E42"/>
    <mergeCell ref="C43:E43"/>
    <mergeCell ref="C44:E44"/>
    <mergeCell ref="C45:E45"/>
    <mergeCell ref="C46:E46"/>
    <mergeCell ref="B34:H34"/>
    <mergeCell ref="B1:I1"/>
    <mergeCell ref="B2:I2"/>
    <mergeCell ref="K3:T3"/>
    <mergeCell ref="B29:D29"/>
    <mergeCell ref="B33:H33"/>
  </mergeCells>
  <phoneticPr fontId="3"/>
  <pageMargins left="0.70866141732283472" right="0.70866141732283472" top="0.74803149606299213" bottom="0.74803149606299213" header="0.31496062992125984" footer="0.31496062992125984"/>
  <pageSetup paperSize="9" scale="87" orientation="portrait" cellComments="atEnd"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zoomScale="110" zoomScaleNormal="110" workbookViewId="0">
      <selection activeCell="J14" sqref="J14"/>
    </sheetView>
  </sheetViews>
  <sheetFormatPr defaultRowHeight="13.5" x14ac:dyDescent="0.15"/>
  <cols>
    <col min="1" max="1" width="4.75" customWidth="1"/>
    <col min="2" max="2" width="36.125" customWidth="1"/>
    <col min="3" max="3" width="21.875" customWidth="1"/>
    <col min="4" max="4" width="21.5" customWidth="1"/>
    <col min="5" max="5" width="21.25" customWidth="1"/>
    <col min="6" max="6" width="14.875" hidden="1" customWidth="1"/>
    <col min="7" max="7" width="15.5" customWidth="1"/>
  </cols>
  <sheetData>
    <row r="1" spans="1:16" x14ac:dyDescent="0.15">
      <c r="H1" t="s">
        <v>26</v>
      </c>
    </row>
    <row r="2" spans="1:16" ht="29.45" customHeight="1" x14ac:dyDescent="0.15">
      <c r="A2" s="1"/>
      <c r="B2" s="292" t="s">
        <v>25</v>
      </c>
      <c r="C2" s="292"/>
      <c r="D2" s="292"/>
      <c r="E2" s="292"/>
      <c r="F2" s="292"/>
      <c r="G2" s="292"/>
    </row>
    <row r="3" spans="1:16" ht="21.6" customHeight="1" thickBot="1" x14ac:dyDescent="0.2">
      <c r="A3" s="1"/>
      <c r="B3" s="62"/>
      <c r="C3" s="62" t="s">
        <v>23</v>
      </c>
      <c r="E3" s="62"/>
      <c r="F3" s="62"/>
      <c r="G3" s="62"/>
      <c r="I3" t="s">
        <v>27</v>
      </c>
    </row>
    <row r="4" spans="1:16" x14ac:dyDescent="0.15">
      <c r="A4" s="3"/>
      <c r="B4" s="4" t="s">
        <v>0</v>
      </c>
      <c r="C4" s="5"/>
      <c r="D4" s="6" t="s">
        <v>1</v>
      </c>
      <c r="E4" s="6" t="s">
        <v>2</v>
      </c>
      <c r="F4" s="7"/>
      <c r="G4" s="7" t="s">
        <v>3</v>
      </c>
      <c r="I4" s="64" t="s">
        <v>28</v>
      </c>
      <c r="J4" s="65"/>
      <c r="K4" s="65"/>
      <c r="L4" s="65"/>
      <c r="M4" s="65"/>
      <c r="N4" s="65"/>
      <c r="O4" s="65"/>
      <c r="P4" s="65"/>
    </row>
    <row r="5" spans="1:16" x14ac:dyDescent="0.15">
      <c r="A5" s="8"/>
      <c r="B5" s="9" t="s">
        <v>4</v>
      </c>
      <c r="C5" s="10"/>
      <c r="D5" s="11"/>
      <c r="E5" s="11"/>
      <c r="F5" s="11"/>
      <c r="G5" s="12"/>
      <c r="I5" s="64" t="s">
        <v>30</v>
      </c>
      <c r="J5" s="65"/>
      <c r="K5" s="65"/>
      <c r="L5" s="65"/>
      <c r="M5" s="65"/>
      <c r="N5" s="65"/>
      <c r="O5" s="65"/>
      <c r="P5" s="65"/>
    </row>
    <row r="6" spans="1:16" ht="21.6" customHeight="1" x14ac:dyDescent="0.15">
      <c r="A6" s="8"/>
      <c r="B6" s="13" t="s">
        <v>5</v>
      </c>
      <c r="C6" s="14"/>
      <c r="D6" s="63"/>
      <c r="E6" s="57">
        <v>2560</v>
      </c>
      <c r="F6" s="15" t="s">
        <v>6</v>
      </c>
      <c r="G6" s="16">
        <v>0</v>
      </c>
      <c r="I6" s="64" t="s">
        <v>31</v>
      </c>
      <c r="J6" s="65"/>
      <c r="K6" s="65"/>
      <c r="L6" s="65"/>
      <c r="M6" s="65"/>
      <c r="N6" s="65"/>
      <c r="O6" s="65"/>
      <c r="P6" s="65"/>
    </row>
    <row r="7" spans="1:16" ht="24" customHeight="1" x14ac:dyDescent="0.15">
      <c r="A7" s="8"/>
      <c r="B7" s="296" t="s">
        <v>7</v>
      </c>
      <c r="C7" s="297"/>
      <c r="D7" s="63"/>
      <c r="E7" s="58">
        <v>308</v>
      </c>
      <c r="F7" s="17"/>
      <c r="G7" s="18">
        <v>0</v>
      </c>
      <c r="I7" s="66" t="s">
        <v>32</v>
      </c>
      <c r="J7" s="65"/>
      <c r="K7" s="65"/>
      <c r="L7" s="65"/>
      <c r="M7" s="65"/>
      <c r="N7" s="65"/>
      <c r="O7" s="65"/>
      <c r="P7" s="65"/>
    </row>
    <row r="8" spans="1:16" ht="24" customHeight="1" x14ac:dyDescent="0.15">
      <c r="A8" s="8"/>
      <c r="B8" s="296" t="s">
        <v>8</v>
      </c>
      <c r="C8" s="297"/>
      <c r="D8" s="63"/>
      <c r="E8" s="58">
        <v>831</v>
      </c>
      <c r="F8" s="17"/>
      <c r="G8" s="18">
        <f>D8*E8</f>
        <v>0</v>
      </c>
      <c r="I8" s="66" t="s">
        <v>33</v>
      </c>
      <c r="J8" s="65"/>
      <c r="K8" s="65"/>
      <c r="L8" s="65"/>
      <c r="M8" s="65"/>
      <c r="N8" s="65"/>
      <c r="O8" s="65"/>
      <c r="P8" s="65"/>
    </row>
    <row r="9" spans="1:16" ht="20.45" customHeight="1" x14ac:dyDescent="0.15">
      <c r="A9" s="8"/>
      <c r="B9" s="296" t="s">
        <v>9</v>
      </c>
      <c r="C9" s="297"/>
      <c r="D9" s="63"/>
      <c r="E9" s="59">
        <v>123</v>
      </c>
      <c r="F9" s="17"/>
      <c r="G9" s="18">
        <f>D9*E9</f>
        <v>0</v>
      </c>
    </row>
    <row r="10" spans="1:16" x14ac:dyDescent="0.15">
      <c r="A10" s="8"/>
      <c r="B10" s="19" t="s">
        <v>21</v>
      </c>
      <c r="C10" s="20"/>
      <c r="D10" s="21"/>
      <c r="E10" s="60"/>
      <c r="F10" s="22"/>
      <c r="G10" s="23"/>
    </row>
    <row r="11" spans="1:16" x14ac:dyDescent="0.15">
      <c r="A11" s="8"/>
      <c r="B11" s="24" t="s">
        <v>10</v>
      </c>
      <c r="C11" s="25"/>
      <c r="D11" s="63"/>
      <c r="E11" s="61">
        <v>600</v>
      </c>
      <c r="F11" s="26"/>
      <c r="G11" s="27">
        <f>D11*E11</f>
        <v>0</v>
      </c>
    </row>
    <row r="12" spans="1:16" x14ac:dyDescent="0.15">
      <c r="A12" s="8"/>
      <c r="B12" s="28" t="s">
        <v>19</v>
      </c>
      <c r="C12" s="29"/>
      <c r="D12" s="30"/>
      <c r="E12" s="30"/>
      <c r="F12" s="30"/>
      <c r="G12" s="31">
        <f>(G6+G7+G8+G9)*0.3</f>
        <v>0</v>
      </c>
    </row>
    <row r="13" spans="1:16" ht="14.25" thickBot="1" x14ac:dyDescent="0.2">
      <c r="A13" s="8"/>
      <c r="B13" s="304" t="s">
        <v>22</v>
      </c>
      <c r="C13" s="305"/>
      <c r="D13" s="32"/>
      <c r="E13" s="32"/>
      <c r="F13" s="32"/>
      <c r="G13" s="33">
        <f>G24</f>
        <v>2046840</v>
      </c>
    </row>
    <row r="14" spans="1:16" ht="15" thickTop="1" thickBot="1" x14ac:dyDescent="0.2">
      <c r="A14" s="8"/>
      <c r="B14" s="306" t="s">
        <v>11</v>
      </c>
      <c r="C14" s="307"/>
      <c r="D14" s="307"/>
      <c r="E14" s="308"/>
      <c r="F14" s="34"/>
      <c r="G14" s="35"/>
    </row>
    <row r="15" spans="1:16" ht="14.25" thickBot="1" x14ac:dyDescent="0.2">
      <c r="A15" s="8"/>
      <c r="B15" s="309" t="s">
        <v>12</v>
      </c>
      <c r="C15" s="310"/>
      <c r="D15" s="310"/>
      <c r="E15" s="311"/>
      <c r="F15" s="36"/>
      <c r="G15" s="33"/>
    </row>
    <row r="16" spans="1:16" ht="15" thickTop="1" thickBot="1" x14ac:dyDescent="0.2">
      <c r="A16" s="8"/>
      <c r="B16" s="312" t="s">
        <v>13</v>
      </c>
      <c r="C16" s="313"/>
      <c r="D16" s="313"/>
      <c r="E16" s="314"/>
      <c r="F16" s="37"/>
      <c r="G16" s="38"/>
    </row>
    <row r="17" spans="1:7" x14ac:dyDescent="0.15">
      <c r="A17" s="1"/>
      <c r="B17" s="39"/>
      <c r="C17" s="39"/>
      <c r="D17" s="39"/>
      <c r="E17" s="2"/>
      <c r="F17" s="2"/>
      <c r="G17" s="1"/>
    </row>
    <row r="18" spans="1:7" ht="17.25" x14ac:dyDescent="0.15">
      <c r="A18" s="1"/>
      <c r="B18" s="40"/>
      <c r="C18" s="40"/>
      <c r="D18" s="40"/>
      <c r="E18" s="2"/>
      <c r="F18" s="2"/>
      <c r="G18" s="41"/>
    </row>
    <row r="19" spans="1:7" x14ac:dyDescent="0.15">
      <c r="A19" s="43"/>
      <c r="B19" s="44"/>
      <c r="C19" s="44"/>
      <c r="D19" s="44"/>
      <c r="E19" s="45"/>
      <c r="F19" s="45"/>
      <c r="G19" s="46"/>
    </row>
    <row r="20" spans="1:7" x14ac:dyDescent="0.15">
      <c r="A20" s="47"/>
      <c r="B20" s="300" t="s">
        <v>20</v>
      </c>
      <c r="C20" s="300"/>
      <c r="D20" s="300"/>
      <c r="E20" s="300"/>
      <c r="F20" s="48"/>
      <c r="G20" s="47"/>
    </row>
    <row r="21" spans="1:7" x14ac:dyDescent="0.15">
      <c r="B21" s="49"/>
      <c r="C21" s="301" t="s">
        <v>14</v>
      </c>
      <c r="D21" s="302"/>
      <c r="E21" s="303"/>
      <c r="F21" s="50"/>
      <c r="G21" s="42" t="s">
        <v>15</v>
      </c>
    </row>
    <row r="22" spans="1:7" ht="24" customHeight="1" x14ac:dyDescent="0.15">
      <c r="B22" s="51" t="s">
        <v>16</v>
      </c>
      <c r="C22" s="52" t="s">
        <v>17</v>
      </c>
      <c r="D22" s="25"/>
      <c r="E22" s="53"/>
      <c r="F22" s="53"/>
      <c r="G22" s="27">
        <v>246840</v>
      </c>
    </row>
    <row r="23" spans="1:7" ht="20.45" customHeight="1" x14ac:dyDescent="0.15">
      <c r="B23" s="54" t="s">
        <v>29</v>
      </c>
      <c r="C23" s="298" t="s">
        <v>18</v>
      </c>
      <c r="D23" s="299"/>
      <c r="E23" s="297"/>
      <c r="F23" s="55"/>
      <c r="G23" s="27">
        <v>1800000</v>
      </c>
    </row>
    <row r="24" spans="1:7" x14ac:dyDescent="0.15">
      <c r="B24" s="293" t="s">
        <v>24</v>
      </c>
      <c r="C24" s="294"/>
      <c r="D24" s="294"/>
      <c r="E24" s="295"/>
      <c r="F24" s="56"/>
      <c r="G24" s="27">
        <f>G22+G23</f>
        <v>2046840</v>
      </c>
    </row>
  </sheetData>
  <mergeCells count="12">
    <mergeCell ref="B2:G2"/>
    <mergeCell ref="B24:E24"/>
    <mergeCell ref="B7:C7"/>
    <mergeCell ref="B8:C8"/>
    <mergeCell ref="C23:E23"/>
    <mergeCell ref="B20:E20"/>
    <mergeCell ref="C21:E21"/>
    <mergeCell ref="B9:C9"/>
    <mergeCell ref="B13:C13"/>
    <mergeCell ref="B14:E14"/>
    <mergeCell ref="B15:E15"/>
    <mergeCell ref="B16:E16"/>
  </mergeCells>
  <phoneticPr fontId="3"/>
  <pageMargins left="0.7" right="0.7"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積算様式</vt:lpstr>
      <vt:lpstr>【別紙】報酬内訳表</vt:lpstr>
      <vt:lpstr>第1回事前協議</vt:lpstr>
      <vt:lpstr>【別紙】報酬内訳表!Print_Area</vt:lpstr>
      <vt:lpstr>積算様式!Print_Area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2021-07-02T11:33:19Z</cp:lastPrinted>
  <dcterms:created xsi:type="dcterms:W3CDTF">2018-02-05T03:58:41Z</dcterms:created>
  <dcterms:modified xsi:type="dcterms:W3CDTF">2021-07-07T06:51:06Z</dcterms:modified>
</cp:coreProperties>
</file>