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6449\Desktop\いったん\JDR　時任さん　事務局支援業務\調達実施方針\"/>
    </mc:Choice>
  </mc:AlternateContent>
  <xr:revisionPtr revIDLastSave="0" documentId="11_C64E0D522C2B556B40480EB105435C37E3D6F99B" xr6:coauthVersionLast="47" xr6:coauthVersionMax="47" xr10:uidLastSave="{00000000-0000-0000-0000-000000000000}"/>
  <bookViews>
    <workbookView xWindow="0" yWindow="0" windowWidth="28800" windowHeight="12320" xr2:uid="{00000000-000D-0000-FFFF-FFFF00000000}"/>
  </bookViews>
  <sheets>
    <sheet name="総表 (2022)" sheetId="82" r:id="rId1"/>
    <sheet name="直接経費(2022)" sheetId="83" r:id="rId2"/>
    <sheet name="総表 (2023-26)" sheetId="87" r:id="rId3"/>
    <sheet name="直接経費(2023-26)" sheetId="88" r:id="rId4"/>
    <sheet name="バス配車2022" sheetId="89" r:id="rId5"/>
  </sheets>
  <definedNames>
    <definedName name="_xlnm._FilterDatabase" localSheetId="1" hidden="1">'直接経費(2022)'!$A$2:$R$18</definedName>
    <definedName name="_xlnm._FilterDatabase" localSheetId="3" hidden="1">'直接経費(2023-26)'!$A$2:$R$18</definedName>
    <definedName name="_xlnm.Print_Area" localSheetId="4">バス配車2022!$A$1:$H$117</definedName>
    <definedName name="_xlnm.Print_Area" localSheetId="0">'総表 (2022)'!$A$1:$O$75</definedName>
    <definedName name="_xlnm.Print_Area" localSheetId="2">'総表 (2023-26)'!$A$1:$N$74</definedName>
    <definedName name="_xlnm.Print_Area" localSheetId="1">'直接経費(2022)'!$A$1:$R$572</definedName>
    <definedName name="_xlnm.Print_Area" localSheetId="3">'直接経費(2023-26)'!$A$1:$R$605</definedName>
    <definedName name="_xlnm.Print_Titles" localSheetId="4">バス配車2022!$1:$1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99" i="83" l="1"/>
  <c r="Q421" i="83"/>
  <c r="Q411" i="83"/>
  <c r="P562" i="88"/>
  <c r="L72" i="87" l="1"/>
  <c r="J72" i="87"/>
  <c r="H72" i="87"/>
  <c r="L58" i="87"/>
  <c r="J58" i="87"/>
  <c r="H58" i="87"/>
  <c r="L57" i="87"/>
  <c r="J57" i="87"/>
  <c r="H57" i="87"/>
  <c r="L56" i="87"/>
  <c r="J56" i="87"/>
  <c r="H56" i="87"/>
  <c r="L53" i="87"/>
  <c r="J53" i="87"/>
  <c r="H53" i="87"/>
  <c r="L50" i="87"/>
  <c r="J50" i="87"/>
  <c r="H50" i="87"/>
  <c r="L47" i="87"/>
  <c r="J47" i="87"/>
  <c r="H47" i="87"/>
  <c r="L15" i="87"/>
  <c r="J15" i="87"/>
  <c r="H15" i="87"/>
  <c r="H16" i="87"/>
  <c r="J16" i="87"/>
  <c r="L16" i="87"/>
  <c r="H17" i="87"/>
  <c r="J17" i="87"/>
  <c r="L17" i="87"/>
  <c r="H18" i="87"/>
  <c r="J18" i="87"/>
  <c r="L18" i="87"/>
  <c r="H19" i="87"/>
  <c r="J19" i="87"/>
  <c r="L19" i="87"/>
  <c r="H20" i="87"/>
  <c r="J20" i="87"/>
  <c r="L20" i="87"/>
  <c r="H21" i="87"/>
  <c r="J21" i="87"/>
  <c r="L21" i="87"/>
  <c r="H22" i="87"/>
  <c r="J22" i="87"/>
  <c r="L22" i="87"/>
  <c r="H23" i="87"/>
  <c r="J23" i="87"/>
  <c r="L23" i="87"/>
  <c r="H24" i="87"/>
  <c r="J24" i="87"/>
  <c r="L24" i="87"/>
  <c r="H25" i="87"/>
  <c r="J25" i="87"/>
  <c r="L25" i="87"/>
  <c r="H26" i="87"/>
  <c r="J26" i="87"/>
  <c r="L26" i="87"/>
  <c r="H27" i="87"/>
  <c r="J27" i="87"/>
  <c r="L27" i="87"/>
  <c r="H28" i="87"/>
  <c r="J28" i="87"/>
  <c r="L28" i="87"/>
  <c r="H29" i="87"/>
  <c r="J29" i="87"/>
  <c r="L29" i="87"/>
  <c r="H30" i="87"/>
  <c r="J30" i="87"/>
  <c r="L30" i="87"/>
  <c r="H31" i="87"/>
  <c r="J31" i="87"/>
  <c r="L31" i="87"/>
  <c r="H32" i="87"/>
  <c r="J32" i="87"/>
  <c r="L32" i="87"/>
  <c r="H33" i="87"/>
  <c r="J33" i="87"/>
  <c r="L33" i="87"/>
  <c r="H34" i="87"/>
  <c r="J34" i="87"/>
  <c r="L34" i="87"/>
  <c r="H35" i="87"/>
  <c r="J35" i="87"/>
  <c r="L35" i="87"/>
  <c r="H36" i="87"/>
  <c r="J36" i="87"/>
  <c r="L36" i="87"/>
  <c r="H37" i="87"/>
  <c r="J37" i="87"/>
  <c r="L37" i="87"/>
  <c r="H38" i="87"/>
  <c r="J38" i="87"/>
  <c r="L38" i="87"/>
  <c r="H39" i="87"/>
  <c r="J39" i="87"/>
  <c r="L39" i="87"/>
  <c r="H40" i="87"/>
  <c r="J40" i="87"/>
  <c r="L40" i="87"/>
  <c r="H41" i="87"/>
  <c r="J41" i="87"/>
  <c r="L41" i="87"/>
  <c r="H42" i="87"/>
  <c r="J42" i="87"/>
  <c r="L42" i="87"/>
  <c r="H43" i="87"/>
  <c r="J43" i="87"/>
  <c r="L43" i="87"/>
  <c r="L44" i="87"/>
  <c r="J44" i="87"/>
  <c r="H44" i="87"/>
  <c r="P298" i="83"/>
  <c r="H117" i="89"/>
  <c r="H115" i="89"/>
  <c r="H110" i="89"/>
  <c r="H102" i="89"/>
  <c r="H96" i="89"/>
  <c r="H90" i="89"/>
  <c r="H120" i="89" s="1"/>
  <c r="H88" i="89"/>
  <c r="H86" i="89"/>
  <c r="H81" i="89"/>
  <c r="H79" i="89"/>
  <c r="H74" i="89"/>
  <c r="H69" i="89"/>
  <c r="H64" i="89"/>
  <c r="H54" i="89"/>
  <c r="H52" i="89"/>
  <c r="H46" i="89"/>
  <c r="H39" i="89"/>
  <c r="H37" i="89"/>
  <c r="H35" i="89"/>
  <c r="H29" i="89"/>
  <c r="H22" i="89"/>
  <c r="H20" i="89"/>
  <c r="H12" i="89"/>
  <c r="H10" i="89"/>
  <c r="H2" i="89"/>
  <c r="I55" i="87" l="1"/>
  <c r="M55" i="87"/>
  <c r="K55" i="87"/>
  <c r="I55" i="82"/>
  <c r="K55" i="82"/>
  <c r="M55" i="82"/>
  <c r="P603" i="88"/>
  <c r="P602" i="88"/>
  <c r="P599" i="88"/>
  <c r="P598" i="88"/>
  <c r="P597" i="88"/>
  <c r="P596" i="88"/>
  <c r="P595" i="88"/>
  <c r="P594" i="88"/>
  <c r="Q599" i="88" s="1"/>
  <c r="P591" i="88"/>
  <c r="Q591" i="88" s="1"/>
  <c r="P590" i="88"/>
  <c r="Q590" i="88" s="1"/>
  <c r="P587" i="88"/>
  <c r="P586" i="88"/>
  <c r="P584" i="88"/>
  <c r="P579" i="88"/>
  <c r="P578" i="88"/>
  <c r="P577" i="88"/>
  <c r="Q580" i="88" s="1"/>
  <c r="B576" i="88"/>
  <c r="N53" i="87" s="1"/>
  <c r="P572" i="88"/>
  <c r="P571" i="88"/>
  <c r="P570" i="88"/>
  <c r="P569" i="88"/>
  <c r="P568" i="88"/>
  <c r="Q572" i="88" s="1"/>
  <c r="P565" i="88"/>
  <c r="Q565" i="88" s="1"/>
  <c r="P564" i="88"/>
  <c r="Q564" i="88" s="1"/>
  <c r="P563" i="88"/>
  <c r="P560" i="88"/>
  <c r="Q563" i="88" s="1"/>
  <c r="P555" i="88"/>
  <c r="P554" i="88"/>
  <c r="P553" i="88"/>
  <c r="Q555" i="88" s="1"/>
  <c r="P551" i="88"/>
  <c r="Q551" i="88" s="1"/>
  <c r="P549" i="88"/>
  <c r="P548" i="88"/>
  <c r="P547" i="88"/>
  <c r="Q549" i="88" s="1"/>
  <c r="P545" i="88"/>
  <c r="Q545" i="88" s="1"/>
  <c r="P541" i="88"/>
  <c r="P540" i="88"/>
  <c r="P539" i="88"/>
  <c r="P538" i="88"/>
  <c r="P537" i="88"/>
  <c r="P535" i="88"/>
  <c r="P534" i="88"/>
  <c r="P532" i="88"/>
  <c r="Q532" i="88" s="1"/>
  <c r="P531" i="88"/>
  <c r="AD530" i="88"/>
  <c r="P530" i="88"/>
  <c r="Q531" i="88" s="1"/>
  <c r="P527" i="88"/>
  <c r="P526" i="88"/>
  <c r="P525" i="88"/>
  <c r="P524" i="88"/>
  <c r="P523" i="88"/>
  <c r="Q527" i="88" s="1"/>
  <c r="P521" i="88"/>
  <c r="P520" i="88"/>
  <c r="Q521" i="88" s="1"/>
  <c r="P519" i="88"/>
  <c r="P516" i="88"/>
  <c r="P515" i="88"/>
  <c r="P514" i="88"/>
  <c r="P513" i="88"/>
  <c r="P512" i="88"/>
  <c r="Q516" i="88" s="1"/>
  <c r="P510" i="88"/>
  <c r="P509" i="88"/>
  <c r="Q510" i="88" s="1"/>
  <c r="P508" i="88"/>
  <c r="Q508" i="88" s="1"/>
  <c r="P505" i="88"/>
  <c r="P504" i="88"/>
  <c r="P503" i="88"/>
  <c r="P502" i="88"/>
  <c r="P501" i="88"/>
  <c r="Q505" i="88" s="1"/>
  <c r="P499" i="88"/>
  <c r="Q499" i="88" s="1"/>
  <c r="P497" i="88"/>
  <c r="P496" i="88"/>
  <c r="Q497" i="88" s="1"/>
  <c r="P494" i="88"/>
  <c r="P493" i="88"/>
  <c r="Q494" i="88" s="1"/>
  <c r="P491" i="88"/>
  <c r="P490" i="88"/>
  <c r="Q492" i="88" s="1"/>
  <c r="P486" i="88"/>
  <c r="P485" i="88"/>
  <c r="P484" i="88"/>
  <c r="P483" i="88"/>
  <c r="P482" i="88"/>
  <c r="Q486" i="88" s="1"/>
  <c r="P480" i="88"/>
  <c r="Q480" i="88" s="1"/>
  <c r="P478" i="88"/>
  <c r="P477" i="88"/>
  <c r="Q478" i="88" s="1"/>
  <c r="P475" i="88"/>
  <c r="P474" i="88"/>
  <c r="Q475" i="88" s="1"/>
  <c r="P472" i="88"/>
  <c r="P471" i="88"/>
  <c r="Q473" i="88" s="1"/>
  <c r="P466" i="88"/>
  <c r="P465" i="88"/>
  <c r="P464" i="88"/>
  <c r="P463" i="88"/>
  <c r="P462" i="88"/>
  <c r="P461" i="88"/>
  <c r="P459" i="88"/>
  <c r="Q459" i="88" s="1"/>
  <c r="P456" i="88"/>
  <c r="P455" i="88"/>
  <c r="Q457" i="88" s="1"/>
  <c r="P453" i="88"/>
  <c r="P452" i="88"/>
  <c r="Q453" i="88" s="1"/>
  <c r="P449" i="88"/>
  <c r="P447" i="88"/>
  <c r="P443" i="88"/>
  <c r="Q450" i="88" s="1"/>
  <c r="P439" i="88"/>
  <c r="P438" i="88"/>
  <c r="P437" i="88"/>
  <c r="P436" i="88"/>
  <c r="P435" i="88"/>
  <c r="Q439" i="88" s="1"/>
  <c r="P433" i="88"/>
  <c r="P432" i="88"/>
  <c r="Q433" i="88" s="1"/>
  <c r="P431" i="88"/>
  <c r="Q431" i="88" s="1"/>
  <c r="P428" i="88"/>
  <c r="P427" i="88"/>
  <c r="P426" i="88"/>
  <c r="P425" i="88"/>
  <c r="P424" i="88"/>
  <c r="Q428" i="88" s="1"/>
  <c r="P422" i="88"/>
  <c r="P421" i="88"/>
  <c r="P420" i="88"/>
  <c r="Q422" i="88" s="1"/>
  <c r="P419" i="88"/>
  <c r="Q419" i="88" s="1"/>
  <c r="P416" i="88"/>
  <c r="P415" i="88"/>
  <c r="P414" i="88"/>
  <c r="P413" i="88"/>
  <c r="P412" i="88"/>
  <c r="P410" i="88"/>
  <c r="P409" i="88"/>
  <c r="Q410" i="88" s="1"/>
  <c r="P408" i="88"/>
  <c r="Q408" i="88" s="1"/>
  <c r="P405" i="88"/>
  <c r="P404" i="88"/>
  <c r="P403" i="88"/>
  <c r="P402" i="88"/>
  <c r="P401" i="88"/>
  <c r="P399" i="88"/>
  <c r="P398" i="88"/>
  <c r="Q399" i="88" s="1"/>
  <c r="P397" i="88"/>
  <c r="Q397" i="88" s="1"/>
  <c r="P394" i="88"/>
  <c r="P393" i="88"/>
  <c r="P392" i="88"/>
  <c r="P391" i="88"/>
  <c r="P390" i="88"/>
  <c r="P388" i="88"/>
  <c r="P387" i="88"/>
  <c r="Q388" i="88" s="1"/>
  <c r="P385" i="88"/>
  <c r="P384" i="88"/>
  <c r="Q385" i="88" s="1"/>
  <c r="P382" i="88"/>
  <c r="P381" i="88"/>
  <c r="P379" i="88"/>
  <c r="Q380" i="88" s="1"/>
  <c r="P376" i="88"/>
  <c r="P375" i="88"/>
  <c r="P374" i="88"/>
  <c r="P373" i="88"/>
  <c r="P372" i="88"/>
  <c r="P370" i="88"/>
  <c r="P369" i="88"/>
  <c r="Q370" i="88" s="1"/>
  <c r="P367" i="88"/>
  <c r="P366" i="88"/>
  <c r="Q367" i="88" s="1"/>
  <c r="P364" i="88"/>
  <c r="P363" i="88"/>
  <c r="Q365" i="88" s="1"/>
  <c r="P360" i="88"/>
  <c r="P359" i="88"/>
  <c r="P358" i="88"/>
  <c r="P357" i="88"/>
  <c r="P356" i="88"/>
  <c r="P354" i="88"/>
  <c r="Q354" i="88" s="1"/>
  <c r="P352" i="88"/>
  <c r="P351" i="88"/>
  <c r="Q352" i="88" s="1"/>
  <c r="P349" i="88"/>
  <c r="P348" i="88"/>
  <c r="Q349" i="88" s="1"/>
  <c r="P346" i="88"/>
  <c r="P345" i="88"/>
  <c r="P343" i="88"/>
  <c r="P342" i="88"/>
  <c r="Q347" i="88" s="1"/>
  <c r="P339" i="88"/>
  <c r="P338" i="88"/>
  <c r="P337" i="88"/>
  <c r="P336" i="88"/>
  <c r="P335" i="88"/>
  <c r="P333" i="88"/>
  <c r="Q333" i="88" s="1"/>
  <c r="P331" i="88"/>
  <c r="P330" i="88"/>
  <c r="Q331" i="88" s="1"/>
  <c r="P328" i="88"/>
  <c r="P327" i="88"/>
  <c r="Q328" i="88" s="1"/>
  <c r="P325" i="88"/>
  <c r="P324" i="88"/>
  <c r="P322" i="88"/>
  <c r="P321" i="88"/>
  <c r="Q326" i="88" s="1"/>
  <c r="P318" i="88"/>
  <c r="P317" i="88"/>
  <c r="P316" i="88"/>
  <c r="P315" i="88"/>
  <c r="P314" i="88"/>
  <c r="P312" i="88"/>
  <c r="P311" i="88"/>
  <c r="Q312" i="88" s="1"/>
  <c r="P309" i="88"/>
  <c r="P308" i="88"/>
  <c r="Q309" i="88" s="1"/>
  <c r="P306" i="88"/>
  <c r="Q307" i="88" s="1"/>
  <c r="P303" i="88"/>
  <c r="P302" i="88"/>
  <c r="P301" i="88"/>
  <c r="P300" i="88"/>
  <c r="P299" i="88"/>
  <c r="Q303" i="88" s="1"/>
  <c r="P297" i="88"/>
  <c r="Q297" i="88" s="1"/>
  <c r="P295" i="88"/>
  <c r="P294" i="88"/>
  <c r="Q295" i="88" s="1"/>
  <c r="P292" i="88"/>
  <c r="P291" i="88"/>
  <c r="Q292" i="88" s="1"/>
  <c r="P289" i="88"/>
  <c r="P288" i="88"/>
  <c r="P287" i="88"/>
  <c r="P284" i="88"/>
  <c r="P283" i="88"/>
  <c r="Q290" i="88" s="1"/>
  <c r="P278" i="88"/>
  <c r="P277" i="88"/>
  <c r="P276" i="88"/>
  <c r="P275" i="88"/>
  <c r="P274" i="88"/>
  <c r="P271" i="88"/>
  <c r="P270" i="88"/>
  <c r="Q272" i="88" s="1"/>
  <c r="P268" i="88"/>
  <c r="P267" i="88"/>
  <c r="Q268" i="88" s="1"/>
  <c r="P265" i="88"/>
  <c r="P264" i="88"/>
  <c r="P263" i="88"/>
  <c r="P260" i="88"/>
  <c r="P258" i="88"/>
  <c r="Q266" i="88" s="1"/>
  <c r="P253" i="88"/>
  <c r="P252" i="88"/>
  <c r="P251" i="88"/>
  <c r="P250" i="88"/>
  <c r="P249" i="88"/>
  <c r="P248" i="88"/>
  <c r="P246" i="88"/>
  <c r="Q246" i="88" s="1"/>
  <c r="P243" i="88"/>
  <c r="P242" i="88"/>
  <c r="Q244" i="88" s="1"/>
  <c r="P240" i="88"/>
  <c r="P239" i="88"/>
  <c r="Q240" i="88" s="1"/>
  <c r="P236" i="88"/>
  <c r="P234" i="88"/>
  <c r="P230" i="88"/>
  <c r="P229" i="88"/>
  <c r="Q237" i="88" s="1"/>
  <c r="P225" i="88"/>
  <c r="P224" i="88"/>
  <c r="P223" i="88"/>
  <c r="P222" i="88"/>
  <c r="P221" i="88"/>
  <c r="P219" i="88"/>
  <c r="P218" i="88"/>
  <c r="Q219" i="88" s="1"/>
  <c r="P217" i="88"/>
  <c r="Q217" i="88" s="1"/>
  <c r="P213" i="88"/>
  <c r="P212" i="88"/>
  <c r="P211" i="88"/>
  <c r="P210" i="88"/>
  <c r="P209" i="88"/>
  <c r="P207" i="88"/>
  <c r="P206" i="88"/>
  <c r="Q207" i="88" s="1"/>
  <c r="P205" i="88"/>
  <c r="Q205" i="88" s="1"/>
  <c r="P201" i="88"/>
  <c r="P200" i="88"/>
  <c r="P199" i="88"/>
  <c r="P198" i="88"/>
  <c r="P197" i="88"/>
  <c r="P195" i="88"/>
  <c r="P194" i="88"/>
  <c r="Q195" i="88" s="1"/>
  <c r="P193" i="88"/>
  <c r="Q193" i="88" s="1"/>
  <c r="P189" i="88"/>
  <c r="P188" i="88"/>
  <c r="P187" i="88"/>
  <c r="P186" i="88"/>
  <c r="P185" i="88"/>
  <c r="P183" i="88"/>
  <c r="P182" i="88"/>
  <c r="Q183" i="88" s="1"/>
  <c r="P181" i="88"/>
  <c r="Q181" i="88" s="1"/>
  <c r="P177" i="88"/>
  <c r="P176" i="88"/>
  <c r="P175" i="88"/>
  <c r="P174" i="88"/>
  <c r="P173" i="88"/>
  <c r="P171" i="88"/>
  <c r="P170" i="88"/>
  <c r="Q171" i="88" s="1"/>
  <c r="P169" i="88"/>
  <c r="Q169" i="88" s="1"/>
  <c r="P165" i="88"/>
  <c r="P164" i="88"/>
  <c r="P163" i="88"/>
  <c r="P162" i="88"/>
  <c r="P161" i="88"/>
  <c r="P159" i="88"/>
  <c r="P158" i="88"/>
  <c r="Q159" i="88" s="1"/>
  <c r="P156" i="88"/>
  <c r="P155" i="88"/>
  <c r="Q156" i="88" s="1"/>
  <c r="P153" i="88"/>
  <c r="Q154" i="88" s="1"/>
  <c r="P149" i="88"/>
  <c r="P148" i="88"/>
  <c r="P147" i="88"/>
  <c r="P146" i="88"/>
  <c r="P145" i="88"/>
  <c r="Q149" i="88" s="1"/>
  <c r="P143" i="88"/>
  <c r="Q143" i="88" s="1"/>
  <c r="P141" i="88"/>
  <c r="P140" i="88"/>
  <c r="Q141" i="88" s="1"/>
  <c r="P138" i="88"/>
  <c r="P137" i="88"/>
  <c r="Q138" i="88" s="1"/>
  <c r="P135" i="88"/>
  <c r="P134" i="88"/>
  <c r="Q136" i="88" s="1"/>
  <c r="P129" i="88"/>
  <c r="P128" i="88"/>
  <c r="P127" i="88"/>
  <c r="P126" i="88"/>
  <c r="P125" i="88"/>
  <c r="Q130" i="88" s="1"/>
  <c r="P123" i="88"/>
  <c r="P122" i="88"/>
  <c r="Q123" i="88" s="1"/>
  <c r="P120" i="88"/>
  <c r="Q121" i="88" s="1"/>
  <c r="P116" i="88"/>
  <c r="P115" i="88"/>
  <c r="P114" i="88"/>
  <c r="P113" i="88"/>
  <c r="P112" i="88"/>
  <c r="Q117" i="88" s="1"/>
  <c r="P109" i="88"/>
  <c r="Q109" i="88" s="1"/>
  <c r="P107" i="88"/>
  <c r="P106" i="88"/>
  <c r="Q107" i="88" s="1"/>
  <c r="P104" i="88"/>
  <c r="P103" i="88"/>
  <c r="Q104" i="88" s="1"/>
  <c r="P101" i="88"/>
  <c r="P100" i="88"/>
  <c r="P98" i="88"/>
  <c r="Q101" i="88" s="1"/>
  <c r="P94" i="88"/>
  <c r="P93" i="88"/>
  <c r="P92" i="88"/>
  <c r="P91" i="88"/>
  <c r="Q95" i="88" s="1"/>
  <c r="P89" i="88"/>
  <c r="P88" i="88"/>
  <c r="Q89" i="88" s="1"/>
  <c r="P86" i="88"/>
  <c r="P85" i="88"/>
  <c r="Q86" i="88" s="1"/>
  <c r="P83" i="88"/>
  <c r="P78" i="88"/>
  <c r="P77" i="88"/>
  <c r="P76" i="88"/>
  <c r="P75" i="88"/>
  <c r="P74" i="88"/>
  <c r="P73" i="88"/>
  <c r="P70" i="88"/>
  <c r="Q70" i="88" s="1"/>
  <c r="P67" i="88"/>
  <c r="P66" i="88"/>
  <c r="Q68" i="88" s="1"/>
  <c r="P63" i="88"/>
  <c r="P62" i="88"/>
  <c r="Q64" i="88" s="1"/>
  <c r="P59" i="88"/>
  <c r="P57" i="88"/>
  <c r="P53" i="88"/>
  <c r="P52" i="88"/>
  <c r="Q60" i="88" s="1"/>
  <c r="P47" i="88"/>
  <c r="P46" i="88"/>
  <c r="P45" i="88"/>
  <c r="P44" i="88"/>
  <c r="P43" i="88"/>
  <c r="P42" i="88"/>
  <c r="P41" i="88"/>
  <c r="P40" i="88"/>
  <c r="P37" i="88"/>
  <c r="Q38" i="88" s="1"/>
  <c r="P34" i="88"/>
  <c r="Q35" i="88" s="1"/>
  <c r="P30" i="88"/>
  <c r="Q31" i="88" s="1"/>
  <c r="P27" i="88"/>
  <c r="P26" i="88"/>
  <c r="P25" i="88"/>
  <c r="P21" i="88"/>
  <c r="P20" i="88"/>
  <c r="Q22" i="88" s="1"/>
  <c r="P17" i="88"/>
  <c r="P16" i="88"/>
  <c r="P15" i="88"/>
  <c r="P13" i="88"/>
  <c r="P12" i="88"/>
  <c r="P11" i="88"/>
  <c r="P8" i="88"/>
  <c r="P7" i="88"/>
  <c r="Q18" i="88" s="1"/>
  <c r="Q84" i="88" l="1"/>
  <c r="B81" i="88" s="1"/>
  <c r="N17" i="87" s="1"/>
  <c r="Q519" i="88"/>
  <c r="B518" i="88" s="1"/>
  <c r="N43" i="87" s="1"/>
  <c r="Q587" i="88"/>
  <c r="B583" i="88" s="1"/>
  <c r="N72" i="87" s="1"/>
  <c r="F4" i="87" s="1"/>
  <c r="Q28" i="88"/>
  <c r="Q79" i="88"/>
  <c r="Q166" i="88"/>
  <c r="B151" i="88" s="1"/>
  <c r="N21" i="87" s="1"/>
  <c r="Q177" i="88"/>
  <c r="B168" i="88" s="1"/>
  <c r="N22" i="87" s="1"/>
  <c r="Q201" i="88"/>
  <c r="B192" i="88" s="1"/>
  <c r="N24" i="87" s="1"/>
  <c r="Q213" i="88"/>
  <c r="Q225" i="88"/>
  <c r="B216" i="88" s="1"/>
  <c r="N26" i="87" s="1"/>
  <c r="Q279" i="88"/>
  <c r="Q318" i="88"/>
  <c r="B305" i="88" s="1"/>
  <c r="N30" i="87" s="1"/>
  <c r="Q339" i="88"/>
  <c r="Q360" i="88"/>
  <c r="Q376" i="88"/>
  <c r="B362" i="88" s="1"/>
  <c r="N33" i="87" s="1"/>
  <c r="Q394" i="88"/>
  <c r="Q405" i="88"/>
  <c r="Q416" i="88"/>
  <c r="B529" i="88"/>
  <c r="N44" i="87" s="1"/>
  <c r="P542" i="88"/>
  <c r="Q604" i="88"/>
  <c r="B602" i="88" s="1"/>
  <c r="N61" i="87" s="1"/>
  <c r="Q467" i="88"/>
  <c r="B441" i="88" s="1"/>
  <c r="N39" i="87" s="1"/>
  <c r="Q254" i="88"/>
  <c r="B50" i="88"/>
  <c r="N16" i="87" s="1"/>
  <c r="G55" i="87"/>
  <c r="N73" i="87"/>
  <c r="N74" i="87" s="1"/>
  <c r="Q48" i="88"/>
  <c r="B5" i="88"/>
  <c r="N15" i="87" s="1"/>
  <c r="G55" i="82"/>
  <c r="Q189" i="88"/>
  <c r="B488" i="88"/>
  <c r="N41" i="87" s="1"/>
  <c r="B119" i="88"/>
  <c r="N19" i="87" s="1"/>
  <c r="B132" i="88"/>
  <c r="N20" i="87" s="1"/>
  <c r="B204" i="88"/>
  <c r="N25" i="87" s="1"/>
  <c r="B341" i="88"/>
  <c r="N32" i="87" s="1"/>
  <c r="B396" i="88"/>
  <c r="N35" i="87" s="1"/>
  <c r="B407" i="88"/>
  <c r="N36" i="87" s="1"/>
  <c r="B418" i="88"/>
  <c r="N37" i="87" s="1"/>
  <c r="B507" i="88"/>
  <c r="N42" i="87" s="1"/>
  <c r="B281" i="88"/>
  <c r="N29" i="87" s="1"/>
  <c r="B320" i="88"/>
  <c r="N31" i="87" s="1"/>
  <c r="B589" i="88"/>
  <c r="N56" i="87" s="1"/>
  <c r="B97" i="88"/>
  <c r="N18" i="87" s="1"/>
  <c r="B180" i="88"/>
  <c r="N23" i="87" s="1"/>
  <c r="B227" i="88"/>
  <c r="N27" i="87" s="1"/>
  <c r="B430" i="88"/>
  <c r="N38" i="87" s="1"/>
  <c r="B469" i="88"/>
  <c r="N40" i="87" s="1"/>
  <c r="B545" i="88"/>
  <c r="N47" i="87" s="1"/>
  <c r="B559" i="88"/>
  <c r="N50" i="87" s="1"/>
  <c r="Q382" i="88"/>
  <c r="B378" i="88" s="1"/>
  <c r="N34" i="87" s="1"/>
  <c r="B256" i="88" l="1"/>
  <c r="N28" i="87" s="1"/>
  <c r="B605" i="88"/>
  <c r="G72" i="87" l="1"/>
  <c r="G74" i="87" s="1"/>
  <c r="N60" i="87"/>
  <c r="E61" i="87"/>
  <c r="M60" i="87"/>
  <c r="L60" i="87"/>
  <c r="K60" i="87"/>
  <c r="J60" i="87"/>
  <c r="I60" i="87"/>
  <c r="H60" i="87"/>
  <c r="G60" i="87"/>
  <c r="F60" i="87"/>
  <c r="G58" i="87"/>
  <c r="G57" i="87"/>
  <c r="N55" i="87"/>
  <c r="L55" i="87"/>
  <c r="J55" i="87"/>
  <c r="H55" i="87"/>
  <c r="G56" i="87"/>
  <c r="N52" i="87"/>
  <c r="L52" i="87"/>
  <c r="J52" i="87"/>
  <c r="G53" i="87"/>
  <c r="M52" i="87"/>
  <c r="K52" i="87"/>
  <c r="I52" i="87"/>
  <c r="L49" i="87"/>
  <c r="J49" i="87"/>
  <c r="G50" i="87"/>
  <c r="N49" i="87"/>
  <c r="M49" i="87"/>
  <c r="K49" i="87"/>
  <c r="I49" i="87"/>
  <c r="L46" i="87"/>
  <c r="J46" i="87"/>
  <c r="H46" i="87"/>
  <c r="G47" i="87"/>
  <c r="N46" i="87"/>
  <c r="M46" i="87"/>
  <c r="K46" i="87"/>
  <c r="I46" i="87"/>
  <c r="G44" i="87"/>
  <c r="G43" i="87"/>
  <c r="G42" i="87"/>
  <c r="G41" i="87"/>
  <c r="G40" i="87"/>
  <c r="G39" i="87"/>
  <c r="G38" i="87"/>
  <c r="G37" i="87"/>
  <c r="G36" i="87"/>
  <c r="G35" i="87"/>
  <c r="G34" i="87"/>
  <c r="G33" i="87"/>
  <c r="G32" i="87"/>
  <c r="G31" i="87"/>
  <c r="G30" i="87"/>
  <c r="G29" i="87"/>
  <c r="G28" i="87"/>
  <c r="G27" i="87"/>
  <c r="G26" i="87"/>
  <c r="G25" i="87"/>
  <c r="G24" i="87"/>
  <c r="G23" i="87"/>
  <c r="G22" i="87"/>
  <c r="G21" i="87"/>
  <c r="G20" i="87"/>
  <c r="G19" i="87"/>
  <c r="G18" i="87"/>
  <c r="G17" i="87"/>
  <c r="N14" i="87"/>
  <c r="G16" i="87"/>
  <c r="G15" i="87"/>
  <c r="M14" i="87"/>
  <c r="K14" i="87"/>
  <c r="I14" i="87"/>
  <c r="I67" i="87" s="1"/>
  <c r="G72" i="82"/>
  <c r="G74" i="82" s="1"/>
  <c r="J50" i="82"/>
  <c r="H50" i="82"/>
  <c r="G50" i="82"/>
  <c r="G47" i="82"/>
  <c r="G53" i="82"/>
  <c r="G57" i="82"/>
  <c r="G58" i="82"/>
  <c r="G56" i="82"/>
  <c r="H57" i="82"/>
  <c r="H58" i="82"/>
  <c r="H56" i="82"/>
  <c r="L57" i="82"/>
  <c r="L58" i="82"/>
  <c r="J58" i="82"/>
  <c r="J57" i="82"/>
  <c r="J56" i="82"/>
  <c r="J53" i="82"/>
  <c r="J47" i="82"/>
  <c r="G17" i="82"/>
  <c r="G18" i="82"/>
  <c r="G19" i="82"/>
  <c r="G20" i="82"/>
  <c r="G21" i="82"/>
  <c r="G22" i="82"/>
  <c r="G23" i="82"/>
  <c r="G24" i="82"/>
  <c r="G25" i="82"/>
  <c r="G26" i="82"/>
  <c r="G27" i="82"/>
  <c r="G28" i="82"/>
  <c r="G29" i="82"/>
  <c r="G30" i="82"/>
  <c r="G31" i="82"/>
  <c r="G32" i="82"/>
  <c r="G33" i="82"/>
  <c r="G34" i="82"/>
  <c r="G35" i="82"/>
  <c r="G36" i="82"/>
  <c r="G37" i="82"/>
  <c r="G38" i="82"/>
  <c r="G39" i="82"/>
  <c r="G40" i="82"/>
  <c r="G41" i="82"/>
  <c r="G42" i="82"/>
  <c r="G43" i="82"/>
  <c r="G44" i="82"/>
  <c r="G16" i="82"/>
  <c r="G15" i="82"/>
  <c r="J22" i="82"/>
  <c r="J23" i="82"/>
  <c r="J24" i="82"/>
  <c r="J25" i="82"/>
  <c r="J26" i="82"/>
  <c r="J27" i="82"/>
  <c r="J28" i="82"/>
  <c r="J29" i="82"/>
  <c r="J30" i="82"/>
  <c r="J31" i="82"/>
  <c r="J32" i="82"/>
  <c r="J33" i="82"/>
  <c r="J34" i="82"/>
  <c r="J35" i="82"/>
  <c r="J36" i="82"/>
  <c r="J37" i="82"/>
  <c r="J38" i="82"/>
  <c r="J39" i="82"/>
  <c r="J40" i="82"/>
  <c r="J41" i="82"/>
  <c r="J42" i="82"/>
  <c r="J43" i="82"/>
  <c r="J44" i="82"/>
  <c r="J21" i="82"/>
  <c r="J19" i="82"/>
  <c r="J18" i="82"/>
  <c r="J17" i="82"/>
  <c r="J15" i="82"/>
  <c r="J16" i="82"/>
  <c r="J20" i="82"/>
  <c r="L21" i="82"/>
  <c r="H21" i="82"/>
  <c r="P563" i="83"/>
  <c r="P551" i="83"/>
  <c r="P550" i="83"/>
  <c r="P564" i="83"/>
  <c r="P413" i="83"/>
  <c r="P380" i="83"/>
  <c r="P379" i="83"/>
  <c r="P161" i="83"/>
  <c r="P198" i="83"/>
  <c r="P197" i="83"/>
  <c r="P193" i="83"/>
  <c r="P192" i="83"/>
  <c r="P191" i="83"/>
  <c r="Q191" i="83" s="1"/>
  <c r="P209" i="83"/>
  <c r="P208" i="83"/>
  <c r="P205" i="83"/>
  <c r="P204" i="83"/>
  <c r="P203" i="83"/>
  <c r="Q203" i="83" s="1"/>
  <c r="P186" i="83"/>
  <c r="P185" i="83"/>
  <c r="P181" i="83"/>
  <c r="P180" i="83"/>
  <c r="P179" i="83"/>
  <c r="Q179" i="83" s="1"/>
  <c r="P74" i="83"/>
  <c r="P43" i="83"/>
  <c r="P41" i="83"/>
  <c r="P37" i="83"/>
  <c r="Q38" i="83" s="1"/>
  <c r="P34" i="83"/>
  <c r="Q35" i="83" s="1"/>
  <c r="P42" i="83"/>
  <c r="F20" i="87" l="1"/>
  <c r="E20" i="87" s="1"/>
  <c r="F23" i="87"/>
  <c r="E23" i="87" s="1"/>
  <c r="F36" i="87"/>
  <c r="E36" i="87" s="1"/>
  <c r="F39" i="87"/>
  <c r="E39" i="87" s="1"/>
  <c r="F16" i="87"/>
  <c r="E16" i="87" s="1"/>
  <c r="F32" i="87"/>
  <c r="E32" i="87" s="1"/>
  <c r="F24" i="87"/>
  <c r="E24" i="87" s="1"/>
  <c r="F25" i="87"/>
  <c r="E25" i="87" s="1"/>
  <c r="F28" i="87"/>
  <c r="E28" i="87" s="1"/>
  <c r="F30" i="87"/>
  <c r="E30" i="87" s="1"/>
  <c r="F40" i="87"/>
  <c r="E40" i="87" s="1"/>
  <c r="F41" i="87"/>
  <c r="E41" i="87" s="1"/>
  <c r="G46" i="87"/>
  <c r="F27" i="87"/>
  <c r="E27" i="87" s="1"/>
  <c r="F56" i="87"/>
  <c r="E56" i="87" s="1"/>
  <c r="E55" i="87" s="1"/>
  <c r="F31" i="87"/>
  <c r="E31" i="87" s="1"/>
  <c r="F33" i="87"/>
  <c r="E33" i="87" s="1"/>
  <c r="F34" i="87"/>
  <c r="E34" i="87" s="1"/>
  <c r="F50" i="87"/>
  <c r="E50" i="87" s="1"/>
  <c r="G49" i="87"/>
  <c r="F21" i="87"/>
  <c r="E21" i="87" s="1"/>
  <c r="F35" i="87"/>
  <c r="E35" i="87" s="1"/>
  <c r="F37" i="87"/>
  <c r="E37" i="87" s="1"/>
  <c r="F38" i="87"/>
  <c r="E38" i="87" s="1"/>
  <c r="F21" i="82"/>
  <c r="Q181" i="83"/>
  <c r="E60" i="87"/>
  <c r="F72" i="87"/>
  <c r="F3" i="87" s="1"/>
  <c r="G52" i="87"/>
  <c r="F53" i="87"/>
  <c r="F52" i="87" s="1"/>
  <c r="E52" i="87" s="1"/>
  <c r="M67" i="87"/>
  <c r="F46" i="87"/>
  <c r="E46" i="87" s="1"/>
  <c r="K67" i="87"/>
  <c r="F47" i="87"/>
  <c r="E47" i="87" s="1"/>
  <c r="F44" i="87"/>
  <c r="E44" i="87" s="1"/>
  <c r="F43" i="87"/>
  <c r="E43" i="87" s="1"/>
  <c r="F42" i="87"/>
  <c r="E42" i="87" s="1"/>
  <c r="H14" i="87"/>
  <c r="G14" i="82"/>
  <c r="L14" i="87"/>
  <c r="L67" i="87" s="1"/>
  <c r="F29" i="87"/>
  <c r="E29" i="87" s="1"/>
  <c r="F26" i="87"/>
  <c r="E26" i="87" s="1"/>
  <c r="F22" i="87"/>
  <c r="E22" i="87" s="1"/>
  <c r="G14" i="87"/>
  <c r="F19" i="87"/>
  <c r="E19" i="87" s="1"/>
  <c r="J14" i="87"/>
  <c r="J67" i="87" s="1"/>
  <c r="F17" i="87"/>
  <c r="E17" i="87" s="1"/>
  <c r="E53" i="87"/>
  <c r="N67" i="87"/>
  <c r="F15" i="87"/>
  <c r="F18" i="87"/>
  <c r="E18" i="87" s="1"/>
  <c r="H49" i="87"/>
  <c r="F55" i="87"/>
  <c r="H52" i="87"/>
  <c r="Q566" i="83"/>
  <c r="B561" i="83" s="1"/>
  <c r="N56" i="82" s="1"/>
  <c r="N55" i="82" s="1"/>
  <c r="Q187" i="83"/>
  <c r="Q199" i="83"/>
  <c r="Q211" i="83"/>
  <c r="Q205" i="83"/>
  <c r="Q193" i="83"/>
  <c r="B178" i="83" l="1"/>
  <c r="N23" i="82" s="1"/>
  <c r="F49" i="87"/>
  <c r="E49" i="87" s="1"/>
  <c r="E72" i="87"/>
  <c r="E73" i="87" s="1"/>
  <c r="E74" i="87" s="1"/>
  <c r="F73" i="87"/>
  <c r="F74" i="87" s="1"/>
  <c r="F5" i="87"/>
  <c r="F6" i="87" s="1"/>
  <c r="F7" i="87" s="1"/>
  <c r="G67" i="87"/>
  <c r="G69" i="87" s="1"/>
  <c r="H67" i="87"/>
  <c r="F14" i="87"/>
  <c r="E15" i="87"/>
  <c r="N68" i="87"/>
  <c r="N69" i="87" s="1"/>
  <c r="E4" i="87"/>
  <c r="G4" i="87" s="1"/>
  <c r="B190" i="83"/>
  <c r="N24" i="82" s="1"/>
  <c r="B202" i="83"/>
  <c r="N25" i="82" s="1"/>
  <c r="F67" i="87" l="1"/>
  <c r="E14" i="87"/>
  <c r="E67" i="87" s="1"/>
  <c r="E68" i="87" l="1"/>
  <c r="E6" i="87" s="1"/>
  <c r="G6" i="87" s="1"/>
  <c r="E3" i="87"/>
  <c r="F68" i="87"/>
  <c r="F69" i="87" s="1"/>
  <c r="O69" i="87" s="1"/>
  <c r="G3" i="87" l="1"/>
  <c r="E5" i="87"/>
  <c r="G5" i="87" s="1"/>
  <c r="E69" i="87"/>
  <c r="E7" i="87" s="1"/>
  <c r="G7" i="87" s="1"/>
  <c r="P156" i="83" l="1"/>
  <c r="P154" i="83"/>
  <c r="P153" i="83"/>
  <c r="P151" i="83"/>
  <c r="Q152" i="83" s="1"/>
  <c r="P227" i="83"/>
  <c r="P228" i="83"/>
  <c r="P232" i="83"/>
  <c r="P234" i="83"/>
  <c r="P237" i="83"/>
  <c r="P238" i="83"/>
  <c r="H23" i="82"/>
  <c r="Q235" i="83" l="1"/>
  <c r="Q154" i="83"/>
  <c r="Q157" i="83"/>
  <c r="Q164" i="83"/>
  <c r="Q238" i="83"/>
  <c r="L72" i="82"/>
  <c r="J72" i="82"/>
  <c r="H72" i="82"/>
  <c r="L25" i="82"/>
  <c r="H25" i="82"/>
  <c r="L24" i="82"/>
  <c r="H24" i="82"/>
  <c r="L23" i="82"/>
  <c r="F23" i="82" s="1"/>
  <c r="B149" i="83" l="1"/>
  <c r="N21" i="82" s="1"/>
  <c r="E21" i="82" s="1"/>
  <c r="F72" i="82"/>
  <c r="F73" i="82"/>
  <c r="F74" i="82" s="1"/>
  <c r="F3" i="82"/>
  <c r="F25" i="82"/>
  <c r="E25" i="82" s="1"/>
  <c r="F24" i="82"/>
  <c r="E24" i="82" s="1"/>
  <c r="E23" i="82" l="1"/>
  <c r="K60" i="82" l="1"/>
  <c r="J60" i="82"/>
  <c r="J49" i="82"/>
  <c r="K49" i="82"/>
  <c r="J52" i="82"/>
  <c r="K52" i="82"/>
  <c r="J46" i="82"/>
  <c r="K46" i="82"/>
  <c r="K14" i="82"/>
  <c r="K67" i="82" l="1"/>
  <c r="J14" i="82"/>
  <c r="J55" i="82"/>
  <c r="L34" i="82"/>
  <c r="H34" i="82"/>
  <c r="L33" i="82"/>
  <c r="H33" i="82"/>
  <c r="L32" i="82"/>
  <c r="H32" i="82"/>
  <c r="L31" i="82"/>
  <c r="H31" i="82"/>
  <c r="P352" i="83"/>
  <c r="Q352" i="83" s="1"/>
  <c r="P331" i="83"/>
  <c r="Q331" i="83" s="1"/>
  <c r="F31" i="82" l="1"/>
  <c r="F33" i="82"/>
  <c r="F32" i="82"/>
  <c r="F34" i="82"/>
  <c r="J67" i="82"/>
  <c r="P344" i="83"/>
  <c r="P343" i="83"/>
  <c r="P323" i="83"/>
  <c r="P322" i="83"/>
  <c r="P287" i="83"/>
  <c r="P286" i="83"/>
  <c r="P285" i="83"/>
  <c r="P361" i="83"/>
  <c r="Q363" i="83" s="1"/>
  <c r="P388" i="83"/>
  <c r="P386" i="83"/>
  <c r="P383" i="83"/>
  <c r="P382" i="83"/>
  <c r="P377" i="83"/>
  <c r="P372" i="83"/>
  <c r="P367" i="83"/>
  <c r="P365" i="83"/>
  <c r="P364" i="83"/>
  <c r="P357" i="83"/>
  <c r="P356" i="83"/>
  <c r="P354" i="83"/>
  <c r="P349" i="83"/>
  <c r="P347" i="83"/>
  <c r="P346" i="83"/>
  <c r="P340" i="83"/>
  <c r="Q345" i="83" s="1"/>
  <c r="P319" i="83"/>
  <c r="Q324" i="83" s="1"/>
  <c r="P336" i="83"/>
  <c r="P335" i="83"/>
  <c r="P333" i="83"/>
  <c r="P328" i="83"/>
  <c r="Q329" i="83" s="1"/>
  <c r="P326" i="83"/>
  <c r="P325" i="83"/>
  <c r="P570" i="83"/>
  <c r="P569" i="83"/>
  <c r="P543" i="83"/>
  <c r="P540" i="83"/>
  <c r="Q540" i="83" s="1"/>
  <c r="P539" i="83"/>
  <c r="Q539" i="83" s="1"/>
  <c r="P537" i="83"/>
  <c r="P536" i="83"/>
  <c r="P534" i="83"/>
  <c r="Q537" i="83" s="1"/>
  <c r="P559" i="83"/>
  <c r="P558" i="83"/>
  <c r="P556" i="83"/>
  <c r="Q559" i="83" s="1"/>
  <c r="P549" i="83"/>
  <c r="Q552" i="83" s="1"/>
  <c r="B548" i="83" s="1"/>
  <c r="N53" i="82" s="1"/>
  <c r="N52" i="82" s="1"/>
  <c r="P173" i="83"/>
  <c r="P169" i="83"/>
  <c r="P168" i="83"/>
  <c r="P167" i="83"/>
  <c r="Q167" i="83" s="1"/>
  <c r="P221" i="83"/>
  <c r="P217" i="83"/>
  <c r="P216" i="83"/>
  <c r="P215" i="83"/>
  <c r="Q215" i="83" s="1"/>
  <c r="P425" i="83"/>
  <c r="P422" i="83"/>
  <c r="P505" i="83"/>
  <c r="P500" i="83"/>
  <c r="Q501" i="83" s="1"/>
  <c r="P416" i="83"/>
  <c r="P412" i="83"/>
  <c r="P406" i="83"/>
  <c r="P404" i="83"/>
  <c r="P403" i="83"/>
  <c r="P402" i="83"/>
  <c r="Q402" i="83" s="1"/>
  <c r="P494" i="83"/>
  <c r="P490" i="83"/>
  <c r="P489" i="83"/>
  <c r="Q490" i="83" s="1"/>
  <c r="P488" i="83"/>
  <c r="Q488" i="83" s="1"/>
  <c r="P397" i="83"/>
  <c r="P395" i="83"/>
  <c r="P394" i="83"/>
  <c r="P393" i="83"/>
  <c r="Q393" i="83" s="1"/>
  <c r="P528" i="83"/>
  <c r="P527" i="83"/>
  <c r="P525" i="83"/>
  <c r="Q525" i="83" s="1"/>
  <c r="P522" i="83"/>
  <c r="P521" i="83"/>
  <c r="P519" i="83"/>
  <c r="Q519" i="83" s="1"/>
  <c r="P485" i="83"/>
  <c r="P483" i="83"/>
  <c r="P481" i="83"/>
  <c r="Q479" i="83"/>
  <c r="P477" i="83"/>
  <c r="P475" i="83"/>
  <c r="P474" i="83"/>
  <c r="P471" i="83"/>
  <c r="Q473" i="83" s="1"/>
  <c r="P467" i="83"/>
  <c r="P465" i="83"/>
  <c r="P463" i="83"/>
  <c r="Q461" i="83"/>
  <c r="P458" i="83"/>
  <c r="P456" i="83"/>
  <c r="P455" i="83"/>
  <c r="P454" i="83"/>
  <c r="P314" i="83"/>
  <c r="Q316" i="83" s="1"/>
  <c r="P309" i="83"/>
  <c r="Q310" i="83" s="1"/>
  <c r="P307" i="83"/>
  <c r="P306" i="83"/>
  <c r="P304" i="83"/>
  <c r="Q305" i="83" s="1"/>
  <c r="P301" i="83"/>
  <c r="P300" i="83"/>
  <c r="P299" i="83"/>
  <c r="P297" i="83"/>
  <c r="P295" i="83"/>
  <c r="Q295" i="83" s="1"/>
  <c r="P293" i="83"/>
  <c r="P292" i="83"/>
  <c r="P290" i="83"/>
  <c r="P289" i="83"/>
  <c r="P282" i="83"/>
  <c r="P281" i="83"/>
  <c r="Q288" i="83" s="1"/>
  <c r="P145" i="83"/>
  <c r="P141" i="83"/>
  <c r="Q141" i="83" s="1"/>
  <c r="P136" i="83"/>
  <c r="P135" i="83"/>
  <c r="P132" i="83"/>
  <c r="Q134" i="83" s="1"/>
  <c r="P123" i="83"/>
  <c r="P122" i="83"/>
  <c r="P120" i="83"/>
  <c r="Q121" i="83" s="1"/>
  <c r="P512" i="83"/>
  <c r="Q512" i="83" s="1"/>
  <c r="P511" i="83"/>
  <c r="AD510" i="83"/>
  <c r="P510" i="83"/>
  <c r="Q511" i="83" s="1"/>
  <c r="P92" i="83"/>
  <c r="P91" i="83"/>
  <c r="P88" i="83"/>
  <c r="P86" i="83"/>
  <c r="P85" i="83"/>
  <c r="P83" i="83"/>
  <c r="Q84" i="83" s="1"/>
  <c r="P116" i="83"/>
  <c r="P114" i="83"/>
  <c r="P113" i="83"/>
  <c r="P112" i="83"/>
  <c r="P109" i="83"/>
  <c r="Q109" i="83" s="1"/>
  <c r="P107" i="83"/>
  <c r="P106" i="83"/>
  <c r="P104" i="83"/>
  <c r="P103" i="83"/>
  <c r="P101" i="83"/>
  <c r="P100" i="83"/>
  <c r="P98" i="83"/>
  <c r="Q101" i="83" s="1"/>
  <c r="P276" i="83"/>
  <c r="P275" i="83"/>
  <c r="P274" i="83"/>
  <c r="P273" i="83"/>
  <c r="P272" i="83"/>
  <c r="P269" i="83"/>
  <c r="P268" i="83"/>
  <c r="P266" i="83"/>
  <c r="P265" i="83"/>
  <c r="P262" i="83"/>
  <c r="P263" i="83"/>
  <c r="P261" i="83"/>
  <c r="P258" i="83"/>
  <c r="P256" i="83"/>
  <c r="Q264" i="83" s="1"/>
  <c r="P447" i="83"/>
  <c r="P446" i="83"/>
  <c r="P445" i="83"/>
  <c r="P444" i="83"/>
  <c r="P442" i="83"/>
  <c r="Q442" i="83" s="1"/>
  <c r="P438" i="83"/>
  <c r="P436" i="83"/>
  <c r="P435" i="83"/>
  <c r="P431" i="83"/>
  <c r="Q433" i="83" s="1"/>
  <c r="P251" i="83"/>
  <c r="P250" i="83"/>
  <c r="P249" i="83"/>
  <c r="P248" i="83"/>
  <c r="P247" i="83"/>
  <c r="P246" i="83"/>
  <c r="P244" i="83"/>
  <c r="Q244" i="83" s="1"/>
  <c r="P240" i="83"/>
  <c r="P78" i="83"/>
  <c r="P77" i="83"/>
  <c r="P76" i="83"/>
  <c r="P75" i="83"/>
  <c r="P73" i="83"/>
  <c r="P70" i="83"/>
  <c r="Q70" i="83" s="1"/>
  <c r="P67" i="83"/>
  <c r="P66" i="83"/>
  <c r="P63" i="83"/>
  <c r="P62" i="83"/>
  <c r="P59" i="83"/>
  <c r="P57" i="83"/>
  <c r="P53" i="83"/>
  <c r="P52" i="83"/>
  <c r="Q60" i="83" s="1"/>
  <c r="P47" i="83"/>
  <c r="P46" i="83"/>
  <c r="P45" i="83"/>
  <c r="P44" i="83"/>
  <c r="P40" i="83"/>
  <c r="P30" i="83"/>
  <c r="Q31" i="83" s="1"/>
  <c r="P27" i="83"/>
  <c r="P26" i="83"/>
  <c r="P25" i="83"/>
  <c r="P21" i="83"/>
  <c r="P20" i="83"/>
  <c r="P17" i="83"/>
  <c r="P16" i="83"/>
  <c r="P15" i="83"/>
  <c r="P13" i="83"/>
  <c r="P12" i="83"/>
  <c r="P11" i="83"/>
  <c r="P8" i="83"/>
  <c r="P7" i="83"/>
  <c r="Q18" i="83" s="1"/>
  <c r="M60" i="82"/>
  <c r="L60" i="82"/>
  <c r="I60" i="82"/>
  <c r="H60" i="82"/>
  <c r="F60" i="82"/>
  <c r="L50" i="82"/>
  <c r="L49" i="82" s="1"/>
  <c r="H49" i="82"/>
  <c r="M49" i="82"/>
  <c r="I49" i="82"/>
  <c r="G49" i="82" s="1"/>
  <c r="L56" i="82"/>
  <c r="L53" i="82"/>
  <c r="L52" i="82" s="1"/>
  <c r="H53" i="82"/>
  <c r="M52" i="82"/>
  <c r="I52" i="82"/>
  <c r="L22" i="82"/>
  <c r="H22" i="82"/>
  <c r="L26" i="82"/>
  <c r="H26" i="82"/>
  <c r="L38" i="82"/>
  <c r="H38" i="82"/>
  <c r="L43" i="82"/>
  <c r="H43" i="82"/>
  <c r="F43" i="82" s="1"/>
  <c r="L37" i="82"/>
  <c r="H37" i="82"/>
  <c r="L36" i="82"/>
  <c r="H36" i="82"/>
  <c r="F36" i="82" s="1"/>
  <c r="L42" i="82"/>
  <c r="H42" i="82"/>
  <c r="L35" i="82"/>
  <c r="H35" i="82"/>
  <c r="F35" i="82" s="1"/>
  <c r="L47" i="82"/>
  <c r="L46" i="82" s="1"/>
  <c r="H47" i="82"/>
  <c r="M46" i="82"/>
  <c r="I46" i="82"/>
  <c r="L41" i="82"/>
  <c r="H41" i="82"/>
  <c r="L40" i="82"/>
  <c r="H40" i="82"/>
  <c r="L30" i="82"/>
  <c r="H30" i="82"/>
  <c r="L29" i="82"/>
  <c r="H29" i="82"/>
  <c r="L20" i="82"/>
  <c r="H20" i="82"/>
  <c r="L19" i="82"/>
  <c r="H19" i="82"/>
  <c r="F19" i="82" s="1"/>
  <c r="L44" i="82"/>
  <c r="H44" i="82"/>
  <c r="L17" i="82"/>
  <c r="H17" i="82"/>
  <c r="F17" i="82" s="1"/>
  <c r="L18" i="82"/>
  <c r="H18" i="82"/>
  <c r="L28" i="82"/>
  <c r="H28" i="82"/>
  <c r="L39" i="82"/>
  <c r="H39" i="82"/>
  <c r="L27" i="82"/>
  <c r="H27" i="82"/>
  <c r="L16" i="82"/>
  <c r="H16" i="82"/>
  <c r="L15" i="82"/>
  <c r="H15" i="82"/>
  <c r="M14" i="82"/>
  <c r="I14" i="82"/>
  <c r="Q380" i="83" l="1"/>
  <c r="Q378" i="83"/>
  <c r="Q117" i="83"/>
  <c r="Q544" i="83"/>
  <c r="F16" i="82"/>
  <c r="F15" i="82"/>
  <c r="F26" i="82"/>
  <c r="G52" i="82"/>
  <c r="I67" i="82"/>
  <c r="F30" i="82"/>
  <c r="F39" i="82"/>
  <c r="F18" i="82"/>
  <c r="F44" i="82"/>
  <c r="F20" i="82"/>
  <c r="F41" i="82"/>
  <c r="F42" i="82"/>
  <c r="F37" i="82"/>
  <c r="F38" i="82"/>
  <c r="F22" i="82"/>
  <c r="Q386" i="83"/>
  <c r="F27" i="82"/>
  <c r="F28" i="82"/>
  <c r="F29" i="82"/>
  <c r="F40" i="82"/>
  <c r="G46" i="82"/>
  <c r="G60" i="82"/>
  <c r="M67" i="82"/>
  <c r="Q395" i="83"/>
  <c r="Q414" i="83"/>
  <c r="Q423" i="83"/>
  <c r="Q440" i="83"/>
  <c r="Q270" i="83"/>
  <c r="Q107" i="83"/>
  <c r="Q139" i="83"/>
  <c r="Q456" i="83"/>
  <c r="Q475" i="83"/>
  <c r="Q293" i="83"/>
  <c r="Q48" i="83"/>
  <c r="Q68" i="83"/>
  <c r="Q571" i="83"/>
  <c r="B569" i="83" s="1"/>
  <c r="N61" i="82" s="1"/>
  <c r="N60" i="82" s="1"/>
  <c r="Q383" i="83"/>
  <c r="Q266" i="83"/>
  <c r="Q136" i="83"/>
  <c r="Q290" i="83"/>
  <c r="Q459" i="83"/>
  <c r="Q478" i="83"/>
  <c r="B555" i="83"/>
  <c r="N72" i="82" s="1"/>
  <c r="Q326" i="83"/>
  <c r="Q337" i="83"/>
  <c r="Q347" i="83"/>
  <c r="Q358" i="83"/>
  <c r="Q368" i="83"/>
  <c r="Q277" i="83"/>
  <c r="Q399" i="83"/>
  <c r="Q408" i="83"/>
  <c r="Q418" i="83"/>
  <c r="Q507" i="83"/>
  <c r="Q427" i="83"/>
  <c r="Q390" i="83"/>
  <c r="Q22" i="83"/>
  <c r="Q79" i="83"/>
  <c r="Q450" i="83"/>
  <c r="Q523" i="83"/>
  <c r="Q350" i="83"/>
  <c r="Q365" i="83"/>
  <c r="Q374" i="83"/>
  <c r="Q496" i="83"/>
  <c r="Q516" i="83"/>
  <c r="Q147" i="83"/>
  <c r="Q529" i="83"/>
  <c r="Q223" i="83"/>
  <c r="Q175" i="83"/>
  <c r="Q252" i="83"/>
  <c r="Q128" i="83"/>
  <c r="Q64" i="83"/>
  <c r="Q242" i="83"/>
  <c r="Q436" i="83"/>
  <c r="Q86" i="83"/>
  <c r="Q95" i="83"/>
  <c r="Q123" i="83"/>
  <c r="Q307" i="83"/>
  <c r="Q467" i="83"/>
  <c r="Q485" i="83"/>
  <c r="F47" i="82"/>
  <c r="H46" i="82"/>
  <c r="F46" i="82" s="1"/>
  <c r="F53" i="82"/>
  <c r="E53" i="82" s="1"/>
  <c r="Q301" i="83"/>
  <c r="L14" i="82"/>
  <c r="H52" i="82"/>
  <c r="F50" i="82"/>
  <c r="F49" i="82" s="1"/>
  <c r="L55" i="82"/>
  <c r="Q28" i="83"/>
  <c r="Q104" i="83"/>
  <c r="Q89" i="83"/>
  <c r="Q404" i="83"/>
  <c r="Q217" i="83"/>
  <c r="Q169" i="83"/>
  <c r="H14" i="82"/>
  <c r="F56" i="82"/>
  <c r="H55" i="82"/>
  <c r="B487" i="83" l="1"/>
  <c r="N42" i="82" s="1"/>
  <c r="E42" i="82" s="1"/>
  <c r="B509" i="83"/>
  <c r="N44" i="82" s="1"/>
  <c r="E44" i="82" s="1"/>
  <c r="N73" i="82"/>
  <c r="N74" i="82" s="1"/>
  <c r="O74" i="82" s="1"/>
  <c r="F4" i="82"/>
  <c r="F5" i="82" s="1"/>
  <c r="F6" i="82" s="1"/>
  <c r="F7" i="82" s="1"/>
  <c r="E72" i="82"/>
  <c r="L67" i="82"/>
  <c r="G67" i="82"/>
  <c r="G69" i="82" s="1"/>
  <c r="H67" i="82"/>
  <c r="B519" i="83"/>
  <c r="N47" i="82" s="1"/>
  <c r="N46" i="82" s="1"/>
  <c r="B5" i="83"/>
  <c r="N15" i="82" s="1"/>
  <c r="B392" i="83"/>
  <c r="N35" i="82" s="1"/>
  <c r="E35" i="82" s="1"/>
  <c r="B376" i="83"/>
  <c r="N34" i="82" s="1"/>
  <c r="E34" i="82" s="1"/>
  <c r="B130" i="83"/>
  <c r="N20" i="82" s="1"/>
  <c r="E20" i="82" s="1"/>
  <c r="B420" i="83"/>
  <c r="N38" i="82" s="1"/>
  <c r="E38" i="82" s="1"/>
  <c r="B429" i="83"/>
  <c r="N39" i="82" s="1"/>
  <c r="E39" i="82" s="1"/>
  <c r="B452" i="83"/>
  <c r="N40" i="82" s="1"/>
  <c r="E40" i="82" s="1"/>
  <c r="B225" i="83"/>
  <c r="N27" i="82" s="1"/>
  <c r="E27" i="82" s="1"/>
  <c r="B498" i="83"/>
  <c r="N43" i="82" s="1"/>
  <c r="E43" i="82" s="1"/>
  <c r="B360" i="83"/>
  <c r="N33" i="82" s="1"/>
  <c r="E33" i="82" s="1"/>
  <c r="B119" i="83"/>
  <c r="N19" i="82" s="1"/>
  <c r="E19" i="82" s="1"/>
  <c r="B410" i="83"/>
  <c r="N37" i="82" s="1"/>
  <c r="E37" i="82" s="1"/>
  <c r="B339" i="83"/>
  <c r="N32" i="82" s="1"/>
  <c r="E32" i="82" s="1"/>
  <c r="B254" i="83"/>
  <c r="N28" i="82" s="1"/>
  <c r="E28" i="82" s="1"/>
  <c r="B303" i="83"/>
  <c r="N30" i="82" s="1"/>
  <c r="E30" i="82" s="1"/>
  <c r="B469" i="83"/>
  <c r="N41" i="82" s="1"/>
  <c r="E41" i="82" s="1"/>
  <c r="F52" i="82"/>
  <c r="E52" i="82" s="1"/>
  <c r="B318" i="83"/>
  <c r="N31" i="82" s="1"/>
  <c r="B279" i="83"/>
  <c r="N29" i="82" s="1"/>
  <c r="E56" i="82"/>
  <c r="E55" i="82" s="1"/>
  <c r="F55" i="82"/>
  <c r="B533" i="83"/>
  <c r="N50" i="82" s="1"/>
  <c r="N49" i="82" s="1"/>
  <c r="B166" i="83"/>
  <c r="N22" i="82" s="1"/>
  <c r="E22" i="82" s="1"/>
  <c r="B214" i="83"/>
  <c r="N26" i="82" s="1"/>
  <c r="E26" i="82" s="1"/>
  <c r="B401" i="83"/>
  <c r="N36" i="82" s="1"/>
  <c r="B81" i="83"/>
  <c r="N17" i="82" s="1"/>
  <c r="E17" i="82" s="1"/>
  <c r="B97" i="83"/>
  <c r="N18" i="82" s="1"/>
  <c r="E18" i="82" s="1"/>
  <c r="F14" i="82"/>
  <c r="E15" i="82" l="1"/>
  <c r="E31" i="82"/>
  <c r="E73" i="82"/>
  <c r="E74" i="82" s="1"/>
  <c r="N16" i="82"/>
  <c r="N14" i="82" s="1"/>
  <c r="B572" i="83"/>
  <c r="F67" i="82"/>
  <c r="F68" i="82" s="1"/>
  <c r="E29" i="82"/>
  <c r="E60" i="82"/>
  <c r="E61" i="82"/>
  <c r="N67" i="82" l="1"/>
  <c r="N68" i="82" s="1"/>
  <c r="E16" i="82"/>
  <c r="E46" i="82"/>
  <c r="E47" i="82"/>
  <c r="E49" i="82"/>
  <c r="E50" i="82"/>
  <c r="E36" i="82"/>
  <c r="E14" i="82" l="1"/>
  <c r="E67" i="82" s="1"/>
  <c r="E68" i="82" l="1"/>
  <c r="E69" i="82" s="1"/>
  <c r="E4" i="82" l="1"/>
  <c r="G4" i="82" s="1"/>
  <c r="E3" i="82"/>
  <c r="G3" i="82" s="1"/>
  <c r="E6" i="82"/>
  <c r="G6" i="82" s="1"/>
  <c r="E5" i="82" l="1"/>
  <c r="G5" i="82" s="1"/>
  <c r="N69" i="82"/>
  <c r="E7" i="82"/>
  <c r="G7" i="82" s="1"/>
  <c r="F69" i="82"/>
  <c r="O69" i="8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</author>
  </authors>
  <commentList>
    <comment ref="L32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資機材管理に含める
</t>
        </r>
      </text>
    </comment>
    <comment ref="L343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資機材管理に含める
</t>
        </r>
      </text>
    </comment>
    <comment ref="L364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資機材管理に含める
</t>
        </r>
      </text>
    </comment>
    <comment ref="L472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資機材管理に含める
</t>
        </r>
      </text>
    </comment>
    <comment ref="L491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資機材管理に含める
</t>
        </r>
      </text>
    </comment>
    <comment ref="B545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感染症も含めた額</t>
        </r>
      </text>
    </comment>
  </commentList>
</comments>
</file>

<file path=xl/sharedStrings.xml><?xml version="1.0" encoding="utf-8"?>
<sst xmlns="http://schemas.openxmlformats.org/spreadsheetml/2006/main" count="5377" uniqueCount="412">
  <si>
    <r>
      <t>2022-26 経費積算内訳書</t>
    </r>
    <r>
      <rPr>
        <sz val="22"/>
        <color rgb="FF0000FF"/>
        <rFont val="ＭＳ ゴシック"/>
        <family val="3"/>
        <charset val="128"/>
      </rPr>
      <t>（2022年度分）</t>
    </r>
    <rPh sb="8" eb="10">
      <t>ケイヒ</t>
    </rPh>
    <rPh sb="10" eb="12">
      <t>セキサン</t>
    </rPh>
    <rPh sb="12" eb="14">
      <t>ウチワケ</t>
    </rPh>
    <rPh sb="14" eb="15">
      <t>ショ</t>
    </rPh>
    <rPh sb="20" eb="23">
      <t>ネンドブン</t>
    </rPh>
    <phoneticPr fontId="4"/>
  </si>
  <si>
    <t>平常時</t>
    <rPh sb="0" eb="3">
      <t>ヘイジョウジ</t>
    </rPh>
    <phoneticPr fontId="6"/>
  </si>
  <si>
    <t>緊急時</t>
    <rPh sb="0" eb="3">
      <t>キンキュウジ</t>
    </rPh>
    <phoneticPr fontId="6"/>
  </si>
  <si>
    <t>合計</t>
    <rPh sb="0" eb="2">
      <t>ゴウケイ</t>
    </rPh>
    <phoneticPr fontId="6"/>
  </si>
  <si>
    <t>人件費合計（消費税抜き）</t>
    <rPh sb="3" eb="5">
      <t>ゴウケイ</t>
    </rPh>
    <rPh sb="6" eb="9">
      <t>ショウヒゼイ</t>
    </rPh>
    <rPh sb="9" eb="10">
      <t>ヌ</t>
    </rPh>
    <phoneticPr fontId="4"/>
  </si>
  <si>
    <t>直接経費合計（消費税抜き）</t>
    <rPh sb="4" eb="6">
      <t>ゴウケイ</t>
    </rPh>
    <rPh sb="7" eb="9">
      <t>ショウヒ</t>
    </rPh>
    <rPh sb="9" eb="10">
      <t>ゼイ</t>
    </rPh>
    <rPh sb="10" eb="11">
      <t>ヌ</t>
    </rPh>
    <phoneticPr fontId="4"/>
  </si>
  <si>
    <t>小計</t>
    <rPh sb="0" eb="2">
      <t>ショウケイ</t>
    </rPh>
    <phoneticPr fontId="4"/>
  </si>
  <si>
    <t>消費税（10%)</t>
    <rPh sb="0" eb="3">
      <t>ショウヒゼイ</t>
    </rPh>
    <phoneticPr fontId="6"/>
  </si>
  <si>
    <t>（年間）</t>
    <rPh sb="1" eb="3">
      <t>ネンカン</t>
    </rPh>
    <phoneticPr fontId="6"/>
  </si>
  <si>
    <t>人件費+直接経費 合計額（消費税込）</t>
    <rPh sb="0" eb="3">
      <t>ジンケンヒ</t>
    </rPh>
    <rPh sb="9" eb="11">
      <t>ゴウケイ</t>
    </rPh>
    <rPh sb="11" eb="12">
      <t>ガク</t>
    </rPh>
    <rPh sb="13" eb="16">
      <t>ショウヒゼイ</t>
    </rPh>
    <rPh sb="16" eb="17">
      <t>コミ</t>
    </rPh>
    <phoneticPr fontId="6"/>
  </si>
  <si>
    <t>【人件費】</t>
    <rPh sb="1" eb="4">
      <t>ジンケンヒ</t>
    </rPh>
    <phoneticPr fontId="4"/>
  </si>
  <si>
    <t>項目</t>
    <rPh sb="0" eb="2">
      <t>コウモク</t>
    </rPh>
    <phoneticPr fontId="6"/>
  </si>
  <si>
    <t>業務内容</t>
    <rPh sb="0" eb="2">
      <t>ギョウム</t>
    </rPh>
    <rPh sb="2" eb="4">
      <t>ナイヨウ</t>
    </rPh>
    <phoneticPr fontId="4"/>
  </si>
  <si>
    <t>合計
（人件費＋直接費）</t>
    <rPh sb="0" eb="2">
      <t>ゴウケイ</t>
    </rPh>
    <rPh sb="4" eb="7">
      <t>ジンケンヒ</t>
    </rPh>
    <rPh sb="8" eb="10">
      <t>チョクセツ</t>
    </rPh>
    <rPh sb="10" eb="11">
      <t>ヒ</t>
    </rPh>
    <phoneticPr fontId="6"/>
  </si>
  <si>
    <t>人件費合計　①</t>
    <rPh sb="0" eb="3">
      <t>ジンケンヒ</t>
    </rPh>
    <rPh sb="3" eb="5">
      <t>ゴウケイ</t>
    </rPh>
    <phoneticPr fontId="4"/>
  </si>
  <si>
    <t>M/M
合計</t>
    <rPh sb="4" eb="6">
      <t>ゴウケイ</t>
    </rPh>
    <phoneticPr fontId="4"/>
  </si>
  <si>
    <t>業務総括責任者</t>
    <rPh sb="0" eb="2">
      <t>ギョウム</t>
    </rPh>
    <rPh sb="2" eb="4">
      <t>ソウカツ</t>
    </rPh>
    <rPh sb="4" eb="7">
      <t>セキニンシャ</t>
    </rPh>
    <phoneticPr fontId="4"/>
  </si>
  <si>
    <t>M/M</t>
    <phoneticPr fontId="4"/>
  </si>
  <si>
    <t>副総括</t>
    <rPh sb="0" eb="3">
      <t>フクソウカツ</t>
    </rPh>
    <phoneticPr fontId="4"/>
  </si>
  <si>
    <t>事務支援要員</t>
    <rPh sb="0" eb="2">
      <t>ジム</t>
    </rPh>
    <rPh sb="2" eb="4">
      <t>シエン</t>
    </rPh>
    <rPh sb="4" eb="6">
      <t>ヨウイン</t>
    </rPh>
    <phoneticPr fontId="4"/>
  </si>
  <si>
    <t>人/月</t>
  </si>
  <si>
    <t>直接経費 合計　②</t>
    <rPh sb="5" eb="7">
      <t>ゴウケイ</t>
    </rPh>
    <phoneticPr fontId="4"/>
  </si>
  <si>
    <t>単価</t>
    <rPh sb="0" eb="2">
      <t>タンカ</t>
    </rPh>
    <phoneticPr fontId="4"/>
  </si>
  <si>
    <t>単価　</t>
    <rPh sb="0" eb="2">
      <t>タンカ</t>
    </rPh>
    <phoneticPr fontId="4"/>
  </si>
  <si>
    <t>1.訓練・研修</t>
    <rPh sb="2" eb="4">
      <t>クンレン</t>
    </rPh>
    <rPh sb="5" eb="7">
      <t>ケンシュウ</t>
    </rPh>
    <phoneticPr fontId="4"/>
  </si>
  <si>
    <t>(1)</t>
    <phoneticPr fontId="6"/>
  </si>
  <si>
    <t>総合訓練（救助ﾁｰﾑ）</t>
    <rPh sb="0" eb="2">
      <t>ソウゴウ</t>
    </rPh>
    <rPh sb="2" eb="4">
      <t>クンレン</t>
    </rPh>
    <rPh sb="5" eb="7">
      <t>キュウジョ</t>
    </rPh>
    <phoneticPr fontId="4"/>
  </si>
  <si>
    <t>(2)</t>
    <phoneticPr fontId="6"/>
  </si>
  <si>
    <t>技術訓練（救助ﾁｰﾑ）</t>
    <rPh sb="0" eb="2">
      <t>ギジュツ</t>
    </rPh>
    <rPh sb="2" eb="4">
      <t>クンレン</t>
    </rPh>
    <rPh sb="5" eb="7">
      <t>キュウジョ</t>
    </rPh>
    <phoneticPr fontId="4"/>
  </si>
  <si>
    <t>(3)</t>
    <phoneticPr fontId="6"/>
  </si>
  <si>
    <t>指揮計画運用研修（救助チーム）</t>
    <rPh sb="0" eb="2">
      <t>シキ</t>
    </rPh>
    <rPh sb="2" eb="4">
      <t>ケイカク</t>
    </rPh>
    <rPh sb="4" eb="6">
      <t>ウンヨウ</t>
    </rPh>
    <rPh sb="6" eb="8">
      <t>ケンシュウ</t>
    </rPh>
    <rPh sb="9" eb="11">
      <t>キュウジョ</t>
    </rPh>
    <phoneticPr fontId="4"/>
  </si>
  <si>
    <t>(4)</t>
  </si>
  <si>
    <t>機材メンテナンス会(救助チーム）</t>
    <rPh sb="0" eb="2">
      <t>キザイ</t>
    </rPh>
    <rPh sb="8" eb="9">
      <t>カイ</t>
    </rPh>
    <rPh sb="10" eb="12">
      <t>キュウジョ</t>
    </rPh>
    <phoneticPr fontId="4"/>
  </si>
  <si>
    <t>(5)</t>
  </si>
  <si>
    <t>構造評価専門家研修（救助チーム）</t>
    <rPh sb="0" eb="2">
      <t>コウゾウ</t>
    </rPh>
    <rPh sb="2" eb="4">
      <t>ヒョウカ</t>
    </rPh>
    <rPh sb="4" eb="7">
      <t>センモンカ</t>
    </rPh>
    <rPh sb="7" eb="9">
      <t>ケンシュウ</t>
    </rPh>
    <rPh sb="10" eb="12">
      <t>キュウジョ</t>
    </rPh>
    <phoneticPr fontId="6"/>
  </si>
  <si>
    <t>(6)</t>
  </si>
  <si>
    <t>技術検証会（救助チーム）</t>
    <rPh sb="0" eb="2">
      <t>ギジュツ</t>
    </rPh>
    <rPh sb="2" eb="4">
      <t>ケンショウ</t>
    </rPh>
    <rPh sb="4" eb="5">
      <t>カイ</t>
    </rPh>
    <rPh sb="6" eb="8">
      <t>キュウジョ</t>
    </rPh>
    <phoneticPr fontId="6"/>
  </si>
  <si>
    <t>(7)</t>
  </si>
  <si>
    <t>指揮計画運用勉強会（救助チーム）</t>
    <rPh sb="0" eb="2">
      <t>シキ</t>
    </rPh>
    <rPh sb="2" eb="4">
      <t>ケイカク</t>
    </rPh>
    <rPh sb="4" eb="6">
      <t>ウンヨウ</t>
    </rPh>
    <rPh sb="6" eb="9">
      <t>ベンキョウカイ</t>
    </rPh>
    <rPh sb="10" eb="12">
      <t>キュウジョ</t>
    </rPh>
    <phoneticPr fontId="4"/>
  </si>
  <si>
    <t>(8-1)</t>
    <phoneticPr fontId="6"/>
  </si>
  <si>
    <t>医療班拡大委員会（救助チーム）</t>
    <rPh sb="0" eb="2">
      <t>イリョウ</t>
    </rPh>
    <rPh sb="2" eb="3">
      <t>ハン</t>
    </rPh>
    <rPh sb="3" eb="8">
      <t>カクダイイインカイ</t>
    </rPh>
    <rPh sb="9" eb="11">
      <t>キュウジョ</t>
    </rPh>
    <phoneticPr fontId="2"/>
  </si>
  <si>
    <t>(8-2)</t>
  </si>
  <si>
    <t>医療班基礎研修（救助チーム）</t>
    <rPh sb="0" eb="2">
      <t>イリョウ</t>
    </rPh>
    <rPh sb="2" eb="3">
      <t>ハン</t>
    </rPh>
    <rPh sb="3" eb="7">
      <t>キソケンシュウ</t>
    </rPh>
    <rPh sb="8" eb="10">
      <t>キュウジョ</t>
    </rPh>
    <phoneticPr fontId="2"/>
  </si>
  <si>
    <t>(8-3)</t>
  </si>
  <si>
    <t>医療班総会（救助チーム）</t>
    <rPh sb="0" eb="2">
      <t>イリョウ</t>
    </rPh>
    <rPh sb="2" eb="3">
      <t>ハン</t>
    </rPh>
    <rPh sb="3" eb="5">
      <t>ソウカイ</t>
    </rPh>
    <rPh sb="6" eb="8">
      <t>キュウジョ</t>
    </rPh>
    <phoneticPr fontId="2"/>
  </si>
  <si>
    <t>(8-4)</t>
  </si>
  <si>
    <t>救助犬研修（救助チーム）</t>
    <rPh sb="0" eb="5">
      <t>キュウジョケンケンシュウ</t>
    </rPh>
    <rPh sb="6" eb="8">
      <t>キュウジョ</t>
    </rPh>
    <phoneticPr fontId="2"/>
  </si>
  <si>
    <t>(9)</t>
    <phoneticPr fontId="6"/>
  </si>
  <si>
    <t>技術検討会（救助チーム）</t>
    <rPh sb="0" eb="2">
      <t>ギジュツ</t>
    </rPh>
    <rPh sb="2" eb="4">
      <t>ケントウ</t>
    </rPh>
    <rPh sb="4" eb="5">
      <t>カイ</t>
    </rPh>
    <rPh sb="6" eb="8">
      <t>キュウジョ</t>
    </rPh>
    <phoneticPr fontId="2"/>
  </si>
  <si>
    <t>(10)</t>
  </si>
  <si>
    <t>導入研修（医療チーム）</t>
    <rPh sb="0" eb="2">
      <t>ドウニュウ</t>
    </rPh>
    <rPh sb="2" eb="4">
      <t>ケンシュウ</t>
    </rPh>
    <rPh sb="5" eb="7">
      <t>イリョウ</t>
    </rPh>
    <phoneticPr fontId="4"/>
  </si>
  <si>
    <t>(11)</t>
  </si>
  <si>
    <t>中級研修（医療チーム）</t>
    <rPh sb="0" eb="2">
      <t>チュウキュウ</t>
    </rPh>
    <rPh sb="2" eb="4">
      <t>ケンシュウ</t>
    </rPh>
    <rPh sb="5" eb="7">
      <t>イリョウ</t>
    </rPh>
    <phoneticPr fontId="4"/>
  </si>
  <si>
    <t>(12)</t>
  </si>
  <si>
    <t>展開訓練（医療チーム）</t>
    <rPh sb="0" eb="2">
      <t>テンカイ</t>
    </rPh>
    <rPh sb="2" eb="4">
      <t>クンレン</t>
    </rPh>
    <rPh sb="5" eb="7">
      <t>イリョウ</t>
    </rPh>
    <phoneticPr fontId="6"/>
  </si>
  <si>
    <t>(13)</t>
  </si>
  <si>
    <t>上級研修（医療チーム）</t>
    <rPh sb="0" eb="2">
      <t>ジョウキュウ</t>
    </rPh>
    <rPh sb="2" eb="4">
      <t>ケンシュウ</t>
    </rPh>
    <rPh sb="5" eb="7">
      <t>イリョウ</t>
    </rPh>
    <phoneticPr fontId="6"/>
  </si>
  <si>
    <t>(14)</t>
  </si>
  <si>
    <t>ロジリーダー養成研修（医療チーム）</t>
    <rPh sb="6" eb="8">
      <t>ヨウセイ</t>
    </rPh>
    <rPh sb="8" eb="10">
      <t>ケンシュウ</t>
    </rPh>
    <rPh sb="11" eb="13">
      <t>イリョウ</t>
    </rPh>
    <phoneticPr fontId="6"/>
  </si>
  <si>
    <t>(15)</t>
  </si>
  <si>
    <t>専門分野研修（医療チーム）</t>
    <rPh sb="0" eb="2">
      <t>センモン</t>
    </rPh>
    <rPh sb="2" eb="4">
      <t>ブンヤ</t>
    </rPh>
    <rPh sb="4" eb="6">
      <t>ケンシュウ</t>
    </rPh>
    <rPh sb="7" eb="9">
      <t>イリョウ</t>
    </rPh>
    <phoneticPr fontId="6"/>
  </si>
  <si>
    <t>(16)</t>
  </si>
  <si>
    <t>技術検証会（医療チーム）</t>
    <rPh sb="0" eb="2">
      <t>ギジュツ</t>
    </rPh>
    <rPh sb="2" eb="4">
      <t>ケンショウ</t>
    </rPh>
    <rPh sb="4" eb="5">
      <t>カイ</t>
    </rPh>
    <rPh sb="6" eb="8">
      <t>イリョウ</t>
    </rPh>
    <phoneticPr fontId="6"/>
  </si>
  <si>
    <t>(17)</t>
  </si>
  <si>
    <t>機材メンテナンス会（医療チーム）</t>
    <rPh sb="0" eb="2">
      <t>キザイ</t>
    </rPh>
    <rPh sb="8" eb="9">
      <t>カイ</t>
    </rPh>
    <rPh sb="10" eb="12">
      <t>イリョウ</t>
    </rPh>
    <phoneticPr fontId="6"/>
  </si>
  <si>
    <t>(18)</t>
  </si>
  <si>
    <t>支援委員会（医療チーム）</t>
    <rPh sb="0" eb="2">
      <t>シエン</t>
    </rPh>
    <rPh sb="2" eb="5">
      <t>イインカイ</t>
    </rPh>
    <rPh sb="6" eb="8">
      <t>イリョウ</t>
    </rPh>
    <phoneticPr fontId="2"/>
  </si>
  <si>
    <t>(19)</t>
  </si>
  <si>
    <t>総合調整部会（医療チーム）</t>
    <rPh sb="0" eb="2">
      <t>ソウゴウ</t>
    </rPh>
    <rPh sb="2" eb="4">
      <t>チョウセイ</t>
    </rPh>
    <rPh sb="4" eb="6">
      <t>ブカイ</t>
    </rPh>
    <rPh sb="7" eb="9">
      <t>イリョウ</t>
    </rPh>
    <phoneticPr fontId="2"/>
  </si>
  <si>
    <t>(20)</t>
  </si>
  <si>
    <t>常設班会議（医療チーム）</t>
  </si>
  <si>
    <t>(21)</t>
  </si>
  <si>
    <t>課題検討会（医療チーム）</t>
  </si>
  <si>
    <t>(22)</t>
  </si>
  <si>
    <t>導入研修（感染症対策チーム）</t>
    <rPh sb="0" eb="2">
      <t>ドウニュウ</t>
    </rPh>
    <rPh sb="2" eb="4">
      <t>ケンシュウ</t>
    </rPh>
    <rPh sb="5" eb="8">
      <t>カンセンショウ</t>
    </rPh>
    <rPh sb="8" eb="10">
      <t>タイサク</t>
    </rPh>
    <phoneticPr fontId="4"/>
  </si>
  <si>
    <t>(23)</t>
  </si>
  <si>
    <t>機能別研修（感染症対策チーム）</t>
    <rPh sb="0" eb="2">
      <t>キノウ</t>
    </rPh>
    <rPh sb="2" eb="3">
      <t>ベツ</t>
    </rPh>
    <rPh sb="3" eb="5">
      <t>ケンシュウ</t>
    </rPh>
    <rPh sb="6" eb="9">
      <t>カンセンショウ</t>
    </rPh>
    <rPh sb="9" eb="11">
      <t>タイサク</t>
    </rPh>
    <phoneticPr fontId="6"/>
  </si>
  <si>
    <t>(24)</t>
  </si>
  <si>
    <t>全体研修（感染症対策チーム）</t>
    <rPh sb="0" eb="2">
      <t>ゼンタイ</t>
    </rPh>
    <rPh sb="2" eb="4">
      <t>ケンシュウ</t>
    </rPh>
    <rPh sb="5" eb="8">
      <t>カンセンショウ</t>
    </rPh>
    <rPh sb="8" eb="10">
      <t>タイサク</t>
    </rPh>
    <phoneticPr fontId="6"/>
  </si>
  <si>
    <t>(25-1)</t>
    <phoneticPr fontId="6"/>
  </si>
  <si>
    <t>支援委員会・作業部会（感染症対策チーム）</t>
    <rPh sb="0" eb="2">
      <t>シエン</t>
    </rPh>
    <rPh sb="2" eb="5">
      <t>イインカイ</t>
    </rPh>
    <rPh sb="6" eb="10">
      <t>サギョウブカイ</t>
    </rPh>
    <rPh sb="11" eb="14">
      <t>カンセンショウ</t>
    </rPh>
    <rPh sb="14" eb="16">
      <t>タイサク</t>
    </rPh>
    <phoneticPr fontId="2"/>
  </si>
  <si>
    <t>(25-2)</t>
    <phoneticPr fontId="6"/>
  </si>
  <si>
    <t>作業部会（感染症対策チーム）</t>
    <rPh sb="0" eb="2">
      <t>サギョウ</t>
    </rPh>
    <rPh sb="2" eb="4">
      <t>ブカイ</t>
    </rPh>
    <rPh sb="5" eb="8">
      <t>カンセンショウ</t>
    </rPh>
    <rPh sb="8" eb="10">
      <t>タイサク</t>
    </rPh>
    <phoneticPr fontId="6"/>
  </si>
  <si>
    <t>(26)</t>
    <phoneticPr fontId="6"/>
  </si>
  <si>
    <t>業務調整員研修</t>
    <rPh sb="0" eb="2">
      <t>ギョウム</t>
    </rPh>
    <rPh sb="2" eb="4">
      <t>チョウセイ</t>
    </rPh>
    <rPh sb="4" eb="5">
      <t>イン</t>
    </rPh>
    <rPh sb="5" eb="7">
      <t>ケンシュウ</t>
    </rPh>
    <phoneticPr fontId="6"/>
  </si>
  <si>
    <t>2.国際緊急援助隊員候補者登録維持等に係る業務</t>
    <rPh sb="2" eb="4">
      <t>コクサイ</t>
    </rPh>
    <rPh sb="4" eb="6">
      <t>キンキュウ</t>
    </rPh>
    <rPh sb="6" eb="8">
      <t>エンジョ</t>
    </rPh>
    <rPh sb="8" eb="10">
      <t>タイイン</t>
    </rPh>
    <rPh sb="10" eb="13">
      <t>コウホシャ</t>
    </rPh>
    <rPh sb="13" eb="15">
      <t>トウロク</t>
    </rPh>
    <rPh sb="15" eb="17">
      <t>イジ</t>
    </rPh>
    <rPh sb="17" eb="18">
      <t>トウ</t>
    </rPh>
    <rPh sb="19" eb="20">
      <t>カカ</t>
    </rPh>
    <rPh sb="21" eb="23">
      <t>ギョウム</t>
    </rPh>
    <phoneticPr fontId="4"/>
  </si>
  <si>
    <t>(27)</t>
    <phoneticPr fontId="6"/>
  </si>
  <si>
    <t>国際緊急援助隊員候補者登録維持に係る業務</t>
    <rPh sb="0" eb="2">
      <t>コクサイ</t>
    </rPh>
    <rPh sb="2" eb="4">
      <t>キンキュウ</t>
    </rPh>
    <rPh sb="4" eb="6">
      <t>エンジョ</t>
    </rPh>
    <rPh sb="6" eb="8">
      <t>タイイン</t>
    </rPh>
    <rPh sb="8" eb="11">
      <t>コウホシャ</t>
    </rPh>
    <rPh sb="11" eb="13">
      <t>トウロク</t>
    </rPh>
    <rPh sb="13" eb="15">
      <t>イジ</t>
    </rPh>
    <rPh sb="16" eb="17">
      <t>カカ</t>
    </rPh>
    <rPh sb="18" eb="20">
      <t>ギョウム</t>
    </rPh>
    <phoneticPr fontId="4"/>
  </si>
  <si>
    <t>3.国際緊急援助隊携行資機材管理業務</t>
    <rPh sb="2" eb="4">
      <t>コクサイ</t>
    </rPh>
    <rPh sb="4" eb="6">
      <t>キンキュウ</t>
    </rPh>
    <rPh sb="6" eb="9">
      <t>エンジョタイ</t>
    </rPh>
    <rPh sb="9" eb="11">
      <t>ケイコウ</t>
    </rPh>
    <rPh sb="11" eb="14">
      <t>シキザイ</t>
    </rPh>
    <rPh sb="14" eb="16">
      <t>カンリ</t>
    </rPh>
    <rPh sb="16" eb="18">
      <t>ギョウム</t>
    </rPh>
    <phoneticPr fontId="4"/>
  </si>
  <si>
    <t>(28)</t>
    <phoneticPr fontId="6"/>
  </si>
  <si>
    <t xml:space="preserve">国際緊急援助隊携行機材管理業務 </t>
    <rPh sb="0" eb="2">
      <t>コクサイ</t>
    </rPh>
    <rPh sb="2" eb="4">
      <t>キンキュウ</t>
    </rPh>
    <rPh sb="4" eb="7">
      <t>エンジョタイ</t>
    </rPh>
    <rPh sb="7" eb="9">
      <t>ケイコウ</t>
    </rPh>
    <rPh sb="9" eb="11">
      <t>キザイ</t>
    </rPh>
    <rPh sb="11" eb="13">
      <t>カンリ</t>
    </rPh>
    <rPh sb="13" eb="15">
      <t>ギョウム</t>
    </rPh>
    <phoneticPr fontId="4"/>
  </si>
  <si>
    <t>4.業務実績資料等の作成業務</t>
    <rPh sb="2" eb="4">
      <t>ギョウム</t>
    </rPh>
    <rPh sb="4" eb="6">
      <t>ジッセキ</t>
    </rPh>
    <rPh sb="6" eb="8">
      <t>シリョウ</t>
    </rPh>
    <rPh sb="8" eb="9">
      <t>トウ</t>
    </rPh>
    <rPh sb="10" eb="12">
      <t>サクセイ</t>
    </rPh>
    <rPh sb="12" eb="14">
      <t>ギョウム</t>
    </rPh>
    <phoneticPr fontId="4"/>
  </si>
  <si>
    <t>(29)</t>
    <phoneticPr fontId="6"/>
  </si>
  <si>
    <t>情報整備・実績資料等の作成業務</t>
    <rPh sb="0" eb="2">
      <t>ジョウホウ</t>
    </rPh>
    <rPh sb="2" eb="4">
      <t>セイビ</t>
    </rPh>
    <rPh sb="5" eb="7">
      <t>ジッセキ</t>
    </rPh>
    <rPh sb="7" eb="9">
      <t>シリョウ</t>
    </rPh>
    <rPh sb="9" eb="10">
      <t>トウ</t>
    </rPh>
    <rPh sb="11" eb="13">
      <t>サクセイ</t>
    </rPh>
    <rPh sb="13" eb="15">
      <t>ギョウム</t>
    </rPh>
    <phoneticPr fontId="15"/>
  </si>
  <si>
    <t>5.国際緊急援助隊派遣ｼﾐｭﾚｰｼｮﾝに係る業務</t>
    <rPh sb="2" eb="4">
      <t>コクサイ</t>
    </rPh>
    <rPh sb="4" eb="6">
      <t>キンキュウ</t>
    </rPh>
    <rPh sb="6" eb="9">
      <t>エンジョタイ</t>
    </rPh>
    <rPh sb="9" eb="11">
      <t>ハケン</t>
    </rPh>
    <rPh sb="20" eb="21">
      <t>カカ</t>
    </rPh>
    <rPh sb="22" eb="24">
      <t>ギョウム</t>
    </rPh>
    <phoneticPr fontId="4"/>
  </si>
  <si>
    <t>(30)</t>
    <phoneticPr fontId="6"/>
  </si>
  <si>
    <t>局内シミュレーション</t>
    <rPh sb="0" eb="2">
      <t>キョクナイ</t>
    </rPh>
    <phoneticPr fontId="14"/>
  </si>
  <si>
    <t>6.その他</t>
    <rPh sb="4" eb="5">
      <t>タ</t>
    </rPh>
    <phoneticPr fontId="4"/>
  </si>
  <si>
    <t>①</t>
    <phoneticPr fontId="14"/>
  </si>
  <si>
    <t>通信機器</t>
    <rPh sb="0" eb="2">
      <t>ツウシン</t>
    </rPh>
    <rPh sb="2" eb="4">
      <t>キキ</t>
    </rPh>
    <phoneticPr fontId="14"/>
  </si>
  <si>
    <t>（１）平常時業務　合計</t>
    <rPh sb="3" eb="8">
      <t>ヘイジョウジギョウム</t>
    </rPh>
    <rPh sb="9" eb="11">
      <t>ゴウケイ</t>
    </rPh>
    <phoneticPr fontId="6"/>
  </si>
  <si>
    <t>消費税（×10％）</t>
    <rPh sb="0" eb="3">
      <t>ショウヒゼイ</t>
    </rPh>
    <phoneticPr fontId="4"/>
  </si>
  <si>
    <t>合 計　（税込み）</t>
    <rPh sb="0" eb="1">
      <t>ゴウ</t>
    </rPh>
    <rPh sb="2" eb="3">
      <t>ケイ</t>
    </rPh>
    <rPh sb="5" eb="7">
      <t>ゼイコ</t>
    </rPh>
    <phoneticPr fontId="4"/>
  </si>
  <si>
    <t>（２）緊急時業務　合計</t>
    <rPh sb="3" eb="8">
      <t>キンキュウジギョウム</t>
    </rPh>
    <rPh sb="9" eb="11">
      <t>ゴウケイ</t>
    </rPh>
    <phoneticPr fontId="4"/>
  </si>
  <si>
    <t>国際緊急援助隊派遣に係る業務</t>
    <rPh sb="0" eb="2">
      <t>コクサイ</t>
    </rPh>
    <rPh sb="2" eb="4">
      <t>キンキュウ</t>
    </rPh>
    <rPh sb="4" eb="6">
      <t>エンジョ</t>
    </rPh>
    <rPh sb="6" eb="7">
      <t>タイ</t>
    </rPh>
    <rPh sb="7" eb="9">
      <t>ハケン</t>
    </rPh>
    <rPh sb="10" eb="11">
      <t>カカワ</t>
    </rPh>
    <rPh sb="12" eb="14">
      <t>ギョウム</t>
    </rPh>
    <phoneticPr fontId="2"/>
  </si>
  <si>
    <t>直接経費積算（年間）</t>
    <rPh sb="0" eb="2">
      <t>チョクセツ</t>
    </rPh>
    <rPh sb="2" eb="4">
      <t>ケイヒ</t>
    </rPh>
    <rPh sb="4" eb="6">
      <t>セキサン</t>
    </rPh>
    <rPh sb="7" eb="9">
      <t>ネンカン</t>
    </rPh>
    <phoneticPr fontId="6"/>
  </si>
  <si>
    <t>積算内容</t>
    <rPh sb="0" eb="2">
      <t>セキサン</t>
    </rPh>
    <rPh sb="2" eb="4">
      <t>ナイヨウ</t>
    </rPh>
    <phoneticPr fontId="4"/>
  </si>
  <si>
    <t>備考</t>
    <rPh sb="0" eb="2">
      <t>ビコウ</t>
    </rPh>
    <phoneticPr fontId="4"/>
  </si>
  <si>
    <t>（１）訓練・各研修に係る業務</t>
    <rPh sb="3" eb="5">
      <t>クンレン</t>
    </rPh>
    <rPh sb="6" eb="7">
      <t>カク</t>
    </rPh>
    <rPh sb="7" eb="9">
      <t>ケンシュウ</t>
    </rPh>
    <rPh sb="10" eb="11">
      <t>カカ</t>
    </rPh>
    <rPh sb="12" eb="14">
      <t>ギョウム</t>
    </rPh>
    <phoneticPr fontId="6"/>
  </si>
  <si>
    <t>総合訓練（救助チーム）</t>
    <rPh sb="0" eb="2">
      <t>ソウゴウ</t>
    </rPh>
    <rPh sb="2" eb="4">
      <t>クンレン</t>
    </rPh>
    <rPh sb="5" eb="7">
      <t>キュウジョ</t>
    </rPh>
    <phoneticPr fontId="4"/>
  </si>
  <si>
    <t>出張旅費等（交通費）</t>
    <rPh sb="0" eb="2">
      <t>シュッチョウ</t>
    </rPh>
    <rPh sb="2" eb="5">
      <t>リョヒトウ</t>
    </rPh>
    <rPh sb="6" eb="9">
      <t>コウツウヒ</t>
    </rPh>
    <phoneticPr fontId="4"/>
  </si>
  <si>
    <t>（四ツ谷→兵庫県三木市（緑ヶ丘）往復xx,xxx円）</t>
    <rPh sb="1" eb="2">
      <t>ヨ</t>
    </rPh>
    <rPh sb="3" eb="4">
      <t>ヤ</t>
    </rPh>
    <rPh sb="5" eb="8">
      <t>ヒョウゴケン</t>
    </rPh>
    <rPh sb="8" eb="11">
      <t>ミキシ</t>
    </rPh>
    <rPh sb="12" eb="15">
      <t>ミドリガオカ</t>
    </rPh>
    <rPh sb="16" eb="18">
      <t>オウフク</t>
    </rPh>
    <rPh sb="24" eb="25">
      <t>エン</t>
    </rPh>
    <phoneticPr fontId="4"/>
  </si>
  <si>
    <t>円</t>
    <rPh sb="0" eb="1">
      <t>エン</t>
    </rPh>
    <phoneticPr fontId="4"/>
  </si>
  <si>
    <t>×</t>
    <phoneticPr fontId="4"/>
  </si>
  <si>
    <t>名</t>
    <rPh sb="0" eb="1">
      <t>メイ</t>
    </rPh>
    <phoneticPr fontId="4"/>
  </si>
  <si>
    <t>回</t>
    <rPh sb="0" eb="1">
      <t>カイ</t>
    </rPh>
    <phoneticPr fontId="4"/>
  </si>
  <si>
    <t>＝</t>
    <phoneticPr fontId="4"/>
  </si>
  <si>
    <t>本番</t>
    <rPh sb="0" eb="2">
      <t>ホンバン</t>
    </rPh>
    <phoneticPr fontId="4"/>
  </si>
  <si>
    <t>視察</t>
    <rPh sb="0" eb="2">
      <t>シサツ</t>
    </rPh>
    <phoneticPr fontId="4"/>
  </si>
  <si>
    <t>計</t>
    <rPh sb="0" eb="1">
      <t>ケイ</t>
    </rPh>
    <phoneticPr fontId="4"/>
  </si>
  <si>
    <t>出張旅費等（日当等）</t>
    <rPh sb="0" eb="2">
      <t>シュッチョウ</t>
    </rPh>
    <rPh sb="2" eb="5">
      <t>リョヒトウ</t>
    </rPh>
    <rPh sb="6" eb="8">
      <t>ニットウ</t>
    </rPh>
    <rPh sb="8" eb="9">
      <t>トウ</t>
    </rPh>
    <phoneticPr fontId="4"/>
  </si>
  <si>
    <t>(xxxxx/泊）</t>
    <rPh sb="7" eb="8">
      <t>ハク</t>
    </rPh>
    <phoneticPr fontId="6"/>
  </si>
  <si>
    <t>宿泊費</t>
    <rPh sb="0" eb="3">
      <t>シュクハクヒ</t>
    </rPh>
    <phoneticPr fontId="4"/>
  </si>
  <si>
    <t>（xxxxx／日当）</t>
    <rPh sb="7" eb="9">
      <t>ニットウ</t>
    </rPh>
    <phoneticPr fontId="4"/>
  </si>
  <si>
    <t>日当</t>
    <rPh sb="0" eb="2">
      <t>ニットウ</t>
    </rPh>
    <phoneticPr fontId="4"/>
  </si>
  <si>
    <t>（税抜）</t>
    <rPh sb="1" eb="3">
      <t>ゼイヌキ</t>
    </rPh>
    <phoneticPr fontId="6"/>
  </si>
  <si>
    <t>通信費</t>
    <rPh sb="0" eb="2">
      <t>ツウシン</t>
    </rPh>
    <rPh sb="2" eb="3">
      <t>ヒ</t>
    </rPh>
    <phoneticPr fontId="4"/>
  </si>
  <si>
    <t>定形外１４０円：150名（対象者）</t>
    <rPh sb="0" eb="3">
      <t>テイケイガイ</t>
    </rPh>
    <rPh sb="6" eb="7">
      <t>エン</t>
    </rPh>
    <rPh sb="11" eb="12">
      <t>メイ</t>
    </rPh>
    <rPh sb="13" eb="16">
      <t>タイショウシャ</t>
    </rPh>
    <phoneticPr fontId="4"/>
  </si>
  <si>
    <t>運搬費</t>
    <rPh sb="0" eb="2">
      <t>ウンパン</t>
    </rPh>
    <rPh sb="2" eb="3">
      <t>ヒ</t>
    </rPh>
    <phoneticPr fontId="6"/>
  </si>
  <si>
    <t>式</t>
    <rPh sb="0" eb="1">
      <t>シキ</t>
    </rPh>
    <phoneticPr fontId="6"/>
  </si>
  <si>
    <t>宅配便（東京⇔神戸）スーツケース</t>
    <rPh sb="0" eb="3">
      <t>タクハイビン</t>
    </rPh>
    <rPh sb="4" eb="6">
      <t>トウキョウ</t>
    </rPh>
    <rPh sb="7" eb="9">
      <t>コウベ</t>
    </rPh>
    <phoneticPr fontId="6"/>
  </si>
  <si>
    <t>借損料</t>
    <rPh sb="0" eb="1">
      <t>カ</t>
    </rPh>
    <rPh sb="1" eb="3">
      <t>ソンリョウ</t>
    </rPh>
    <phoneticPr fontId="4"/>
  </si>
  <si>
    <t>機材借上費</t>
    <rPh sb="0" eb="2">
      <t>キザイ</t>
    </rPh>
    <rPh sb="2" eb="4">
      <t>カリア</t>
    </rPh>
    <rPh sb="4" eb="5">
      <t>ヒ</t>
    </rPh>
    <phoneticPr fontId="4"/>
  </si>
  <si>
    <t>式</t>
    <rPh sb="0" eb="1">
      <t>シキ</t>
    </rPh>
    <phoneticPr fontId="4"/>
  </si>
  <si>
    <t>無線、コピー機、発電機で設定</t>
    <rPh sb="0" eb="2">
      <t>ムセン</t>
    </rPh>
    <rPh sb="6" eb="7">
      <t>キ</t>
    </rPh>
    <rPh sb="8" eb="11">
      <t>ハツデンキ</t>
    </rPh>
    <rPh sb="12" eb="14">
      <t>セッテイ</t>
    </rPh>
    <phoneticPr fontId="6"/>
  </si>
  <si>
    <t>車両借上費</t>
    <rPh sb="0" eb="2">
      <t>シャリョウ</t>
    </rPh>
    <rPh sb="2" eb="3">
      <t>シャク</t>
    </rPh>
    <rPh sb="3" eb="4">
      <t>ジョウ</t>
    </rPh>
    <rPh sb="4" eb="5">
      <t>ヒ</t>
    </rPh>
    <phoneticPr fontId="6"/>
  </si>
  <si>
    <t>シート「バス配車」を参照</t>
    <rPh sb="6" eb="8">
      <t>ハイシャ</t>
    </rPh>
    <rPh sb="10" eb="12">
      <t>サンショウ</t>
    </rPh>
    <phoneticPr fontId="4"/>
  </si>
  <si>
    <t>会場借損費</t>
    <rPh sb="0" eb="2">
      <t>カイジョウ</t>
    </rPh>
    <rPh sb="2" eb="4">
      <t>シャクソン</t>
    </rPh>
    <rPh sb="4" eb="5">
      <t>ヒ</t>
    </rPh>
    <phoneticPr fontId="6"/>
  </si>
  <si>
    <t>神戸ニチイ学館300万円で設定</t>
    <rPh sb="0" eb="2">
      <t>コウベ</t>
    </rPh>
    <rPh sb="5" eb="7">
      <t>ガッカン</t>
    </rPh>
    <rPh sb="10" eb="12">
      <t>マンエン</t>
    </rPh>
    <rPh sb="13" eb="15">
      <t>セッテイ</t>
    </rPh>
    <phoneticPr fontId="4"/>
  </si>
  <si>
    <t>保険料</t>
    <rPh sb="0" eb="3">
      <t>ホケンリョウ</t>
    </rPh>
    <phoneticPr fontId="4"/>
  </si>
  <si>
    <t>訓練参加者への障害保険（6泊7日分）</t>
    <rPh sb="0" eb="2">
      <t>クンレン</t>
    </rPh>
    <rPh sb="2" eb="4">
      <t>サンカ</t>
    </rPh>
    <rPh sb="4" eb="5">
      <t>シャ</t>
    </rPh>
    <rPh sb="7" eb="9">
      <t>ショウガイ</t>
    </rPh>
    <rPh sb="9" eb="11">
      <t>ホケン</t>
    </rPh>
    <rPh sb="13" eb="14">
      <t>ハク</t>
    </rPh>
    <rPh sb="15" eb="17">
      <t>ニチブン</t>
    </rPh>
    <phoneticPr fontId="4"/>
  </si>
  <si>
    <t>通訳傭上費</t>
    <rPh sb="0" eb="2">
      <t>ツウヤク</t>
    </rPh>
    <rPh sb="2" eb="4">
      <t>ヨウジョウ</t>
    </rPh>
    <rPh sb="4" eb="5">
      <t>ヒ</t>
    </rPh>
    <phoneticPr fontId="4"/>
  </si>
  <si>
    <t>コーディネーター</t>
    <phoneticPr fontId="4"/>
  </si>
  <si>
    <t>逐語通訳、移動アテンド役6泊7日</t>
    <rPh sb="0" eb="2">
      <t>チクゴ</t>
    </rPh>
    <rPh sb="2" eb="4">
      <t>ツウヤク</t>
    </rPh>
    <rPh sb="5" eb="7">
      <t>イドウ</t>
    </rPh>
    <rPh sb="11" eb="12">
      <t>ヤク</t>
    </rPh>
    <rPh sb="13" eb="14">
      <t>ハク</t>
    </rPh>
    <rPh sb="15" eb="16">
      <t>ニチ</t>
    </rPh>
    <phoneticPr fontId="4"/>
  </si>
  <si>
    <t>再委託費</t>
    <rPh sb="0" eb="4">
      <t>サイイタクヒ</t>
    </rPh>
    <phoneticPr fontId="4"/>
  </si>
  <si>
    <t>撮影費</t>
    <rPh sb="0" eb="2">
      <t>サツエイ</t>
    </rPh>
    <rPh sb="2" eb="3">
      <t>ヒ</t>
    </rPh>
    <phoneticPr fontId="4"/>
  </si>
  <si>
    <t>48時間2台で撮影、5分×10本に編集</t>
    <rPh sb="2" eb="4">
      <t>ジカン</t>
    </rPh>
    <rPh sb="5" eb="6">
      <t>ダイ</t>
    </rPh>
    <rPh sb="7" eb="9">
      <t>サツエイ</t>
    </rPh>
    <rPh sb="11" eb="12">
      <t>フン</t>
    </rPh>
    <rPh sb="15" eb="16">
      <t>ホン</t>
    </rPh>
    <rPh sb="17" eb="19">
      <t>ヘンシュウ</t>
    </rPh>
    <phoneticPr fontId="4"/>
  </si>
  <si>
    <t>一般業務費</t>
    <rPh sb="0" eb="2">
      <t>イッパン</t>
    </rPh>
    <rPh sb="2" eb="4">
      <t>ギョウム</t>
    </rPh>
    <rPh sb="4" eb="5">
      <t>ヒ</t>
    </rPh>
    <phoneticPr fontId="4"/>
  </si>
  <si>
    <t>研修・訓練資材購入費</t>
    <rPh sb="0" eb="2">
      <t>ケンシュウ</t>
    </rPh>
    <rPh sb="3" eb="5">
      <t>クンレン</t>
    </rPh>
    <rPh sb="5" eb="7">
      <t>シザイ</t>
    </rPh>
    <rPh sb="7" eb="10">
      <t>コウニュウヒ</t>
    </rPh>
    <phoneticPr fontId="6"/>
  </si>
  <si>
    <t>一式計上</t>
    <rPh sb="0" eb="2">
      <t>イッシキ</t>
    </rPh>
    <rPh sb="2" eb="4">
      <t>ケイジョウ</t>
    </rPh>
    <phoneticPr fontId="4"/>
  </si>
  <si>
    <t>翻訳費</t>
    <rPh sb="0" eb="2">
      <t>ホンヤク</t>
    </rPh>
    <rPh sb="2" eb="3">
      <t>ヒ</t>
    </rPh>
    <phoneticPr fontId="4"/>
  </si>
  <si>
    <t>施設利用（見学）謝金</t>
    <rPh sb="0" eb="2">
      <t>シセツ</t>
    </rPh>
    <rPh sb="2" eb="4">
      <t>リヨウ</t>
    </rPh>
    <rPh sb="5" eb="7">
      <t>ケンガク</t>
    </rPh>
    <rPh sb="8" eb="10">
      <t>シャキン</t>
    </rPh>
    <phoneticPr fontId="4"/>
  </si>
  <si>
    <t>1万円/カ所で設定</t>
    <rPh sb="1" eb="3">
      <t>マンエン</t>
    </rPh>
    <rPh sb="5" eb="6">
      <t>ショ</t>
    </rPh>
    <rPh sb="7" eb="9">
      <t>セッテイ</t>
    </rPh>
    <phoneticPr fontId="4"/>
  </si>
  <si>
    <t>謝金（講義・原稿）</t>
    <rPh sb="0" eb="2">
      <t>シャキン</t>
    </rPh>
    <rPh sb="3" eb="5">
      <t>コウギ</t>
    </rPh>
    <rPh sb="6" eb="8">
      <t>ゲンコウ</t>
    </rPh>
    <phoneticPr fontId="4"/>
  </si>
  <si>
    <t>1.5万円/カ所で設定</t>
    <rPh sb="3" eb="5">
      <t>マンエン</t>
    </rPh>
    <rPh sb="7" eb="8">
      <t>ショ</t>
    </rPh>
    <rPh sb="9" eb="11">
      <t>セッテイ</t>
    </rPh>
    <phoneticPr fontId="4"/>
  </si>
  <si>
    <t>クリーニング代</t>
    <rPh sb="6" eb="7">
      <t>ダイ</t>
    </rPh>
    <phoneticPr fontId="6"/>
  </si>
  <si>
    <t>着</t>
    <rPh sb="0" eb="1">
      <t>チャク</t>
    </rPh>
    <phoneticPr fontId="4"/>
  </si>
  <si>
    <t>上下別隊員ユニフォーム100人分（ドライ）</t>
    <rPh sb="0" eb="2">
      <t>ジョウゲ</t>
    </rPh>
    <rPh sb="2" eb="3">
      <t>ベツ</t>
    </rPh>
    <rPh sb="3" eb="5">
      <t>タイイン</t>
    </rPh>
    <rPh sb="14" eb="16">
      <t>ニンブン</t>
    </rPh>
    <phoneticPr fontId="4"/>
  </si>
  <si>
    <t>消耗品費</t>
    <rPh sb="0" eb="2">
      <t>ショウモウ</t>
    </rPh>
    <rPh sb="2" eb="3">
      <t>ヒン</t>
    </rPh>
    <rPh sb="3" eb="4">
      <t>ヒ</t>
    </rPh>
    <phoneticPr fontId="6"/>
  </si>
  <si>
    <t>会場設営費</t>
    <rPh sb="0" eb="2">
      <t>カイジョウ</t>
    </rPh>
    <rPh sb="2" eb="4">
      <t>セツエイ</t>
    </rPh>
    <rPh sb="4" eb="5">
      <t>ヒ</t>
    </rPh>
    <phoneticPr fontId="4"/>
  </si>
  <si>
    <t>クレーン等含めた設営費</t>
    <rPh sb="4" eb="5">
      <t>トウ</t>
    </rPh>
    <rPh sb="5" eb="6">
      <t>フク</t>
    </rPh>
    <rPh sb="8" eb="10">
      <t>セツエイ</t>
    </rPh>
    <rPh sb="10" eb="11">
      <t>ヒ</t>
    </rPh>
    <phoneticPr fontId="4"/>
  </si>
  <si>
    <t>警備料</t>
    <rPh sb="0" eb="2">
      <t>ケイビ</t>
    </rPh>
    <rPh sb="2" eb="3">
      <t>リョウ</t>
    </rPh>
    <phoneticPr fontId="4"/>
  </si>
  <si>
    <t>会場設営期間中の夜間警備費10日分最低1名</t>
    <rPh sb="0" eb="7">
      <t>カイジョウセツエイキカンチュウ</t>
    </rPh>
    <rPh sb="8" eb="13">
      <t>ヤカンケイビヒ</t>
    </rPh>
    <rPh sb="15" eb="17">
      <t>ニチブン</t>
    </rPh>
    <rPh sb="17" eb="19">
      <t>サイテイ</t>
    </rPh>
    <rPh sb="20" eb="21">
      <t>メイ</t>
    </rPh>
    <phoneticPr fontId="4"/>
  </si>
  <si>
    <t>(2)</t>
  </si>
  <si>
    <t>技術訓練（救助チーム）</t>
    <rPh sb="0" eb="2">
      <t>ギジュツ</t>
    </rPh>
    <rPh sb="2" eb="4">
      <t>クンレン</t>
    </rPh>
    <phoneticPr fontId="4"/>
  </si>
  <si>
    <t>（四ツ谷～立川・立川警察（バス）円×2×6人×2回）</t>
    <rPh sb="1" eb="2">
      <t>ヨ</t>
    </rPh>
    <rPh sb="3" eb="4">
      <t>ヤ</t>
    </rPh>
    <rPh sb="5" eb="7">
      <t>タチカワ</t>
    </rPh>
    <rPh sb="8" eb="10">
      <t>タチカワ</t>
    </rPh>
    <rPh sb="10" eb="12">
      <t>ケイサツ</t>
    </rPh>
    <rPh sb="16" eb="17">
      <t>エン</t>
    </rPh>
    <rPh sb="21" eb="22">
      <t>ニン</t>
    </rPh>
    <rPh sb="24" eb="25">
      <t>カイ</t>
    </rPh>
    <phoneticPr fontId="4"/>
  </si>
  <si>
    <t>視察×1、本番×1</t>
    <rPh sb="0" eb="2">
      <t>シサツ</t>
    </rPh>
    <rPh sb="5" eb="7">
      <t>ホンバン</t>
    </rPh>
    <phoneticPr fontId="6"/>
  </si>
  <si>
    <t>成田</t>
    <rPh sb="0" eb="2">
      <t>ナリタ</t>
    </rPh>
    <phoneticPr fontId="4"/>
  </si>
  <si>
    <t>宿泊×5泊6日（訓練5日+準備1日）</t>
    <rPh sb="0" eb="2">
      <t>シュクハク</t>
    </rPh>
    <rPh sb="4" eb="5">
      <t>ハク</t>
    </rPh>
    <phoneticPr fontId="4"/>
  </si>
  <si>
    <t>(/泊）</t>
    <rPh sb="2" eb="3">
      <t>ハク</t>
    </rPh>
    <phoneticPr fontId="6"/>
  </si>
  <si>
    <t>（3人×6日(訓練5日+準備1日））</t>
    <rPh sb="2" eb="3">
      <t>ニン</t>
    </rPh>
    <rPh sb="5" eb="6">
      <t>ニチ</t>
    </rPh>
    <rPh sb="7" eb="9">
      <t>クンレン</t>
    </rPh>
    <rPh sb="10" eb="11">
      <t>ニチ</t>
    </rPh>
    <rPh sb="12" eb="14">
      <t>ジュンビ</t>
    </rPh>
    <rPh sb="15" eb="16">
      <t>ニチ</t>
    </rPh>
    <phoneticPr fontId="4"/>
  </si>
  <si>
    <t>（／日当）</t>
    <rPh sb="2" eb="4">
      <t>ニットウ</t>
    </rPh>
    <phoneticPr fontId="4"/>
  </si>
  <si>
    <t>定形外150名</t>
    <rPh sb="0" eb="3">
      <t>テイケイガイ</t>
    </rPh>
    <rPh sb="6" eb="7">
      <t>メイ</t>
    </rPh>
    <phoneticPr fontId="4"/>
  </si>
  <si>
    <t>運搬費</t>
    <rPh sb="0" eb="2">
      <t>ウンパン</t>
    </rPh>
    <rPh sb="2" eb="3">
      <t>ヒ</t>
    </rPh>
    <phoneticPr fontId="4"/>
  </si>
  <si>
    <t>(定形外：100ｇまで）</t>
    <rPh sb="1" eb="4">
      <t>テイケイガイ</t>
    </rPh>
    <phoneticPr fontId="4"/>
  </si>
  <si>
    <t>※</t>
    <phoneticPr fontId="4"/>
  </si>
  <si>
    <t>機材補充・補修費</t>
    <rPh sb="0" eb="2">
      <t>キザイ</t>
    </rPh>
    <rPh sb="2" eb="4">
      <t>ホジュウ</t>
    </rPh>
    <rPh sb="5" eb="7">
      <t>ホシュウ</t>
    </rPh>
    <rPh sb="7" eb="8">
      <t>ヒ</t>
    </rPh>
    <phoneticPr fontId="4"/>
  </si>
  <si>
    <t>(3)</t>
  </si>
  <si>
    <t>指揮計画運用研修（救助チーム）</t>
    <rPh sb="0" eb="2">
      <t>シキ</t>
    </rPh>
    <rPh sb="2" eb="4">
      <t>ケイカク</t>
    </rPh>
    <rPh sb="4" eb="6">
      <t>ウンヨウ</t>
    </rPh>
    <rPh sb="6" eb="8">
      <t>ケンシュウ</t>
    </rPh>
    <phoneticPr fontId="4"/>
  </si>
  <si>
    <t>（市ヶ谷→幡ヶ谷310円×往復×3人×2回）</t>
    <rPh sb="1" eb="4">
      <t>イチガヤ</t>
    </rPh>
    <rPh sb="5" eb="8">
      <t>ハタガヤ</t>
    </rPh>
    <rPh sb="11" eb="12">
      <t>エン</t>
    </rPh>
    <rPh sb="13" eb="15">
      <t>オウフク</t>
    </rPh>
    <rPh sb="17" eb="18">
      <t>ニン</t>
    </rPh>
    <rPh sb="20" eb="21">
      <t>カイ</t>
    </rPh>
    <phoneticPr fontId="4"/>
  </si>
  <si>
    <t>会場準備</t>
    <rPh sb="0" eb="2">
      <t>カイジョウ</t>
    </rPh>
    <rPh sb="2" eb="4">
      <t>ジュンビ</t>
    </rPh>
    <phoneticPr fontId="6"/>
  </si>
  <si>
    <t>通信・運搬費</t>
    <rPh sb="0" eb="2">
      <t>ツウシン</t>
    </rPh>
    <rPh sb="3" eb="5">
      <t>ウンパン</t>
    </rPh>
    <rPh sb="5" eb="6">
      <t>ヒ</t>
    </rPh>
    <phoneticPr fontId="4"/>
  </si>
  <si>
    <t>定形外140円：20名（対象者）</t>
    <rPh sb="0" eb="3">
      <t>テイケイガイ</t>
    </rPh>
    <rPh sb="6" eb="7">
      <t>エン</t>
    </rPh>
    <rPh sb="10" eb="11">
      <t>メイ</t>
    </rPh>
    <rPh sb="12" eb="15">
      <t>タイショウシャ</t>
    </rPh>
    <phoneticPr fontId="4"/>
  </si>
  <si>
    <t>宅配便</t>
    <rPh sb="0" eb="3">
      <t>タクハイビン</t>
    </rPh>
    <phoneticPr fontId="6"/>
  </si>
  <si>
    <t>機材メンテナンス会（救助チーム）</t>
    <rPh sb="0" eb="2">
      <t>キザイ</t>
    </rPh>
    <rPh sb="8" eb="9">
      <t>カイ</t>
    </rPh>
    <phoneticPr fontId="4"/>
  </si>
  <si>
    <t>（四ツ谷→成田空港往復）</t>
    <rPh sb="1" eb="2">
      <t>ヨ</t>
    </rPh>
    <rPh sb="3" eb="4">
      <t>ヤ</t>
    </rPh>
    <rPh sb="5" eb="7">
      <t>ナリタ</t>
    </rPh>
    <rPh sb="7" eb="9">
      <t>クウコウ</t>
    </rPh>
    <rPh sb="9" eb="11">
      <t>オウフク</t>
    </rPh>
    <phoneticPr fontId="4"/>
  </si>
  <si>
    <t>宿泊</t>
    <rPh sb="0" eb="2">
      <t>シュクハク</t>
    </rPh>
    <phoneticPr fontId="4"/>
  </si>
  <si>
    <t>定形外円：10名（対象者）</t>
    <rPh sb="0" eb="3">
      <t>テイケイガイ</t>
    </rPh>
    <rPh sb="3" eb="4">
      <t>エン</t>
    </rPh>
    <rPh sb="7" eb="8">
      <t>メイ</t>
    </rPh>
    <rPh sb="9" eb="12">
      <t>タイショウシャ</t>
    </rPh>
    <phoneticPr fontId="4"/>
  </si>
  <si>
    <t>上下別ドライクリーニング（セット）</t>
    <rPh sb="0" eb="3">
      <t>ジョウゲベツ</t>
    </rPh>
    <phoneticPr fontId="4"/>
  </si>
  <si>
    <t>構造評価専門家研修（救助チーム）</t>
    <rPh sb="0" eb="2">
      <t>コウゾウ</t>
    </rPh>
    <rPh sb="2" eb="4">
      <t>ヒョウカ</t>
    </rPh>
    <rPh sb="4" eb="7">
      <t>センモンカ</t>
    </rPh>
    <rPh sb="7" eb="9">
      <t>ケンシュウ</t>
    </rPh>
    <phoneticPr fontId="4"/>
  </si>
  <si>
    <t>（市ヶ谷→幡ヶ谷310円×往復×3人×1回）</t>
    <phoneticPr fontId="6"/>
  </si>
  <si>
    <t>準備含む</t>
    <rPh sb="0" eb="2">
      <t>ジュンビ</t>
    </rPh>
    <rPh sb="2" eb="3">
      <t>フク</t>
    </rPh>
    <phoneticPr fontId="6"/>
  </si>
  <si>
    <t>定形外　　円：20名（対象者）</t>
    <rPh sb="0" eb="3">
      <t>テイケイガイ</t>
    </rPh>
    <rPh sb="5" eb="6">
      <t>エン</t>
    </rPh>
    <rPh sb="9" eb="10">
      <t>メイ</t>
    </rPh>
    <rPh sb="11" eb="14">
      <t>タイショウシャ</t>
    </rPh>
    <phoneticPr fontId="4"/>
  </si>
  <si>
    <t>宅配便（東京⇔東京）スーツケース</t>
    <rPh sb="0" eb="3">
      <t>タクハイビン</t>
    </rPh>
    <rPh sb="4" eb="6">
      <t>トウキョウ</t>
    </rPh>
    <rPh sb="7" eb="9">
      <t>トウキョウ</t>
    </rPh>
    <phoneticPr fontId="6"/>
  </si>
  <si>
    <t>技術検証会（救助チーム）</t>
    <rPh sb="0" eb="2">
      <t>ギジュツ</t>
    </rPh>
    <rPh sb="2" eb="4">
      <t>ケンショウ</t>
    </rPh>
    <rPh sb="4" eb="5">
      <t>カイ</t>
    </rPh>
    <rPh sb="6" eb="8">
      <t>キュウジョ</t>
    </rPh>
    <phoneticPr fontId="4"/>
  </si>
  <si>
    <t>（四ツ谷～立川・立川警察（バス）730円×2×3人×2回）</t>
    <rPh sb="1" eb="2">
      <t>ヨ</t>
    </rPh>
    <rPh sb="3" eb="4">
      <t>ヤ</t>
    </rPh>
    <rPh sb="5" eb="7">
      <t>タチカワ</t>
    </rPh>
    <rPh sb="8" eb="10">
      <t>タチカワ</t>
    </rPh>
    <rPh sb="10" eb="12">
      <t>ケイサツ</t>
    </rPh>
    <rPh sb="19" eb="20">
      <t>エン</t>
    </rPh>
    <rPh sb="24" eb="25">
      <t>ニン</t>
    </rPh>
    <rPh sb="27" eb="28">
      <t>カイ</t>
    </rPh>
    <phoneticPr fontId="4"/>
  </si>
  <si>
    <t>定形外140円：100名（対象者）</t>
    <rPh sb="0" eb="3">
      <t>テイケイガイ</t>
    </rPh>
    <rPh sb="6" eb="7">
      <t>エン</t>
    </rPh>
    <rPh sb="11" eb="12">
      <t>メイ</t>
    </rPh>
    <rPh sb="13" eb="16">
      <t>タイショウシャ</t>
    </rPh>
    <phoneticPr fontId="4"/>
  </si>
  <si>
    <t>（市ヶ谷→幡ヶ谷310円×往復×6人×2回）</t>
    <rPh sb="1" eb="4">
      <t>イチガヤ</t>
    </rPh>
    <rPh sb="5" eb="8">
      <t>ハタガヤ</t>
    </rPh>
    <rPh sb="11" eb="12">
      <t>エン</t>
    </rPh>
    <rPh sb="13" eb="15">
      <t>オウフク</t>
    </rPh>
    <rPh sb="17" eb="18">
      <t>ニン</t>
    </rPh>
    <rPh sb="20" eb="21">
      <t>カイ</t>
    </rPh>
    <phoneticPr fontId="4"/>
  </si>
  <si>
    <t>定形外140円：210名（対象者）</t>
    <rPh sb="0" eb="3">
      <t>テイケイガイ</t>
    </rPh>
    <rPh sb="6" eb="7">
      <t>エン</t>
    </rPh>
    <rPh sb="11" eb="12">
      <t>メイ</t>
    </rPh>
    <rPh sb="13" eb="16">
      <t>タイショウシャ</t>
    </rPh>
    <phoneticPr fontId="4"/>
  </si>
  <si>
    <t>印刷代</t>
    <rPh sb="0" eb="3">
      <t>インサツダイ</t>
    </rPh>
    <phoneticPr fontId="4"/>
  </si>
  <si>
    <t>(8-1)</t>
    <phoneticPr fontId="4"/>
  </si>
  <si>
    <t>医療班拡大委員会（救助チーム）</t>
    <rPh sb="0" eb="2">
      <t>イリョウ</t>
    </rPh>
    <rPh sb="2" eb="3">
      <t>ハン</t>
    </rPh>
    <rPh sb="3" eb="8">
      <t>カクダイイインカイ</t>
    </rPh>
    <rPh sb="9" eb="11">
      <t>キュウジョ</t>
    </rPh>
    <phoneticPr fontId="4"/>
  </si>
  <si>
    <t>（市ヶ谷→幡ヶ谷310円×往復×4人×2回）</t>
    <rPh sb="1" eb="4">
      <t>イチガヤ</t>
    </rPh>
    <rPh sb="5" eb="8">
      <t>ハタガヤ</t>
    </rPh>
    <rPh sb="11" eb="12">
      <t>エン</t>
    </rPh>
    <rPh sb="13" eb="15">
      <t>オウフク</t>
    </rPh>
    <rPh sb="17" eb="18">
      <t>ニン</t>
    </rPh>
    <rPh sb="20" eb="21">
      <t>カイ</t>
    </rPh>
    <phoneticPr fontId="4"/>
  </si>
  <si>
    <t>往復/1回×2回</t>
    <rPh sb="0" eb="2">
      <t>オウフク</t>
    </rPh>
    <rPh sb="4" eb="5">
      <t>カイ</t>
    </rPh>
    <rPh sb="7" eb="8">
      <t>カイ</t>
    </rPh>
    <phoneticPr fontId="4"/>
  </si>
  <si>
    <t>定形外140円：10名（対象者）</t>
    <rPh sb="0" eb="3">
      <t>テイケイガイ</t>
    </rPh>
    <rPh sb="6" eb="7">
      <t>エン</t>
    </rPh>
    <rPh sb="10" eb="11">
      <t>メイ</t>
    </rPh>
    <rPh sb="12" eb="15">
      <t>タイショウシャ</t>
    </rPh>
    <phoneticPr fontId="4"/>
  </si>
  <si>
    <t>医療班基礎研修（救助チーム）</t>
    <rPh sb="0" eb="2">
      <t>イリョウ</t>
    </rPh>
    <rPh sb="2" eb="3">
      <t>ハン</t>
    </rPh>
    <rPh sb="3" eb="7">
      <t>キソケンシュウ</t>
    </rPh>
    <rPh sb="8" eb="10">
      <t>キュウジョ</t>
    </rPh>
    <phoneticPr fontId="4"/>
  </si>
  <si>
    <t>（市ヶ谷→幡ヶ谷310円×往復×4人×1回）</t>
    <rPh sb="1" eb="4">
      <t>イチガヤ</t>
    </rPh>
    <rPh sb="5" eb="8">
      <t>ハタガヤ</t>
    </rPh>
    <rPh sb="11" eb="12">
      <t>エン</t>
    </rPh>
    <rPh sb="13" eb="15">
      <t>オウフク</t>
    </rPh>
    <rPh sb="17" eb="18">
      <t>ニン</t>
    </rPh>
    <rPh sb="20" eb="21">
      <t>カイ</t>
    </rPh>
    <phoneticPr fontId="4"/>
  </si>
  <si>
    <t>往復/1回×1回</t>
    <rPh sb="0" eb="2">
      <t>オウフク</t>
    </rPh>
    <rPh sb="4" eb="5">
      <t>カイ</t>
    </rPh>
    <rPh sb="7" eb="8">
      <t>カイ</t>
    </rPh>
    <phoneticPr fontId="4"/>
  </si>
  <si>
    <t>医療班総会（救助チーム）</t>
    <rPh sb="0" eb="2">
      <t>イリョウ</t>
    </rPh>
    <rPh sb="2" eb="3">
      <t>ハン</t>
    </rPh>
    <rPh sb="3" eb="5">
      <t>ソウカイ</t>
    </rPh>
    <rPh sb="6" eb="8">
      <t>キュウジョ</t>
    </rPh>
    <phoneticPr fontId="4"/>
  </si>
  <si>
    <t>往復/1回</t>
    <rPh sb="0" eb="2">
      <t>オウフク</t>
    </rPh>
    <rPh sb="4" eb="5">
      <t>カイ</t>
    </rPh>
    <phoneticPr fontId="4"/>
  </si>
  <si>
    <t>定形外140円：30名（対象者）</t>
    <rPh sb="0" eb="3">
      <t>テイケイガイ</t>
    </rPh>
    <rPh sb="6" eb="7">
      <t>エン</t>
    </rPh>
    <rPh sb="10" eb="11">
      <t>メイ</t>
    </rPh>
    <rPh sb="12" eb="15">
      <t>タイショウシャ</t>
    </rPh>
    <phoneticPr fontId="4"/>
  </si>
  <si>
    <t>救助犬研修（救助チーム）</t>
    <rPh sb="0" eb="5">
      <t>キュウジョケンケンシュウ</t>
    </rPh>
    <rPh sb="6" eb="8">
      <t>キュウジョ</t>
    </rPh>
    <phoneticPr fontId="4"/>
  </si>
  <si>
    <t>（四ツ谷→箱根ヶ崎770円×往復×4人×2回）</t>
    <rPh sb="1" eb="2">
      <t>ヨ</t>
    </rPh>
    <rPh sb="3" eb="4">
      <t>ヤ</t>
    </rPh>
    <rPh sb="5" eb="9">
      <t>ハコネガサキ</t>
    </rPh>
    <rPh sb="12" eb="13">
      <t>エン</t>
    </rPh>
    <rPh sb="14" eb="16">
      <t>オウフク</t>
    </rPh>
    <rPh sb="18" eb="19">
      <t>ニン</t>
    </rPh>
    <rPh sb="21" eb="22">
      <t>カイ</t>
    </rPh>
    <phoneticPr fontId="4"/>
  </si>
  <si>
    <t>(9)</t>
  </si>
  <si>
    <t>技術検討会（救助チーム）</t>
    <rPh sb="0" eb="2">
      <t>ギジュツ</t>
    </rPh>
    <rPh sb="2" eb="5">
      <t>ケントウカイ</t>
    </rPh>
    <rPh sb="6" eb="8">
      <t>キュウジョ</t>
    </rPh>
    <phoneticPr fontId="4"/>
  </si>
  <si>
    <t>（四ツ谷→名古屋市・往復22,000円×6人×1回、成田倉庫2人/回：四ツ谷→成田空港1,410×往復）</t>
    <phoneticPr fontId="4"/>
  </si>
  <si>
    <t>名古屋</t>
    <rPh sb="0" eb="3">
      <t>ナゴヤ</t>
    </rPh>
    <phoneticPr fontId="4"/>
  </si>
  <si>
    <r>
      <t>2泊3日</t>
    </r>
    <r>
      <rPr>
        <sz val="12"/>
        <rFont val="ＭＳ ゴシック"/>
        <family val="3"/>
        <charset val="128"/>
      </rPr>
      <t>（準備1日、実施</t>
    </r>
    <r>
      <rPr>
        <sz val="12"/>
        <color rgb="FFFF0000"/>
        <rFont val="ＭＳ ゴシック"/>
        <family val="3"/>
        <charset val="128"/>
      </rPr>
      <t>2日</t>
    </r>
    <r>
      <rPr>
        <sz val="12"/>
        <rFont val="ＭＳ ゴシック"/>
        <family val="3"/>
        <charset val="128"/>
      </rPr>
      <t>）</t>
    </r>
  </si>
  <si>
    <t>（研修2泊3日（研修2日、準備1日）×2）</t>
  </si>
  <si>
    <t>(13,100/泊）</t>
    <rPh sb="8" eb="9">
      <t>ハク</t>
    </rPh>
    <phoneticPr fontId="6"/>
  </si>
  <si>
    <t>愛知</t>
  </si>
  <si>
    <t>（1,300／日当）</t>
    <rPh sb="7" eb="9">
      <t>ニットウ</t>
    </rPh>
    <phoneticPr fontId="4"/>
  </si>
  <si>
    <t>愛知・成田</t>
  </si>
  <si>
    <t>定形外140円：60名（対象者）</t>
    <rPh sb="0" eb="3">
      <t>テイケイガイ</t>
    </rPh>
    <rPh sb="6" eb="7">
      <t>エン</t>
    </rPh>
    <rPh sb="10" eb="11">
      <t>メイ</t>
    </rPh>
    <rPh sb="12" eb="15">
      <t>タイショウシャ</t>
    </rPh>
    <phoneticPr fontId="4"/>
  </si>
  <si>
    <t>受講生昼食代</t>
    <rPh sb="0" eb="3">
      <t>ジュコウセイ</t>
    </rPh>
    <rPh sb="3" eb="5">
      <t>チュウショク</t>
    </rPh>
    <rPh sb="5" eb="6">
      <t>ダイ</t>
    </rPh>
    <phoneticPr fontId="6"/>
  </si>
  <si>
    <t>円</t>
    <rPh sb="0" eb="1">
      <t>エン</t>
    </rPh>
    <phoneticPr fontId="6"/>
  </si>
  <si>
    <t>名</t>
    <rPh sb="0" eb="1">
      <t>メイ</t>
    </rPh>
    <phoneticPr fontId="6"/>
  </si>
  <si>
    <t>500/受講生×40名</t>
  </si>
  <si>
    <t>利用資機材のメンテ</t>
    <rPh sb="0" eb="5">
      <t>リヨウシキザイ</t>
    </rPh>
    <phoneticPr fontId="4"/>
  </si>
  <si>
    <t>（四ツ谷→名古屋市　往復22,000円×6人×1回）</t>
  </si>
  <si>
    <t>（成田倉庫2人/回</t>
    <rPh sb="1" eb="3">
      <t>ナリタ</t>
    </rPh>
    <rPh sb="3" eb="5">
      <t>ソウコ</t>
    </rPh>
    <rPh sb="6" eb="7">
      <t>ニン</t>
    </rPh>
    <rPh sb="8" eb="9">
      <t>カイ</t>
    </rPh>
    <phoneticPr fontId="4"/>
  </si>
  <si>
    <t>愛知2泊3日</t>
  </si>
  <si>
    <r>
      <t>定形外140円：170名（対象者）＋</t>
    </r>
    <r>
      <rPr>
        <sz val="12"/>
        <color indexed="10"/>
        <rFont val="ＭＳ ゴシック"/>
        <family val="3"/>
        <charset val="128"/>
      </rPr>
      <t>α</t>
    </r>
    <rPh sb="0" eb="3">
      <t>テイケイガイ</t>
    </rPh>
    <rPh sb="6" eb="7">
      <t>エン</t>
    </rPh>
    <rPh sb="11" eb="12">
      <t>メイ</t>
    </rPh>
    <rPh sb="13" eb="16">
      <t>タイショウシャ</t>
    </rPh>
    <phoneticPr fontId="4"/>
  </si>
  <si>
    <t>500*300人</t>
  </si>
  <si>
    <t>展開訓練（医療チーム）</t>
  </si>
  <si>
    <r>
      <t>（四ツ谷→</t>
    </r>
    <r>
      <rPr>
        <sz val="12"/>
        <color rgb="FFFF0000"/>
        <rFont val="ＭＳ ゴシック"/>
        <family val="3"/>
        <charset val="128"/>
      </rPr>
      <t>名古屋市</t>
    </r>
    <r>
      <rPr>
        <sz val="12"/>
        <rFont val="ＭＳ ゴシック"/>
        <family val="3"/>
        <charset val="128"/>
      </rPr>
      <t>　往復</t>
    </r>
    <r>
      <rPr>
        <sz val="12"/>
        <color rgb="FFFF0000"/>
        <rFont val="ＭＳ ゴシック"/>
        <family val="3"/>
        <charset val="128"/>
      </rPr>
      <t>22,000</t>
    </r>
    <r>
      <rPr>
        <sz val="12"/>
        <rFont val="ＭＳ ゴシック"/>
        <family val="3"/>
        <charset val="128"/>
      </rPr>
      <t>円×6人×1回）</t>
    </r>
    <phoneticPr fontId="4"/>
  </si>
  <si>
    <t>名古屋往復</t>
    <rPh sb="0" eb="5">
      <t>ナゴヤオウフク</t>
    </rPh>
    <phoneticPr fontId="4"/>
  </si>
  <si>
    <t>100＋30講師</t>
    <rPh sb="6" eb="8">
      <t>コウシ</t>
    </rPh>
    <phoneticPr fontId="4"/>
  </si>
  <si>
    <t>500*100人</t>
  </si>
  <si>
    <t>愛知</t>
    <rPh sb="0" eb="2">
      <t>アイチ</t>
    </rPh>
    <phoneticPr fontId="4"/>
  </si>
  <si>
    <t>上級研修（医療チーム）</t>
  </si>
  <si>
    <t>（市ヶ谷→幡ヶ谷310円×往復）</t>
    <phoneticPr fontId="4"/>
  </si>
  <si>
    <t>回</t>
  </si>
  <si>
    <t>JICA施設利用</t>
  </si>
  <si>
    <t>ロジリーダー養成研修（医療チーム）</t>
  </si>
  <si>
    <t>（四ツ谷→名古屋市　往復）</t>
    <phoneticPr fontId="4"/>
  </si>
  <si>
    <t>愛知1泊2日</t>
  </si>
  <si>
    <t>20＋10講師</t>
    <rPh sb="5" eb="7">
      <t>コウシ</t>
    </rPh>
    <phoneticPr fontId="4"/>
  </si>
  <si>
    <t>500*20人</t>
  </si>
  <si>
    <t>専門分野研修（医療チーム）</t>
  </si>
  <si>
    <t>20＋5講師</t>
    <rPh sb="4" eb="6">
      <t>コウシ</t>
    </rPh>
    <phoneticPr fontId="4"/>
  </si>
  <si>
    <t>技術検証会（医療チーム）</t>
  </si>
  <si>
    <t>（市ヶ谷→幡ヶ谷往復）</t>
    <rPh sb="8" eb="10">
      <t>オウフク</t>
    </rPh>
    <phoneticPr fontId="4"/>
  </si>
  <si>
    <t>機材メンテナンス会（医療チーム）</t>
  </si>
  <si>
    <t>（成田倉庫）</t>
    <phoneticPr fontId="4"/>
  </si>
  <si>
    <t>成田倉庫</t>
  </si>
  <si>
    <t>支援委員会（医療チーム）</t>
    <rPh sb="0" eb="2">
      <t>シエン</t>
    </rPh>
    <rPh sb="2" eb="5">
      <t>イインカイ</t>
    </rPh>
    <rPh sb="6" eb="8">
      <t>イリョウ</t>
    </rPh>
    <phoneticPr fontId="4"/>
  </si>
  <si>
    <t>総合調整部会（医療チーム）</t>
    <rPh sb="0" eb="2">
      <t>ソウゴウ</t>
    </rPh>
    <rPh sb="2" eb="4">
      <t>チョウセイ</t>
    </rPh>
    <rPh sb="4" eb="6">
      <t>ブカイ</t>
    </rPh>
    <phoneticPr fontId="4"/>
  </si>
  <si>
    <t>（市ヶ谷→幡ヶ谷310円）</t>
    <rPh sb="1" eb="4">
      <t>イチガヤ</t>
    </rPh>
    <rPh sb="5" eb="8">
      <t>ハタガヤ</t>
    </rPh>
    <rPh sb="11" eb="12">
      <t>エン</t>
    </rPh>
    <phoneticPr fontId="4"/>
  </si>
  <si>
    <t>JICA本部</t>
  </si>
  <si>
    <t>6班分</t>
  </si>
  <si>
    <t>4班分</t>
  </si>
  <si>
    <t>導入研修（感染症チーム）</t>
    <rPh sb="0" eb="2">
      <t>ドウニュウ</t>
    </rPh>
    <rPh sb="2" eb="4">
      <t>ケンシュウ</t>
    </rPh>
    <rPh sb="5" eb="8">
      <t>カンセンショウ</t>
    </rPh>
    <phoneticPr fontId="4"/>
  </si>
  <si>
    <t>（市ヶ谷→幡ヶ谷310円）</t>
    <phoneticPr fontId="4"/>
  </si>
  <si>
    <t>500/受講生×30名</t>
  </si>
  <si>
    <t>機能別研修（感染症チーム）</t>
    <rPh sb="0" eb="2">
      <t>キノウ</t>
    </rPh>
    <rPh sb="2" eb="3">
      <t>ベツ</t>
    </rPh>
    <rPh sb="3" eb="5">
      <t>ケンシュウ</t>
    </rPh>
    <rPh sb="6" eb="9">
      <t>カンセンショウ</t>
    </rPh>
    <phoneticPr fontId="4"/>
  </si>
  <si>
    <r>
      <t>（市ヶ谷→幡ヶ谷310円</t>
    </r>
    <r>
      <rPr>
        <sz val="12"/>
        <rFont val="ＭＳ ゴシック"/>
        <family val="3"/>
        <charset val="128"/>
      </rPr>
      <t>）</t>
    </r>
    <phoneticPr fontId="4"/>
  </si>
  <si>
    <t>全体研修（感染症チーム）</t>
    <rPh sb="0" eb="2">
      <t>ゼンタイ</t>
    </rPh>
    <rPh sb="2" eb="4">
      <t>ケンシュウ</t>
    </rPh>
    <rPh sb="5" eb="8">
      <t>カンセンショウ</t>
    </rPh>
    <phoneticPr fontId="4"/>
  </si>
  <si>
    <t>（市ヶ谷→幡ヶ谷310円×往復×4人×1回、成田倉庫2人/回×1回）</t>
  </si>
  <si>
    <t>支援委員会（感染症チーム）</t>
    <rPh sb="0" eb="2">
      <t>シエン</t>
    </rPh>
    <rPh sb="2" eb="5">
      <t>イインカイ</t>
    </rPh>
    <rPh sb="6" eb="9">
      <t>カンセンショウ</t>
    </rPh>
    <phoneticPr fontId="4"/>
  </si>
  <si>
    <t>（市ヶ谷→幡ヶ谷310円×往復×4人×1+2回）</t>
    <rPh sb="1" eb="4">
      <t>イチガヤ</t>
    </rPh>
    <rPh sb="5" eb="8">
      <t>ハタガヤ</t>
    </rPh>
    <rPh sb="11" eb="12">
      <t>エン</t>
    </rPh>
    <rPh sb="13" eb="15">
      <t>オウフク</t>
    </rPh>
    <rPh sb="17" eb="18">
      <t>ニン</t>
    </rPh>
    <rPh sb="22" eb="23">
      <t>カイ</t>
    </rPh>
    <phoneticPr fontId="4"/>
  </si>
  <si>
    <t>支援員会１＋全体部会２</t>
    <rPh sb="0" eb="4">
      <t>シエンインカイ</t>
    </rPh>
    <rPh sb="6" eb="10">
      <t>ゼンタイブカイ</t>
    </rPh>
    <phoneticPr fontId="4"/>
  </si>
  <si>
    <t>(25-2)</t>
  </si>
  <si>
    <t>作業部会（感染症対策チーム）</t>
    <rPh sb="0" eb="2">
      <t>サギョウ</t>
    </rPh>
    <rPh sb="2" eb="4">
      <t>ブカイ</t>
    </rPh>
    <rPh sb="5" eb="8">
      <t>カンセンショウ</t>
    </rPh>
    <rPh sb="8" eb="10">
      <t>タイサク</t>
    </rPh>
    <phoneticPr fontId="4"/>
  </si>
  <si>
    <t>5班分</t>
  </si>
  <si>
    <t>(26)</t>
  </si>
  <si>
    <t>業務調整員研修</t>
    <rPh sb="0" eb="2">
      <t>ギョウム</t>
    </rPh>
    <rPh sb="2" eb="4">
      <t>チョウセイ</t>
    </rPh>
    <rPh sb="4" eb="5">
      <t>イン</t>
    </rPh>
    <rPh sb="5" eb="7">
      <t>ケンシュウ</t>
    </rPh>
    <phoneticPr fontId="4"/>
  </si>
  <si>
    <t>（市ヶ谷→幡ヶ谷310円×往復×3人×3回、四ツ谷→成田空港1,410×往復）</t>
    <rPh sb="1" eb="4">
      <t>イチガヤ</t>
    </rPh>
    <rPh sb="5" eb="8">
      <t>ハタガヤ</t>
    </rPh>
    <rPh sb="11" eb="12">
      <t>エン</t>
    </rPh>
    <rPh sb="13" eb="15">
      <t>オウフク</t>
    </rPh>
    <rPh sb="17" eb="18">
      <t>ニン</t>
    </rPh>
    <rPh sb="20" eb="21">
      <t>カイ</t>
    </rPh>
    <phoneticPr fontId="4"/>
  </si>
  <si>
    <t>原則JICA施設（コロナで例外有）</t>
    <rPh sb="0" eb="2">
      <t>ゲンソク</t>
    </rPh>
    <rPh sb="6" eb="8">
      <t>シセツ</t>
    </rPh>
    <rPh sb="13" eb="16">
      <t>レイガイアリ</t>
    </rPh>
    <phoneticPr fontId="4"/>
  </si>
  <si>
    <t>（２）国際緊急援助隊候補者登録維持等関連</t>
    <rPh sb="3" eb="5">
      <t>コクサイ</t>
    </rPh>
    <rPh sb="5" eb="7">
      <t>キンキュウ</t>
    </rPh>
    <rPh sb="7" eb="10">
      <t>エンジョタイ</t>
    </rPh>
    <rPh sb="10" eb="13">
      <t>コウホシャ</t>
    </rPh>
    <rPh sb="13" eb="15">
      <t>トウロク</t>
    </rPh>
    <rPh sb="15" eb="17">
      <t>イジ</t>
    </rPh>
    <rPh sb="17" eb="18">
      <t>トウ</t>
    </rPh>
    <rPh sb="18" eb="20">
      <t>カンレン</t>
    </rPh>
    <phoneticPr fontId="6"/>
  </si>
  <si>
    <t>(27)</t>
  </si>
  <si>
    <t>国際緊急援助隊候補者登録維持等関連(医療班、SE、医療チーム）</t>
    <rPh sb="0" eb="2">
      <t>コクサイ</t>
    </rPh>
    <rPh sb="2" eb="4">
      <t>キンキュウ</t>
    </rPh>
    <rPh sb="4" eb="7">
      <t>エンジョタイ</t>
    </rPh>
    <rPh sb="7" eb="10">
      <t>コウホシャ</t>
    </rPh>
    <rPh sb="10" eb="12">
      <t>トウロク</t>
    </rPh>
    <rPh sb="12" eb="14">
      <t>イジ</t>
    </rPh>
    <rPh sb="14" eb="15">
      <t>トウ</t>
    </rPh>
    <rPh sb="15" eb="17">
      <t>カンレン</t>
    </rPh>
    <rPh sb="18" eb="21">
      <t>イリョウハン</t>
    </rPh>
    <rPh sb="25" eb="27">
      <t>イリョウ</t>
    </rPh>
    <phoneticPr fontId="4"/>
  </si>
  <si>
    <t>定形外140円：200名（対象者）</t>
    <rPh sb="0" eb="3">
      <t>テイケイガイ</t>
    </rPh>
    <rPh sb="6" eb="7">
      <t>エン</t>
    </rPh>
    <rPh sb="11" eb="12">
      <t>メイ</t>
    </rPh>
    <rPh sb="13" eb="16">
      <t>タイショウシャ</t>
    </rPh>
    <phoneticPr fontId="4"/>
  </si>
  <si>
    <t>IDカード作成費</t>
    <rPh sb="5" eb="7">
      <t>サクセイ</t>
    </rPh>
    <rPh sb="7" eb="8">
      <t>ヒ</t>
    </rPh>
    <phoneticPr fontId="6"/>
  </si>
  <si>
    <t>500円/1枚×50×2回</t>
    <rPh sb="3" eb="4">
      <t>エン</t>
    </rPh>
    <rPh sb="6" eb="7">
      <t>マイ</t>
    </rPh>
    <rPh sb="12" eb="13">
      <t>カイ</t>
    </rPh>
    <phoneticPr fontId="6"/>
  </si>
  <si>
    <t>国際緊急援助隊候補者登録維持等関連（感染症）</t>
    <rPh sb="0" eb="2">
      <t>コクサイ</t>
    </rPh>
    <rPh sb="2" eb="4">
      <t>キンキュウ</t>
    </rPh>
    <rPh sb="4" eb="7">
      <t>エンジョタイ</t>
    </rPh>
    <rPh sb="7" eb="10">
      <t>コウホシャ</t>
    </rPh>
    <rPh sb="10" eb="12">
      <t>トウロク</t>
    </rPh>
    <rPh sb="12" eb="14">
      <t>イジ</t>
    </rPh>
    <rPh sb="14" eb="15">
      <t>トウ</t>
    </rPh>
    <rPh sb="15" eb="17">
      <t>カンレン</t>
    </rPh>
    <phoneticPr fontId="4"/>
  </si>
  <si>
    <t>説明会</t>
    <rPh sb="0" eb="3">
      <t>セツメイカイ</t>
    </rPh>
    <phoneticPr fontId="6"/>
  </si>
  <si>
    <t>（３）国際緊急援助隊携行資機材の管理に係る業務</t>
    <rPh sb="3" eb="5">
      <t>コクサイ</t>
    </rPh>
    <rPh sb="5" eb="7">
      <t>キンキュウ</t>
    </rPh>
    <rPh sb="7" eb="10">
      <t>エンジョタイ</t>
    </rPh>
    <rPh sb="10" eb="12">
      <t>ケイコウ</t>
    </rPh>
    <rPh sb="12" eb="15">
      <t>シキザイ</t>
    </rPh>
    <rPh sb="16" eb="18">
      <t>カンリ</t>
    </rPh>
    <rPh sb="19" eb="20">
      <t>カカ</t>
    </rPh>
    <rPh sb="21" eb="23">
      <t>ギョウム</t>
    </rPh>
    <phoneticPr fontId="6"/>
  </si>
  <si>
    <t>(28)</t>
  </si>
  <si>
    <t>国際緊急援助隊携行資機材の管理に係る業務</t>
    <rPh sb="0" eb="2">
      <t>コクサイ</t>
    </rPh>
    <rPh sb="2" eb="4">
      <t>キンキュウ</t>
    </rPh>
    <rPh sb="4" eb="7">
      <t>エンジョタイ</t>
    </rPh>
    <rPh sb="7" eb="9">
      <t>ケイコウ</t>
    </rPh>
    <rPh sb="9" eb="12">
      <t>シキザイ</t>
    </rPh>
    <rPh sb="13" eb="15">
      <t>カンリ</t>
    </rPh>
    <rPh sb="16" eb="17">
      <t>カカ</t>
    </rPh>
    <rPh sb="18" eb="20">
      <t>ギョウム</t>
    </rPh>
    <phoneticPr fontId="4"/>
  </si>
  <si>
    <t>（成田倉庫）</t>
    <rPh sb="1" eb="3">
      <t>ナリタ</t>
    </rPh>
    <rPh sb="3" eb="5">
      <t>ソウコ</t>
    </rPh>
    <phoneticPr fontId="4"/>
  </si>
  <si>
    <t>（1泊2日×2人×9回）</t>
    <rPh sb="2" eb="3">
      <t>ハク</t>
    </rPh>
    <rPh sb="4" eb="5">
      <t>ニチ</t>
    </rPh>
    <rPh sb="7" eb="8">
      <t>ニン</t>
    </rPh>
    <rPh sb="10" eb="11">
      <t>カイ</t>
    </rPh>
    <phoneticPr fontId="4"/>
  </si>
  <si>
    <t>日</t>
    <rPh sb="0" eb="1">
      <t>ニチ</t>
    </rPh>
    <phoneticPr fontId="6"/>
  </si>
  <si>
    <t>借損料</t>
    <rPh sb="0" eb="2">
      <t>シャクソン</t>
    </rPh>
    <rPh sb="2" eb="3">
      <t>リョウ</t>
    </rPh>
    <phoneticPr fontId="4"/>
  </si>
  <si>
    <t>か月</t>
    <rPh sb="1" eb="2">
      <t>ゲツ</t>
    </rPh>
    <phoneticPr fontId="4"/>
  </si>
  <si>
    <t>管理用ＰＣ</t>
    <rPh sb="0" eb="3">
      <t>カンリヨウ</t>
    </rPh>
    <phoneticPr fontId="6"/>
  </si>
  <si>
    <t>（４）情報整備・実績資料等の作成業務</t>
    <rPh sb="3" eb="5">
      <t>ジョウホウ</t>
    </rPh>
    <rPh sb="5" eb="7">
      <t>セイビ</t>
    </rPh>
    <rPh sb="8" eb="10">
      <t>ジッセキ</t>
    </rPh>
    <rPh sb="10" eb="12">
      <t>シリョウ</t>
    </rPh>
    <rPh sb="12" eb="13">
      <t>トウ</t>
    </rPh>
    <rPh sb="14" eb="16">
      <t>サクセイ</t>
    </rPh>
    <rPh sb="16" eb="18">
      <t>ギョウム</t>
    </rPh>
    <phoneticPr fontId="6"/>
  </si>
  <si>
    <t>(29)</t>
  </si>
  <si>
    <t>情報整備・実績資料等の作成業務</t>
    <rPh sb="0" eb="2">
      <t>ジョウホウ</t>
    </rPh>
    <rPh sb="2" eb="4">
      <t>セイビ</t>
    </rPh>
    <rPh sb="5" eb="7">
      <t>ジッセキ</t>
    </rPh>
    <rPh sb="7" eb="9">
      <t>シリョウ</t>
    </rPh>
    <rPh sb="9" eb="10">
      <t>トウ</t>
    </rPh>
    <rPh sb="11" eb="13">
      <t>サクセイ</t>
    </rPh>
    <rPh sb="13" eb="15">
      <t>ギョウム</t>
    </rPh>
    <phoneticPr fontId="6"/>
  </si>
  <si>
    <t>印刷・製本費</t>
    <rPh sb="0" eb="2">
      <t>インサツ</t>
    </rPh>
    <rPh sb="3" eb="5">
      <t>セイホン</t>
    </rPh>
    <rPh sb="5" eb="6">
      <t>ヒ</t>
    </rPh>
    <phoneticPr fontId="4"/>
  </si>
  <si>
    <t>翻訳費</t>
    <rPh sb="0" eb="3">
      <t>ホンヤクヒ</t>
    </rPh>
    <phoneticPr fontId="4"/>
  </si>
  <si>
    <t>（５）国際緊急援助隊派遣に係る業務</t>
    <rPh sb="3" eb="5">
      <t>コクサイ</t>
    </rPh>
    <rPh sb="5" eb="7">
      <t>キンキュウ</t>
    </rPh>
    <rPh sb="7" eb="10">
      <t>エンジョタイ</t>
    </rPh>
    <rPh sb="10" eb="12">
      <t>ハケン</t>
    </rPh>
    <rPh sb="13" eb="14">
      <t>カカ</t>
    </rPh>
    <rPh sb="15" eb="17">
      <t>ギョウム</t>
    </rPh>
    <phoneticPr fontId="6"/>
  </si>
  <si>
    <t>(30)</t>
  </si>
  <si>
    <t>国際緊急援助隊派遣に係る業務</t>
    <rPh sb="0" eb="2">
      <t>コクサイ</t>
    </rPh>
    <rPh sb="2" eb="4">
      <t>キンキュウ</t>
    </rPh>
    <rPh sb="4" eb="7">
      <t>エンジョタイ</t>
    </rPh>
    <rPh sb="7" eb="9">
      <t>ハケン</t>
    </rPh>
    <rPh sb="10" eb="11">
      <t>カカ</t>
    </rPh>
    <rPh sb="12" eb="14">
      <t>ギョウム</t>
    </rPh>
    <phoneticPr fontId="4"/>
  </si>
  <si>
    <t>（四ツ谷→成田国際空港2,630*2（スカイライナー使用）×往復×6名）</t>
    <rPh sb="1" eb="2">
      <t>ヨ</t>
    </rPh>
    <rPh sb="3" eb="4">
      <t>ヤ</t>
    </rPh>
    <rPh sb="5" eb="7">
      <t>ナリタ</t>
    </rPh>
    <rPh sb="7" eb="9">
      <t>コクサイ</t>
    </rPh>
    <rPh sb="9" eb="11">
      <t>クウコウ</t>
    </rPh>
    <rPh sb="26" eb="28">
      <t>シヨウ</t>
    </rPh>
    <rPh sb="30" eb="32">
      <t>オウフク</t>
    </rPh>
    <rPh sb="34" eb="35">
      <t>メイ</t>
    </rPh>
    <phoneticPr fontId="4"/>
  </si>
  <si>
    <t>（1泊2日×6人×２回）</t>
    <rPh sb="2" eb="3">
      <t>ハク</t>
    </rPh>
    <rPh sb="4" eb="5">
      <t>ニチ</t>
    </rPh>
    <rPh sb="7" eb="8">
      <t>ニン</t>
    </rPh>
    <rPh sb="10" eb="11">
      <t>カイ</t>
    </rPh>
    <phoneticPr fontId="4"/>
  </si>
  <si>
    <t>国際緊急援助隊派遣シミュレーションに係る業務</t>
    <rPh sb="0" eb="2">
      <t>コクサイ</t>
    </rPh>
    <rPh sb="2" eb="4">
      <t>キンキュウ</t>
    </rPh>
    <rPh sb="4" eb="7">
      <t>エンジョタイ</t>
    </rPh>
    <rPh sb="7" eb="9">
      <t>ハケン</t>
    </rPh>
    <rPh sb="18" eb="19">
      <t>カカ</t>
    </rPh>
    <rPh sb="20" eb="22">
      <t>ギョウム</t>
    </rPh>
    <phoneticPr fontId="4"/>
  </si>
  <si>
    <t>印刷費</t>
    <rPh sb="0" eb="3">
      <t>インサツヒ</t>
    </rPh>
    <phoneticPr fontId="4"/>
  </si>
  <si>
    <t>（６）その他</t>
    <rPh sb="5" eb="6">
      <t>タ</t>
    </rPh>
    <phoneticPr fontId="6"/>
  </si>
  <si>
    <t>通信機器</t>
    <rPh sb="0" eb="2">
      <t>ツウシン</t>
    </rPh>
    <rPh sb="2" eb="4">
      <t>キキ</t>
    </rPh>
    <phoneticPr fontId="4"/>
  </si>
  <si>
    <t>携帯電話</t>
    <rPh sb="0" eb="2">
      <t>ケイタイ</t>
    </rPh>
    <rPh sb="2" eb="4">
      <t>デンワ</t>
    </rPh>
    <phoneticPr fontId="4"/>
  </si>
  <si>
    <t>台</t>
    <rPh sb="0" eb="1">
      <t>ダイ</t>
    </rPh>
    <phoneticPr fontId="4"/>
  </si>
  <si>
    <t>携帯電話</t>
    <rPh sb="0" eb="2">
      <t>ケイタイ</t>
    </rPh>
    <rPh sb="2" eb="4">
      <t>デンワ</t>
    </rPh>
    <phoneticPr fontId="6"/>
  </si>
  <si>
    <t>借損料</t>
    <rPh sb="0" eb="2">
      <t>シャクソン</t>
    </rPh>
    <rPh sb="2" eb="3">
      <t>リョウ</t>
    </rPh>
    <phoneticPr fontId="6"/>
  </si>
  <si>
    <t>PCレンタル（貸与PCの仕様と合わない場合）</t>
    <rPh sb="7" eb="9">
      <t>タイヨ</t>
    </rPh>
    <rPh sb="12" eb="14">
      <t>シヨウ</t>
    </rPh>
    <rPh sb="15" eb="16">
      <t>ア</t>
    </rPh>
    <rPh sb="19" eb="21">
      <t>バアイ</t>
    </rPh>
    <phoneticPr fontId="6"/>
  </si>
  <si>
    <r>
      <rPr>
        <sz val="22"/>
        <color rgb="FFFF0000"/>
        <rFont val="ＭＳ ゴシック"/>
        <family val="3"/>
        <charset val="128"/>
      </rPr>
      <t>2022-26</t>
    </r>
    <r>
      <rPr>
        <sz val="22"/>
        <rFont val="ＭＳ ゴシック"/>
        <family val="3"/>
        <charset val="128"/>
      </rPr>
      <t xml:space="preserve"> 契約充当可能額　経費積算内訳書</t>
    </r>
    <r>
      <rPr>
        <sz val="22"/>
        <color rgb="FF0000FF"/>
        <rFont val="ＭＳ ゴシック"/>
        <family val="3"/>
        <charset val="128"/>
      </rPr>
      <t>（2023年度以降分）</t>
    </r>
    <rPh sb="8" eb="10">
      <t>ケイヤク</t>
    </rPh>
    <rPh sb="10" eb="12">
      <t>ジュウトウ</t>
    </rPh>
    <rPh sb="12" eb="14">
      <t>カノウ</t>
    </rPh>
    <rPh sb="14" eb="15">
      <t>ガク</t>
    </rPh>
    <rPh sb="16" eb="18">
      <t>ケイヒ</t>
    </rPh>
    <rPh sb="18" eb="20">
      <t>セキサン</t>
    </rPh>
    <rPh sb="20" eb="22">
      <t>ウチワケ</t>
    </rPh>
    <rPh sb="22" eb="23">
      <t>ショ</t>
    </rPh>
    <rPh sb="28" eb="30">
      <t>ネンド</t>
    </rPh>
    <rPh sb="30" eb="32">
      <t>イコウ</t>
    </rPh>
    <rPh sb="32" eb="33">
      <t>ブン</t>
    </rPh>
    <phoneticPr fontId="4"/>
  </si>
  <si>
    <t>①</t>
    <phoneticPr fontId="6"/>
  </si>
  <si>
    <t>（四ツ谷→兵庫県三木市（緑ヶ丘）往復31,000円）</t>
    <rPh sb="1" eb="2">
      <t>ヨ</t>
    </rPh>
    <rPh sb="3" eb="4">
      <t>ヤ</t>
    </rPh>
    <rPh sb="5" eb="8">
      <t>ヒョウゴケン</t>
    </rPh>
    <rPh sb="8" eb="11">
      <t>ミキシ</t>
    </rPh>
    <rPh sb="12" eb="15">
      <t>ミドリガオカ</t>
    </rPh>
    <rPh sb="16" eb="18">
      <t>オウフク</t>
    </rPh>
    <rPh sb="24" eb="25">
      <t>エン</t>
    </rPh>
    <phoneticPr fontId="4"/>
  </si>
  <si>
    <t>宿泊</t>
    <rPh sb="0" eb="2">
      <t>シュクハク</t>
    </rPh>
    <phoneticPr fontId="6"/>
  </si>
  <si>
    <t>日当</t>
    <rPh sb="0" eb="2">
      <t>ニットウ</t>
    </rPh>
    <phoneticPr fontId="6"/>
  </si>
  <si>
    <t>無線、コピー機</t>
    <rPh sb="0" eb="2">
      <t>ムセン</t>
    </rPh>
    <rPh sb="6" eb="7">
      <t>キ</t>
    </rPh>
    <phoneticPr fontId="6"/>
  </si>
  <si>
    <t>記録及び教材作成</t>
    <rPh sb="0" eb="2">
      <t>キロク</t>
    </rPh>
    <rPh sb="2" eb="3">
      <t>オヨ</t>
    </rPh>
    <rPh sb="4" eb="6">
      <t>キョウザイ</t>
    </rPh>
    <rPh sb="6" eb="8">
      <t>サクセイ</t>
    </rPh>
    <phoneticPr fontId="4"/>
  </si>
  <si>
    <t>上下別ユニフォーム一式ドライクリーニング</t>
    <rPh sb="0" eb="3">
      <t>ジョウゲベツ</t>
    </rPh>
    <rPh sb="9" eb="11">
      <t>イッシキ</t>
    </rPh>
    <phoneticPr fontId="6"/>
  </si>
  <si>
    <t>（四ツ谷～立川・立川警察（バス）730円×2×6人×2回）</t>
    <rPh sb="1" eb="2">
      <t>ヨ</t>
    </rPh>
    <rPh sb="3" eb="4">
      <t>ヤ</t>
    </rPh>
    <rPh sb="5" eb="7">
      <t>タチカワ</t>
    </rPh>
    <rPh sb="8" eb="10">
      <t>タチカワ</t>
    </rPh>
    <rPh sb="10" eb="12">
      <t>ケイサツ</t>
    </rPh>
    <rPh sb="19" eb="20">
      <t>エン</t>
    </rPh>
    <rPh sb="24" eb="25">
      <t>ニン</t>
    </rPh>
    <rPh sb="27" eb="28">
      <t>カイ</t>
    </rPh>
    <phoneticPr fontId="4"/>
  </si>
  <si>
    <t>定形外140+150名（100名＋47名）</t>
    <rPh sb="0" eb="3">
      <t>テイケイガイ</t>
    </rPh>
    <rPh sb="10" eb="11">
      <t>メイ</t>
    </rPh>
    <rPh sb="15" eb="16">
      <t>メイ</t>
    </rPh>
    <rPh sb="19" eb="20">
      <t>メイ</t>
    </rPh>
    <phoneticPr fontId="4"/>
  </si>
  <si>
    <t>H26実績並み</t>
    <rPh sb="3" eb="5">
      <t>ジッセキ</t>
    </rPh>
    <rPh sb="5" eb="6">
      <t>ナ</t>
    </rPh>
    <phoneticPr fontId="6"/>
  </si>
  <si>
    <t>（市ヶ谷→幡ヶ谷310円×往復×4人×3回）</t>
    <rPh sb="1" eb="4">
      <t>イチガヤ</t>
    </rPh>
    <rPh sb="5" eb="8">
      <t>ハタガヤ</t>
    </rPh>
    <rPh sb="11" eb="12">
      <t>エン</t>
    </rPh>
    <rPh sb="13" eb="15">
      <t>オウフク</t>
    </rPh>
    <rPh sb="17" eb="18">
      <t>ニン</t>
    </rPh>
    <rPh sb="20" eb="21">
      <t>カイ</t>
    </rPh>
    <phoneticPr fontId="4"/>
  </si>
  <si>
    <t>往復/1回×3回</t>
    <rPh sb="0" eb="2">
      <t>オウフク</t>
    </rPh>
    <rPh sb="4" eb="5">
      <t>カイ</t>
    </rPh>
    <rPh sb="7" eb="8">
      <t>カイ</t>
    </rPh>
    <phoneticPr fontId="4"/>
  </si>
  <si>
    <t>（四ツ谷→箱根ヶ崎770円×往復×4人×1回）</t>
    <rPh sb="1" eb="2">
      <t>ヨ</t>
    </rPh>
    <rPh sb="3" eb="4">
      <t>ヤ</t>
    </rPh>
    <rPh sb="5" eb="9">
      <t>ハコネガサキ</t>
    </rPh>
    <rPh sb="12" eb="13">
      <t>エン</t>
    </rPh>
    <rPh sb="14" eb="16">
      <t>オウフク</t>
    </rPh>
    <rPh sb="18" eb="19">
      <t>ニン</t>
    </rPh>
    <rPh sb="21" eb="22">
      <t>カイ</t>
    </rPh>
    <phoneticPr fontId="4"/>
  </si>
  <si>
    <t>往復/1回×4回</t>
    <rPh sb="0" eb="2">
      <t>オウフク</t>
    </rPh>
    <rPh sb="4" eb="5">
      <t>カイ</t>
    </rPh>
    <rPh sb="7" eb="8">
      <t>カイ</t>
    </rPh>
    <phoneticPr fontId="4"/>
  </si>
  <si>
    <t>（四ツ谷→名古屋市・往復22,000円×6人×2回、成田倉庫2人/回：四ツ谷→成田空港1,410×往復）</t>
  </si>
  <si>
    <t>2泊3日（準備1日、実施2日）</t>
  </si>
  <si>
    <t>（成田倉庫2人/回）四ツ谷→京成成田・往復2.820円</t>
    <rPh sb="1" eb="3">
      <t>ナリタ</t>
    </rPh>
    <rPh sb="3" eb="5">
      <t>ソウコ</t>
    </rPh>
    <rPh sb="6" eb="7">
      <t>ニン</t>
    </rPh>
    <rPh sb="8" eb="9">
      <t>カイ</t>
    </rPh>
    <rPh sb="10" eb="11">
      <t>ヨ</t>
    </rPh>
    <rPh sb="12" eb="13">
      <t>ヤ</t>
    </rPh>
    <rPh sb="14" eb="16">
      <t>ケイセイ</t>
    </rPh>
    <rPh sb="16" eb="18">
      <t>ナリタ</t>
    </rPh>
    <rPh sb="19" eb="21">
      <t>オウフク</t>
    </rPh>
    <rPh sb="26" eb="27">
      <t>エン</t>
    </rPh>
    <phoneticPr fontId="4"/>
  </si>
  <si>
    <t>泊</t>
    <rPh sb="0" eb="1">
      <t>ハク</t>
    </rPh>
    <phoneticPr fontId="4"/>
  </si>
  <si>
    <t>日</t>
    <rPh sb="0" eb="1">
      <t>ニチ</t>
    </rPh>
    <phoneticPr fontId="4"/>
  </si>
  <si>
    <t>愛知2泊3日</t>
    <phoneticPr fontId="6"/>
  </si>
  <si>
    <t>成田</t>
    <rPh sb="0" eb="2">
      <t>ナリタ</t>
    </rPh>
    <phoneticPr fontId="6"/>
  </si>
  <si>
    <t>定形外140円：170名（対象者）＋α</t>
    <rPh sb="0" eb="3">
      <t>テイケイガイ</t>
    </rPh>
    <rPh sb="6" eb="7">
      <t>エン</t>
    </rPh>
    <rPh sb="11" eb="12">
      <t>メイ</t>
    </rPh>
    <rPh sb="13" eb="16">
      <t>タイショウシャ</t>
    </rPh>
    <phoneticPr fontId="4"/>
  </si>
  <si>
    <t>（市ヶ谷→幡ヶ谷310円×往復×2人×1回）</t>
  </si>
  <si>
    <t>（四ツ谷→名古屋市　往復22,000円×3人×1回）</t>
  </si>
  <si>
    <t>（四ツ谷→名古屋市　往復22,000円×3人×3回）</t>
  </si>
  <si>
    <t>（市ヶ谷→幡ヶ谷310円×往復×2人×3回）</t>
  </si>
  <si>
    <t>（成田倉庫2人/回×5回）</t>
  </si>
  <si>
    <t>（市ヶ谷→幡ヶ谷310円×往復×2人×1回）</t>
    <phoneticPr fontId="6"/>
  </si>
  <si>
    <t>JICA施設</t>
    <rPh sb="4" eb="6">
      <t>シセツ</t>
    </rPh>
    <phoneticPr fontId="6"/>
  </si>
  <si>
    <t>TIC等</t>
  </si>
  <si>
    <t>（市ヶ谷→幡ヶ谷310円×往復×2人×2回）</t>
  </si>
  <si>
    <t>（市ヶ谷→幡ヶ谷310円×往復×3人×5回、四ツ谷→成田空港1,410×往復）</t>
    <rPh sb="1" eb="4">
      <t>イチガヤ</t>
    </rPh>
    <rPh sb="5" eb="8">
      <t>ハタガヤ</t>
    </rPh>
    <rPh sb="11" eb="12">
      <t>エン</t>
    </rPh>
    <rPh sb="13" eb="15">
      <t>オウフク</t>
    </rPh>
    <rPh sb="17" eb="18">
      <t>ニン</t>
    </rPh>
    <rPh sb="20" eb="21">
      <t>カイ</t>
    </rPh>
    <phoneticPr fontId="4"/>
  </si>
  <si>
    <t>（成田倉庫3人/回×24回）</t>
    <rPh sb="1" eb="3">
      <t>ナリタ</t>
    </rPh>
    <rPh sb="3" eb="5">
      <t>ソウコ</t>
    </rPh>
    <rPh sb="6" eb="7">
      <t>ニン</t>
    </rPh>
    <rPh sb="8" eb="9">
      <t>カイ</t>
    </rPh>
    <rPh sb="12" eb="13">
      <t>カイ</t>
    </rPh>
    <phoneticPr fontId="4"/>
  </si>
  <si>
    <t>（1泊2日×3人×12回）</t>
    <rPh sb="2" eb="3">
      <t>ハク</t>
    </rPh>
    <rPh sb="4" eb="5">
      <t>ニチ</t>
    </rPh>
    <rPh sb="7" eb="8">
      <t>ニン</t>
    </rPh>
    <rPh sb="11" eb="12">
      <t>カイ</t>
    </rPh>
    <phoneticPr fontId="4"/>
  </si>
  <si>
    <t>（1泊2日×6人×4回）</t>
    <rPh sb="2" eb="3">
      <t>ハク</t>
    </rPh>
    <rPh sb="4" eb="5">
      <t>ニチ</t>
    </rPh>
    <rPh sb="7" eb="8">
      <t>ニン</t>
    </rPh>
    <rPh sb="10" eb="11">
      <t>カイ</t>
    </rPh>
    <phoneticPr fontId="4"/>
  </si>
  <si>
    <r>
      <rPr>
        <b/>
        <sz val="10"/>
        <color indexed="8"/>
        <rFont val="ＭＳ Ｐゴシック"/>
        <family val="3"/>
        <charset val="128"/>
      </rPr>
      <t>出発時間</t>
    </r>
    <rPh sb="0" eb="2">
      <t>シュッパツ</t>
    </rPh>
    <rPh sb="2" eb="4">
      <t>ジカン</t>
    </rPh>
    <phoneticPr fontId="14"/>
  </si>
  <si>
    <r>
      <rPr>
        <b/>
        <sz val="10"/>
        <color indexed="8"/>
        <rFont val="ＭＳ Ｐゴシック"/>
        <family val="3"/>
        <charset val="128"/>
      </rPr>
      <t>経路</t>
    </r>
    <rPh sb="0" eb="2">
      <t>ケイロ</t>
    </rPh>
    <phoneticPr fontId="14"/>
  </si>
  <si>
    <r>
      <rPr>
        <b/>
        <sz val="10"/>
        <color indexed="8"/>
        <rFont val="ＭＳ Ｐゴシック"/>
        <family val="3"/>
        <charset val="128"/>
      </rPr>
      <t>車両</t>
    </r>
    <rPh sb="0" eb="2">
      <t>シャリョウ</t>
    </rPh>
    <phoneticPr fontId="14"/>
  </si>
  <si>
    <r>
      <rPr>
        <b/>
        <sz val="10"/>
        <color indexed="8"/>
        <rFont val="ＭＳ Ｐゴシック"/>
        <family val="3"/>
        <charset val="128"/>
      </rPr>
      <t>役割</t>
    </r>
    <rPh sb="0" eb="2">
      <t>ヤクワリ</t>
    </rPh>
    <phoneticPr fontId="14"/>
  </si>
  <si>
    <r>
      <rPr>
        <b/>
        <sz val="10"/>
        <color indexed="8"/>
        <rFont val="ＭＳ Ｐゴシック"/>
        <family val="3"/>
        <charset val="128"/>
      </rPr>
      <t>省庁</t>
    </r>
    <rPh sb="0" eb="2">
      <t>ショウチョウ</t>
    </rPh>
    <phoneticPr fontId="14"/>
  </si>
  <si>
    <t>乗車人数</t>
    <rPh sb="0" eb="4">
      <t>ジョウシャニンズウ</t>
    </rPh>
    <phoneticPr fontId="14"/>
  </si>
  <si>
    <r>
      <rPr>
        <b/>
        <sz val="10"/>
        <color indexed="8"/>
        <rFont val="ＭＳ Ｐゴシック"/>
        <family val="3"/>
        <charset val="128"/>
      </rPr>
      <t>合計</t>
    </r>
    <rPh sb="0" eb="2">
      <t>ゴウケイ</t>
    </rPh>
    <phoneticPr fontId="14"/>
  </si>
  <si>
    <t>新神戸駅⇒消防学校</t>
    <rPh sb="0" eb="3">
      <t>シンコウベ</t>
    </rPh>
    <rPh sb="3" eb="4">
      <t>エキ</t>
    </rPh>
    <rPh sb="5" eb="7">
      <t>ショウボウ</t>
    </rPh>
    <rPh sb="7" eb="9">
      <t>ガッコウ</t>
    </rPh>
    <phoneticPr fontId="14"/>
  </si>
  <si>
    <t>中型バス
27席</t>
    <rPh sb="7" eb="8">
      <t>セキ</t>
    </rPh>
    <phoneticPr fontId="14"/>
  </si>
  <si>
    <r>
      <rPr>
        <sz val="10"/>
        <color indexed="10"/>
        <rFont val="ＭＳ Ｐゴシック"/>
        <family val="3"/>
        <charset val="128"/>
      </rPr>
      <t>ＲＣ指導員</t>
    </r>
  </si>
  <si>
    <r>
      <rPr>
        <sz val="10"/>
        <color indexed="10"/>
        <rFont val="ＭＳ Ｐゴシック"/>
        <family val="3"/>
        <charset val="128"/>
      </rPr>
      <t>警察</t>
    </r>
    <rPh sb="0" eb="2">
      <t>ケイサツ</t>
    </rPh>
    <phoneticPr fontId="14"/>
  </si>
  <si>
    <r>
      <rPr>
        <sz val="10"/>
        <color indexed="10"/>
        <rFont val="ＭＳ Ｐゴシック"/>
        <family val="3"/>
        <charset val="128"/>
      </rPr>
      <t>消防</t>
    </r>
    <rPh sb="0" eb="2">
      <t>ショウボウ</t>
    </rPh>
    <phoneticPr fontId="14"/>
  </si>
  <si>
    <r>
      <rPr>
        <sz val="10"/>
        <color indexed="10"/>
        <rFont val="ＭＳ Ｐゴシック"/>
        <family val="3"/>
        <charset val="128"/>
      </rPr>
      <t>海保</t>
    </r>
    <rPh sb="0" eb="2">
      <t>カイホ</t>
    </rPh>
    <phoneticPr fontId="14"/>
  </si>
  <si>
    <t>米</t>
    <rPh sb="0" eb="1">
      <t>コメ</t>
    </rPh>
    <phoneticPr fontId="14"/>
  </si>
  <si>
    <t>医療指導員</t>
    <rPh sb="0" eb="2">
      <t>イリョウ</t>
    </rPh>
    <rPh sb="2" eb="5">
      <t>シドウイン</t>
    </rPh>
    <phoneticPr fontId="14"/>
  </si>
  <si>
    <r>
      <rPr>
        <sz val="10"/>
        <color indexed="10"/>
        <rFont val="ＭＳ Ｐゴシック"/>
        <family val="3"/>
        <charset val="128"/>
      </rPr>
      <t>構造指導員</t>
    </r>
    <rPh sb="0" eb="2">
      <t>コウゾウ</t>
    </rPh>
    <rPh sb="2" eb="5">
      <t>シドウイン</t>
    </rPh>
    <phoneticPr fontId="14"/>
  </si>
  <si>
    <t>事務局他</t>
    <rPh sb="3" eb="4">
      <t>ホカ</t>
    </rPh>
    <phoneticPr fontId="14"/>
  </si>
  <si>
    <t>事務局カー　8席</t>
    <rPh sb="7" eb="8">
      <t>セキ</t>
    </rPh>
    <phoneticPr fontId="14"/>
  </si>
  <si>
    <r>
      <rPr>
        <sz val="10"/>
        <color indexed="10"/>
        <rFont val="ＭＳ Ｐゴシック"/>
        <family val="3"/>
        <charset val="128"/>
      </rPr>
      <t>事務局</t>
    </r>
  </si>
  <si>
    <t>消防学校⇒三宮駅</t>
    <rPh sb="0" eb="2">
      <t>ショウボウ</t>
    </rPh>
    <rPh sb="2" eb="4">
      <t>ガッコウ</t>
    </rPh>
    <rPh sb="5" eb="7">
      <t>サンノミヤ</t>
    </rPh>
    <rPh sb="7" eb="8">
      <t>エキ</t>
    </rPh>
    <phoneticPr fontId="14"/>
  </si>
  <si>
    <t>中型バス
27席</t>
    <phoneticPr fontId="14"/>
  </si>
  <si>
    <r>
      <rPr>
        <sz val="10"/>
        <color indexed="10"/>
        <rFont val="ＭＳ Ｐゴシック"/>
        <family val="3"/>
        <charset val="128"/>
      </rPr>
      <t>米</t>
    </r>
    <rPh sb="0" eb="1">
      <t>ベイ</t>
    </rPh>
    <phoneticPr fontId="14"/>
  </si>
  <si>
    <t>新神戸駅⇒消防学校</t>
    <rPh sb="0" eb="4">
      <t>シンコウベエキ</t>
    </rPh>
    <rPh sb="5" eb="7">
      <t>ショウボウ</t>
    </rPh>
    <rPh sb="7" eb="9">
      <t>ガッコウ</t>
    </rPh>
    <phoneticPr fontId="14"/>
  </si>
  <si>
    <t>大型バス
45席</t>
    <rPh sb="0" eb="2">
      <t>オオガタ</t>
    </rPh>
    <rPh sb="7" eb="8">
      <t>セキ</t>
    </rPh>
    <phoneticPr fontId="14"/>
  </si>
  <si>
    <t>協力者他</t>
    <rPh sb="0" eb="3">
      <t>キョウリョクシャ</t>
    </rPh>
    <rPh sb="3" eb="4">
      <t>ホカ</t>
    </rPh>
    <phoneticPr fontId="14"/>
  </si>
  <si>
    <t>大型バス
45席</t>
    <rPh sb="0" eb="2">
      <t>オオガタ</t>
    </rPh>
    <phoneticPr fontId="14"/>
  </si>
  <si>
    <t>医療指導員等</t>
    <rPh sb="0" eb="2">
      <t>イリョウ</t>
    </rPh>
    <rPh sb="2" eb="5">
      <t>シドウイン</t>
    </rPh>
    <rPh sb="5" eb="6">
      <t>トウ</t>
    </rPh>
    <phoneticPr fontId="14"/>
  </si>
  <si>
    <t>医療班協力者</t>
    <rPh sb="0" eb="3">
      <t>イリョウハン</t>
    </rPh>
    <rPh sb="3" eb="6">
      <t>キョウリョクシャ</t>
    </rPh>
    <phoneticPr fontId="14"/>
  </si>
  <si>
    <t>協力者等</t>
    <rPh sb="0" eb="4">
      <t>キョウリョクシャトウ</t>
    </rPh>
    <phoneticPr fontId="14"/>
  </si>
  <si>
    <t>事務局等</t>
    <rPh sb="3" eb="4">
      <t>トウ</t>
    </rPh>
    <phoneticPr fontId="14"/>
  </si>
  <si>
    <t>伊丹空港⇒ﾆﾁｲ学館</t>
    <rPh sb="0" eb="2">
      <t>イタミ</t>
    </rPh>
    <rPh sb="2" eb="4">
      <t>クウコウ</t>
    </rPh>
    <rPh sb="8" eb="10">
      <t>ガッカン</t>
    </rPh>
    <phoneticPr fontId="14"/>
  </si>
  <si>
    <r>
      <rPr>
        <sz val="10"/>
        <color indexed="10"/>
        <rFont val="ＭＳ Ｐゴシック"/>
        <family val="3"/>
        <charset val="128"/>
      </rPr>
      <t>キャラバン①②</t>
    </r>
    <phoneticPr fontId="14"/>
  </si>
  <si>
    <r>
      <rPr>
        <sz val="10"/>
        <color indexed="10"/>
        <rFont val="ＭＳ Ｐゴシック"/>
        <family val="3"/>
        <charset val="128"/>
      </rPr>
      <t>ハンドラー</t>
    </r>
  </si>
  <si>
    <t>消防学校⇒ﾆﾁｲ学館</t>
    <rPh sb="0" eb="2">
      <t>ショウボウ</t>
    </rPh>
    <rPh sb="2" eb="4">
      <t>ガッコウ</t>
    </rPh>
    <rPh sb="8" eb="10">
      <t>ガッカン</t>
    </rPh>
    <phoneticPr fontId="14"/>
  </si>
  <si>
    <r>
      <t>RC</t>
    </r>
    <r>
      <rPr>
        <sz val="10"/>
        <color indexed="10"/>
        <rFont val="ＭＳ Ｐゴシック"/>
        <family val="3"/>
        <charset val="128"/>
      </rPr>
      <t>指導員</t>
    </r>
    <rPh sb="2" eb="5">
      <t>シドウイン</t>
    </rPh>
    <phoneticPr fontId="14"/>
  </si>
  <si>
    <t>医療班指導員</t>
    <rPh sb="0" eb="3">
      <t>イリョウハン</t>
    </rPh>
    <rPh sb="3" eb="6">
      <t>シドウイン</t>
    </rPh>
    <phoneticPr fontId="14"/>
  </si>
  <si>
    <t>医療班協力者他</t>
    <rPh sb="0" eb="3">
      <t>イリョウハン</t>
    </rPh>
    <rPh sb="3" eb="6">
      <t>キョウリョクシャ</t>
    </rPh>
    <rPh sb="6" eb="7">
      <t>ホカ</t>
    </rPh>
    <phoneticPr fontId="14"/>
  </si>
  <si>
    <t>運転要員</t>
    <rPh sb="0" eb="4">
      <t>ウンテンヨウイン</t>
    </rPh>
    <phoneticPr fontId="14"/>
  </si>
  <si>
    <t>事務局</t>
    <rPh sb="0" eb="3">
      <t>ジムキョク</t>
    </rPh>
    <phoneticPr fontId="14"/>
  </si>
  <si>
    <r>
      <rPr>
        <sz val="10"/>
        <color indexed="8"/>
        <rFont val="ＭＳ Ｐゴシック"/>
        <family val="3"/>
        <charset val="128"/>
      </rPr>
      <t>ニチイ学館</t>
    </r>
    <r>
      <rPr>
        <sz val="10"/>
        <color indexed="8"/>
        <rFont val="ＭＳ Ｐゴシック"/>
        <family val="3"/>
        <charset val="128"/>
      </rPr>
      <t>⇒消防学校</t>
    </r>
    <rPh sb="3" eb="5">
      <t>ガッカン</t>
    </rPh>
    <rPh sb="6" eb="8">
      <t>ショウボウ</t>
    </rPh>
    <rPh sb="8" eb="10">
      <t>ガッコウ</t>
    </rPh>
    <phoneticPr fontId="14"/>
  </si>
  <si>
    <t>大型バス　45席
部隊①</t>
    <rPh sb="0" eb="2">
      <t>オオガタ</t>
    </rPh>
    <rPh sb="9" eb="11">
      <t>ブタイ</t>
    </rPh>
    <phoneticPr fontId="14"/>
  </si>
  <si>
    <t>１中隊隊員</t>
    <rPh sb="3" eb="5">
      <t>タイイン</t>
    </rPh>
    <phoneticPr fontId="14"/>
  </si>
  <si>
    <t>業務調整員</t>
    <rPh sb="0" eb="2">
      <t>ギョウム</t>
    </rPh>
    <rPh sb="2" eb="4">
      <t>チョウセイ</t>
    </rPh>
    <rPh sb="4" eb="5">
      <t>イン</t>
    </rPh>
    <phoneticPr fontId="14"/>
  </si>
  <si>
    <t>1中担当指導員・事務局</t>
    <rPh sb="1" eb="2">
      <t>ナカ</t>
    </rPh>
    <rPh sb="2" eb="4">
      <t>タントウ</t>
    </rPh>
    <rPh sb="4" eb="7">
      <t>シドウイン</t>
    </rPh>
    <rPh sb="8" eb="11">
      <t>ジムキョク</t>
    </rPh>
    <phoneticPr fontId="14"/>
  </si>
  <si>
    <t>大型バス　45席
部隊②</t>
    <rPh sb="0" eb="2">
      <t>オオガタ</t>
    </rPh>
    <rPh sb="9" eb="11">
      <t>ブタイ</t>
    </rPh>
    <phoneticPr fontId="14"/>
  </si>
  <si>
    <t>２中隊隊員</t>
    <rPh sb="3" eb="5">
      <t>タイイン</t>
    </rPh>
    <phoneticPr fontId="14"/>
  </si>
  <si>
    <t>2中担当指導員・事務局</t>
    <rPh sb="1" eb="2">
      <t>ナカ</t>
    </rPh>
    <rPh sb="2" eb="4">
      <t>タントウ</t>
    </rPh>
    <rPh sb="4" eb="7">
      <t>シドウイン</t>
    </rPh>
    <rPh sb="8" eb="11">
      <t>ジムキョク</t>
    </rPh>
    <phoneticPr fontId="14"/>
  </si>
  <si>
    <t>大型バス　45席
部隊③</t>
    <rPh sb="0" eb="1">
      <t>オオ</t>
    </rPh>
    <rPh sb="9" eb="11">
      <t>ブタイ</t>
    </rPh>
    <phoneticPr fontId="14"/>
  </si>
  <si>
    <t>指揮本部他</t>
    <rPh sb="0" eb="2">
      <t>シキ</t>
    </rPh>
    <rPh sb="2" eb="4">
      <t>ホンブ</t>
    </rPh>
    <rPh sb="4" eb="5">
      <t>ホカ</t>
    </rPh>
    <phoneticPr fontId="14"/>
  </si>
  <si>
    <t>指揮本部担当・事務局</t>
    <rPh sb="0" eb="2">
      <t>シキ</t>
    </rPh>
    <rPh sb="2" eb="4">
      <t>ホンブ</t>
    </rPh>
    <rPh sb="4" eb="6">
      <t>タントウ</t>
    </rPh>
    <rPh sb="7" eb="10">
      <t>ジムキョク</t>
    </rPh>
    <phoneticPr fontId="14"/>
  </si>
  <si>
    <r>
      <rPr>
        <sz val="10"/>
        <color indexed="10"/>
        <rFont val="ＭＳ Ｐゴシック"/>
        <family val="3"/>
        <charset val="128"/>
      </rPr>
      <t>中型バス　</t>
    </r>
    <r>
      <rPr>
        <sz val="10"/>
        <color indexed="10"/>
        <rFont val="Arial"/>
        <family val="2"/>
      </rPr>
      <t>27</t>
    </r>
    <r>
      <rPr>
        <sz val="10"/>
        <color indexed="10"/>
        <rFont val="ＭＳ Ｐゴシック"/>
        <family val="3"/>
        <charset val="128"/>
      </rPr>
      <t xml:space="preserve">席
</t>
    </r>
    <r>
      <rPr>
        <sz val="10"/>
        <color indexed="10"/>
        <rFont val="Arial"/>
        <family val="2"/>
      </rPr>
      <t>EXCON</t>
    </r>
    <phoneticPr fontId="14"/>
  </si>
  <si>
    <t>医療班指導員</t>
    <rPh sb="0" eb="2">
      <t>イリョウ</t>
    </rPh>
    <rPh sb="2" eb="3">
      <t>ハン</t>
    </rPh>
    <rPh sb="3" eb="6">
      <t>シドウイン</t>
    </rPh>
    <phoneticPr fontId="14"/>
  </si>
  <si>
    <t>トラック</t>
    <phoneticPr fontId="14"/>
  </si>
  <si>
    <t>消防学校⇒三宮駅</t>
    <rPh sb="5" eb="7">
      <t>サンノミヤ</t>
    </rPh>
    <rPh sb="7" eb="8">
      <t>エキ</t>
    </rPh>
    <phoneticPr fontId="14"/>
  </si>
  <si>
    <r>
      <rPr>
        <sz val="10"/>
        <color indexed="10"/>
        <rFont val="ＭＳ Ｐゴシック"/>
        <family val="3"/>
        <charset val="128"/>
      </rPr>
      <t>隊員</t>
    </r>
    <rPh sb="0" eb="2">
      <t>タイイン</t>
    </rPh>
    <phoneticPr fontId="14"/>
  </si>
  <si>
    <t>協力者等</t>
    <rPh sb="0" eb="2">
      <t>キョウリョク</t>
    </rPh>
    <rPh sb="2" eb="3">
      <t>シャ</t>
    </rPh>
    <rPh sb="3" eb="4">
      <t>トウ</t>
    </rPh>
    <phoneticPr fontId="14"/>
  </si>
  <si>
    <r>
      <rPr>
        <sz val="10"/>
        <color indexed="10"/>
        <rFont val="ＭＳ Ｐゴシック"/>
        <family val="3"/>
        <charset val="128"/>
      </rPr>
      <t>大型バス　</t>
    </r>
    <r>
      <rPr>
        <sz val="10"/>
        <color indexed="10"/>
        <rFont val="Arial"/>
        <family val="2"/>
      </rPr>
      <t>45</t>
    </r>
    <r>
      <rPr>
        <sz val="10"/>
        <color indexed="10"/>
        <rFont val="ＭＳ Ｐゴシック"/>
        <family val="3"/>
        <charset val="128"/>
      </rPr>
      <t xml:space="preserve">席
</t>
    </r>
    <r>
      <rPr>
        <sz val="10"/>
        <color indexed="10"/>
        <rFont val="Arial"/>
        <family val="2"/>
      </rPr>
      <t>EXCON</t>
    </r>
    <r>
      <rPr>
        <sz val="10"/>
        <color indexed="10"/>
        <rFont val="ＭＳ Ｐゴシック"/>
        <family val="3"/>
        <charset val="128"/>
      </rPr>
      <t>バス①</t>
    </r>
    <rPh sb="0" eb="2">
      <t>オオガタ</t>
    </rPh>
    <phoneticPr fontId="14"/>
  </si>
  <si>
    <t>医療班評価員等</t>
    <rPh sb="0" eb="3">
      <t>イリョウハン</t>
    </rPh>
    <rPh sb="3" eb="6">
      <t>ヒョウカイン</t>
    </rPh>
    <rPh sb="6" eb="7">
      <t>トウ</t>
    </rPh>
    <phoneticPr fontId="14"/>
  </si>
  <si>
    <r>
      <rPr>
        <sz val="10"/>
        <color indexed="10"/>
        <rFont val="ＭＳ Ｐゴシック"/>
        <family val="3"/>
        <charset val="128"/>
      </rPr>
      <t>中型バス　</t>
    </r>
    <r>
      <rPr>
        <sz val="10"/>
        <color indexed="10"/>
        <rFont val="Arial"/>
        <family val="2"/>
      </rPr>
      <t>27</t>
    </r>
    <r>
      <rPr>
        <sz val="10"/>
        <color indexed="10"/>
        <rFont val="ＭＳ Ｐゴシック"/>
        <family val="3"/>
        <charset val="128"/>
      </rPr>
      <t>席</t>
    </r>
    <r>
      <rPr>
        <sz val="10"/>
        <color indexed="10"/>
        <rFont val="Arial"/>
        <family val="2"/>
      </rPr>
      <t xml:space="preserve">
EXCON</t>
    </r>
    <r>
      <rPr>
        <sz val="10"/>
        <color indexed="10"/>
        <rFont val="ＭＳ Ｐゴシック"/>
        <family val="3"/>
        <charset val="128"/>
      </rPr>
      <t>バス②</t>
    </r>
    <rPh sb="0" eb="2">
      <t>チュウガタ</t>
    </rPh>
    <phoneticPr fontId="14"/>
  </si>
  <si>
    <t>協力者</t>
    <rPh sb="0" eb="3">
      <t>キョウリョクシャ</t>
    </rPh>
    <phoneticPr fontId="14"/>
  </si>
  <si>
    <r>
      <rPr>
        <sz val="10"/>
        <color indexed="10"/>
        <rFont val="ＭＳ Ｐゴシック"/>
        <family val="3"/>
        <charset val="128"/>
      </rPr>
      <t>事務局</t>
    </r>
    <rPh sb="0" eb="3">
      <t>ジムキョク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</si>
</sst>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;[Red]\(0.00\)"/>
    <numFmt numFmtId="177" formatCode="0_ "/>
    <numFmt numFmtId="178" formatCode="#,##0_);[Red]\(#,##0\)"/>
    <numFmt numFmtId="179" formatCode="#,##0_ "/>
    <numFmt numFmtId="180" formatCode="0.00_ "/>
    <numFmt numFmtId="181" formatCode="#,##0.00_);[Red]\(#,##0.00\)"/>
    <numFmt numFmtId="182" formatCode="#,##0&quot;円&quot;"/>
    <numFmt numFmtId="183" formatCode="General&quot;名&quot;"/>
    <numFmt numFmtId="184" formatCode="#,##0_ ;[Red]\-#,##0\ 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sz val="2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trike/>
      <sz val="12"/>
      <color rgb="FFFF0000"/>
      <name val="ＭＳ ゴシック"/>
      <family val="3"/>
      <charset val="128"/>
    </font>
    <font>
      <sz val="22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2"/>
      <color rgb="FFFFFFFF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2"/>
      <color rgb="FF0000FF"/>
      <name val="ＭＳ ゴシック"/>
      <family val="3"/>
      <charset val="128"/>
    </font>
    <font>
      <b/>
      <sz val="10"/>
      <color theme="1"/>
      <name val="Arial"/>
      <family val="2"/>
    </font>
    <font>
      <b/>
      <sz val="10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Arial"/>
      <family val="2"/>
    </font>
    <font>
      <sz val="14"/>
      <color rgb="FFFF0000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ＭＳ ゴシック"/>
      <family val="3"/>
      <charset val="128"/>
    </font>
    <font>
      <strike/>
      <sz val="12"/>
      <name val="ＭＳ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3" fillId="0" borderId="0"/>
    <xf numFmtId="0" fontId="21" fillId="0" borderId="0">
      <alignment vertical="center"/>
    </xf>
  </cellStyleXfs>
  <cellXfs count="516">
    <xf numFmtId="0" fontId="0" fillId="0" borderId="0" xfId="0"/>
    <xf numFmtId="178" fontId="7" fillId="0" borderId="0" xfId="3" applyNumberFormat="1" applyFont="1"/>
    <xf numFmtId="178" fontId="7" fillId="0" borderId="0" xfId="1" applyNumberFormat="1" applyFont="1" applyFill="1"/>
    <xf numFmtId="178" fontId="7" fillId="0" borderId="0" xfId="3" applyNumberFormat="1" applyFont="1" applyAlignment="1">
      <alignment horizontal="right"/>
    </xf>
    <xf numFmtId="178" fontId="9" fillId="0" borderId="0" xfId="3" applyNumberFormat="1" applyFont="1" applyAlignment="1">
      <alignment horizontal="center" vertical="center"/>
    </xf>
    <xf numFmtId="178" fontId="10" fillId="0" borderId="0" xfId="3" applyNumberFormat="1" applyFont="1"/>
    <xf numFmtId="181" fontId="7" fillId="0" borderId="0" xfId="3" applyNumberFormat="1" applyFont="1" applyAlignment="1">
      <alignment horizontal="right"/>
    </xf>
    <xf numFmtId="176" fontId="7" fillId="0" borderId="0" xfId="3" applyNumberFormat="1" applyFont="1"/>
    <xf numFmtId="178" fontId="8" fillId="0" borderId="0" xfId="3" applyNumberFormat="1" applyFont="1"/>
    <xf numFmtId="178" fontId="10" fillId="0" borderId="0" xfId="3" applyNumberFormat="1" applyFont="1" applyAlignment="1">
      <alignment horizontal="center"/>
    </xf>
    <xf numFmtId="178" fontId="7" fillId="0" borderId="8" xfId="3" applyNumberFormat="1" applyFont="1" applyBorder="1" applyAlignment="1">
      <alignment horizontal="center" vertical="center"/>
    </xf>
    <xf numFmtId="178" fontId="7" fillId="0" borderId="0" xfId="3" applyNumberFormat="1" applyFont="1" applyAlignment="1">
      <alignment horizontal="center" vertical="center"/>
    </xf>
    <xf numFmtId="178" fontId="7" fillId="0" borderId="9" xfId="3" applyNumberFormat="1" applyFont="1" applyBorder="1" applyAlignment="1">
      <alignment horizontal="center" vertical="center"/>
    </xf>
    <xf numFmtId="0" fontId="7" fillId="0" borderId="0" xfId="2" applyFont="1"/>
    <xf numFmtId="38" fontId="7" fillId="0" borderId="0" xfId="1" applyFont="1" applyFill="1"/>
    <xf numFmtId="179" fontId="7" fillId="0" borderId="1" xfId="2" applyNumberFormat="1" applyFont="1" applyBorder="1" applyAlignment="1">
      <alignment horizontal="center" vertical="center"/>
    </xf>
    <xf numFmtId="178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178" fontId="7" fillId="0" borderId="5" xfId="2" applyNumberFormat="1" applyFont="1" applyBorder="1" applyAlignment="1">
      <alignment horizontal="left" vertical="center"/>
    </xf>
    <xf numFmtId="179" fontId="7" fillId="0" borderId="7" xfId="2" applyNumberFormat="1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180" fontId="7" fillId="0" borderId="0" xfId="2" applyNumberFormat="1" applyFont="1" applyAlignment="1">
      <alignment horizontal="center"/>
    </xf>
    <xf numFmtId="49" fontId="7" fillId="0" borderId="0" xfId="2" applyNumberFormat="1" applyFont="1" applyAlignment="1">
      <alignment horizontal="center"/>
    </xf>
    <xf numFmtId="0" fontId="7" fillId="0" borderId="5" xfId="2" applyFont="1" applyBorder="1"/>
    <xf numFmtId="179" fontId="7" fillId="0" borderId="10" xfId="2" applyNumberFormat="1" applyFont="1" applyBorder="1" applyAlignment="1">
      <alignment horizontal="right" vertical="center"/>
    </xf>
    <xf numFmtId="0" fontId="7" fillId="0" borderId="11" xfId="2" applyFont="1" applyBorder="1" applyAlignment="1">
      <alignment horizontal="center"/>
    </xf>
    <xf numFmtId="0" fontId="7" fillId="0" borderId="11" xfId="2" applyFont="1" applyBorder="1" applyAlignment="1">
      <alignment horizontal="center" vertical="center"/>
    </xf>
    <xf numFmtId="180" fontId="7" fillId="0" borderId="11" xfId="2" applyNumberFormat="1" applyFont="1" applyBorder="1" applyAlignment="1">
      <alignment horizontal="center"/>
    </xf>
    <xf numFmtId="49" fontId="7" fillId="0" borderId="11" xfId="2" applyNumberFormat="1" applyFont="1" applyBorder="1" applyAlignment="1">
      <alignment horizontal="center"/>
    </xf>
    <xf numFmtId="178" fontId="7" fillId="0" borderId="11" xfId="2" applyNumberFormat="1" applyFont="1" applyBorder="1" applyAlignment="1">
      <alignment horizontal="right" vertical="center"/>
    </xf>
    <xf numFmtId="0" fontId="7" fillId="0" borderId="12" xfId="2" applyFont="1" applyBorder="1"/>
    <xf numFmtId="177" fontId="7" fillId="0" borderId="0" xfId="2" applyNumberFormat="1" applyFont="1" applyAlignment="1">
      <alignment horizontal="center"/>
    </xf>
    <xf numFmtId="179" fontId="7" fillId="0" borderId="7" xfId="2" applyNumberFormat="1" applyFont="1" applyBorder="1" applyAlignment="1">
      <alignment horizontal="left" vertical="center"/>
    </xf>
    <xf numFmtId="179" fontId="7" fillId="5" borderId="7" xfId="2" applyNumberFormat="1" applyFont="1" applyFill="1" applyBorder="1" applyAlignment="1">
      <alignment horizontal="right" vertical="center"/>
    </xf>
    <xf numFmtId="0" fontId="7" fillId="5" borderId="0" xfId="2" applyFont="1" applyFill="1" applyAlignment="1">
      <alignment horizontal="center" vertical="center"/>
    </xf>
    <xf numFmtId="177" fontId="7" fillId="5" borderId="0" xfId="2" applyNumberFormat="1" applyFont="1" applyFill="1" applyAlignment="1">
      <alignment horizontal="center" vertical="center"/>
    </xf>
    <xf numFmtId="178" fontId="7" fillId="0" borderId="5" xfId="2" applyNumberFormat="1" applyFont="1" applyBorder="1" applyAlignment="1">
      <alignment vertical="center"/>
    </xf>
    <xf numFmtId="178" fontId="7" fillId="0" borderId="5" xfId="2" applyNumberFormat="1" applyFont="1" applyBorder="1" applyAlignment="1">
      <alignment horizontal="right" vertical="center"/>
    </xf>
    <xf numFmtId="0" fontId="7" fillId="0" borderId="0" xfId="2" applyFont="1" applyAlignment="1">
      <alignment horizontal="left"/>
    </xf>
    <xf numFmtId="178" fontId="7" fillId="0" borderId="5" xfId="2" applyNumberFormat="1" applyFont="1" applyBorder="1" applyAlignment="1">
      <alignment horizontal="right" vertical="center" shrinkToFit="1"/>
    </xf>
    <xf numFmtId="178" fontId="7" fillId="0" borderId="5" xfId="2" applyNumberFormat="1" applyFont="1" applyBorder="1" applyAlignment="1">
      <alignment horizontal="right" vertical="center" indent="1"/>
    </xf>
    <xf numFmtId="178" fontId="7" fillId="0" borderId="13" xfId="2" applyNumberFormat="1" applyFont="1" applyBorder="1" applyAlignment="1">
      <alignment horizontal="right" vertical="center"/>
    </xf>
    <xf numFmtId="0" fontId="7" fillId="0" borderId="5" xfId="2" applyFont="1" applyBorder="1" applyAlignment="1">
      <alignment horizontal="center"/>
    </xf>
    <xf numFmtId="179" fontId="7" fillId="5" borderId="0" xfId="2" applyNumberFormat="1" applyFont="1" applyFill="1" applyAlignment="1">
      <alignment horizontal="right" vertical="center"/>
    </xf>
    <xf numFmtId="0" fontId="7" fillId="3" borderId="0" xfId="2" applyFont="1" applyFill="1" applyAlignment="1">
      <alignment horizontal="center"/>
    </xf>
    <xf numFmtId="177" fontId="7" fillId="3" borderId="0" xfId="2" applyNumberFormat="1" applyFont="1" applyFill="1" applyAlignment="1">
      <alignment horizontal="center"/>
    </xf>
    <xf numFmtId="178" fontId="7" fillId="0" borderId="5" xfId="2" applyNumberFormat="1" applyFont="1" applyBorder="1" applyAlignment="1">
      <alignment horizontal="left" vertical="center" indent="1"/>
    </xf>
    <xf numFmtId="178" fontId="7" fillId="0" borderId="12" xfId="2" applyNumberFormat="1" applyFont="1" applyBorder="1" applyAlignment="1">
      <alignment horizontal="left" vertical="center" indent="1"/>
    </xf>
    <xf numFmtId="177" fontId="7" fillId="0" borderId="11" xfId="2" applyNumberFormat="1" applyFont="1" applyBorder="1" applyAlignment="1">
      <alignment horizontal="center"/>
    </xf>
    <xf numFmtId="178" fontId="7" fillId="0" borderId="14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7" fillId="2" borderId="0" xfId="2" applyFont="1" applyFill="1" applyAlignment="1">
      <alignment horizontal="center"/>
    </xf>
    <xf numFmtId="177" fontId="7" fillId="2" borderId="0" xfId="2" applyNumberFormat="1" applyFont="1" applyFill="1" applyAlignment="1">
      <alignment horizontal="center"/>
    </xf>
    <xf numFmtId="178" fontId="7" fillId="0" borderId="12" xfId="2" applyNumberFormat="1" applyFont="1" applyBorder="1" applyAlignment="1">
      <alignment horizontal="right" vertical="center"/>
    </xf>
    <xf numFmtId="179" fontId="7" fillId="0" borderId="11" xfId="2" applyNumberFormat="1" applyFont="1" applyBorder="1" applyAlignment="1">
      <alignment horizontal="right" vertical="center"/>
    </xf>
    <xf numFmtId="49" fontId="7" fillId="0" borderId="5" xfId="2" applyNumberFormat="1" applyFont="1" applyBorder="1"/>
    <xf numFmtId="178" fontId="7" fillId="0" borderId="3" xfId="2" applyNumberFormat="1" applyFont="1" applyBorder="1" applyAlignment="1">
      <alignment horizontal="right" vertical="center"/>
    </xf>
    <xf numFmtId="0" fontId="7" fillId="5" borderId="0" xfId="2" applyFont="1" applyFill="1" applyAlignment="1">
      <alignment horizontal="center"/>
    </xf>
    <xf numFmtId="177" fontId="7" fillId="5" borderId="0" xfId="2" applyNumberFormat="1" applyFont="1" applyFill="1" applyAlignment="1">
      <alignment horizontal="center"/>
    </xf>
    <xf numFmtId="178" fontId="7" fillId="0" borderId="7" xfId="2" applyNumberFormat="1" applyFont="1" applyBorder="1" applyAlignment="1">
      <alignment horizontal="left" vertical="center"/>
    </xf>
    <xf numFmtId="178" fontId="7" fillId="0" borderId="7" xfId="2" applyNumberFormat="1" applyFont="1" applyBorder="1" applyAlignment="1">
      <alignment horizontal="right" vertical="center"/>
    </xf>
    <xf numFmtId="178" fontId="7" fillId="0" borderId="7" xfId="2" applyNumberFormat="1" applyFont="1" applyBorder="1" applyAlignment="1">
      <alignment horizontal="right" vertical="center" shrinkToFit="1"/>
    </xf>
    <xf numFmtId="178" fontId="7" fillId="0" borderId="7" xfId="2" applyNumberFormat="1" applyFont="1" applyBorder="1" applyAlignment="1">
      <alignment horizontal="right" vertical="center" indent="1"/>
    </xf>
    <xf numFmtId="178" fontId="7" fillId="0" borderId="7" xfId="2" applyNumberFormat="1" applyFont="1" applyBorder="1" applyAlignment="1">
      <alignment horizontal="left" vertical="center" indent="1"/>
    </xf>
    <xf numFmtId="178" fontId="7" fillId="0" borderId="10" xfId="2" applyNumberFormat="1" applyFont="1" applyBorder="1" applyAlignment="1">
      <alignment horizontal="right" vertical="center"/>
    </xf>
    <xf numFmtId="178" fontId="7" fillId="0" borderId="7" xfId="2" applyNumberFormat="1" applyFont="1" applyBorder="1" applyAlignment="1">
      <alignment vertical="center"/>
    </xf>
    <xf numFmtId="179" fontId="7" fillId="0" borderId="7" xfId="2" applyNumberFormat="1" applyFont="1" applyBorder="1" applyAlignment="1">
      <alignment vertical="center"/>
    </xf>
    <xf numFmtId="180" fontId="7" fillId="0" borderId="5" xfId="2" applyNumberFormat="1" applyFont="1" applyBorder="1" applyAlignment="1">
      <alignment horizontal="center"/>
    </xf>
    <xf numFmtId="0" fontId="7" fillId="0" borderId="7" xfId="2" applyFont="1" applyBorder="1"/>
    <xf numFmtId="178" fontId="7" fillId="0" borderId="5" xfId="2" applyNumberFormat="1" applyFont="1" applyBorder="1"/>
    <xf numFmtId="38" fontId="7" fillId="0" borderId="11" xfId="1" applyFont="1" applyFill="1" applyBorder="1"/>
    <xf numFmtId="38" fontId="7" fillId="0" borderId="0" xfId="1" applyFont="1" applyFill="1" applyBorder="1"/>
    <xf numFmtId="178" fontId="7" fillId="0" borderId="0" xfId="2" applyNumberFormat="1" applyFont="1" applyAlignment="1">
      <alignment vertical="center"/>
    </xf>
    <xf numFmtId="38" fontId="7" fillId="2" borderId="0" xfId="1" applyFont="1" applyFill="1" applyBorder="1" applyAlignment="1">
      <alignment horizontal="center"/>
    </xf>
    <xf numFmtId="0" fontId="7" fillId="0" borderId="10" xfId="2" applyFont="1" applyBorder="1"/>
    <xf numFmtId="0" fontId="7" fillId="0" borderId="6" xfId="2" applyFont="1" applyBorder="1"/>
    <xf numFmtId="184" fontId="12" fillId="6" borderId="15" xfId="0" applyNumberFormat="1" applyFont="1" applyFill="1" applyBorder="1" applyAlignment="1">
      <alignment vertical="center" shrinkToFit="1"/>
    </xf>
    <xf numFmtId="178" fontId="7" fillId="6" borderId="16" xfId="3" applyNumberFormat="1" applyFont="1" applyFill="1" applyBorder="1" applyAlignment="1">
      <alignment horizontal="left" vertical="center"/>
    </xf>
    <xf numFmtId="184" fontId="13" fillId="0" borderId="15" xfId="0" applyNumberFormat="1" applyFont="1" applyBorder="1" applyAlignment="1">
      <alignment vertical="center"/>
    </xf>
    <xf numFmtId="178" fontId="7" fillId="6" borderId="15" xfId="3" applyNumberFormat="1" applyFont="1" applyFill="1" applyBorder="1" applyAlignment="1">
      <alignment horizontal="left" vertical="center"/>
    </xf>
    <xf numFmtId="178" fontId="7" fillId="6" borderId="15" xfId="3" applyNumberFormat="1" applyFont="1" applyFill="1" applyBorder="1" applyAlignment="1">
      <alignment vertical="center"/>
    </xf>
    <xf numFmtId="178" fontId="5" fillId="0" borderId="15" xfId="3" applyNumberFormat="1" applyFont="1" applyBorder="1" applyAlignment="1">
      <alignment vertical="center"/>
    </xf>
    <xf numFmtId="178" fontId="5" fillId="0" borderId="16" xfId="3" applyNumberFormat="1" applyFont="1" applyBorder="1" applyAlignment="1">
      <alignment vertical="center"/>
    </xf>
    <xf numFmtId="0" fontId="7" fillId="7" borderId="5" xfId="2" applyFont="1" applyFill="1" applyBorder="1"/>
    <xf numFmtId="38" fontId="7" fillId="0" borderId="3" xfId="1" applyFont="1" applyFill="1" applyBorder="1"/>
    <xf numFmtId="0" fontId="7" fillId="0" borderId="14" xfId="2" applyFont="1" applyBorder="1"/>
    <xf numFmtId="38" fontId="7" fillId="0" borderId="14" xfId="1" applyFont="1" applyFill="1" applyBorder="1"/>
    <xf numFmtId="178" fontId="7" fillId="0" borderId="12" xfId="2" applyNumberFormat="1" applyFont="1" applyBorder="1" applyAlignment="1">
      <alignment horizontal="left" vertical="center"/>
    </xf>
    <xf numFmtId="181" fontId="22" fillId="0" borderId="0" xfId="3" applyNumberFormat="1" applyFont="1" applyAlignment="1">
      <alignment horizontal="right"/>
    </xf>
    <xf numFmtId="179" fontId="7" fillId="8" borderId="7" xfId="2" applyNumberFormat="1" applyFont="1" applyFill="1" applyBorder="1" applyAlignment="1">
      <alignment vertical="center"/>
    </xf>
    <xf numFmtId="179" fontId="7" fillId="8" borderId="0" xfId="2" applyNumberFormat="1" applyFont="1" applyFill="1" applyAlignment="1">
      <alignment horizontal="center" vertical="center"/>
    </xf>
    <xf numFmtId="179" fontId="7" fillId="8" borderId="3" xfId="2" applyNumberFormat="1" applyFont="1" applyFill="1" applyBorder="1" applyAlignment="1">
      <alignment horizontal="center" vertical="center"/>
    </xf>
    <xf numFmtId="0" fontId="7" fillId="8" borderId="6" xfId="2" applyFont="1" applyFill="1" applyBorder="1"/>
    <xf numFmtId="38" fontId="7" fillId="8" borderId="17" xfId="1" applyFont="1" applyFill="1" applyBorder="1"/>
    <xf numFmtId="178" fontId="7" fillId="8" borderId="17" xfId="2" applyNumberFormat="1" applyFont="1" applyFill="1" applyBorder="1" applyAlignment="1">
      <alignment horizontal="left" vertical="center" indent="1"/>
    </xf>
    <xf numFmtId="179" fontId="7" fillId="8" borderId="17" xfId="2" applyNumberFormat="1" applyFont="1" applyFill="1" applyBorder="1" applyAlignment="1">
      <alignment horizontal="right" vertical="center"/>
    </xf>
    <xf numFmtId="0" fontId="7" fillId="8" borderId="17" xfId="2" applyFont="1" applyFill="1" applyBorder="1" applyAlignment="1">
      <alignment horizontal="center"/>
    </xf>
    <xf numFmtId="177" fontId="7" fillId="8" borderId="17" xfId="2" applyNumberFormat="1" applyFont="1" applyFill="1" applyBorder="1" applyAlignment="1">
      <alignment horizontal="center"/>
    </xf>
    <xf numFmtId="49" fontId="7" fillId="8" borderId="17" xfId="2" applyNumberFormat="1" applyFont="1" applyFill="1" applyBorder="1" applyAlignment="1">
      <alignment horizontal="center"/>
    </xf>
    <xf numFmtId="178" fontId="7" fillId="8" borderId="17" xfId="2" applyNumberFormat="1" applyFont="1" applyFill="1" applyBorder="1" applyAlignment="1">
      <alignment horizontal="right" vertical="center"/>
    </xf>
    <xf numFmtId="0" fontId="7" fillId="8" borderId="18" xfId="2" applyFont="1" applyFill="1" applyBorder="1"/>
    <xf numFmtId="0" fontId="7" fillId="0" borderId="11" xfId="2" applyFont="1" applyBorder="1"/>
    <xf numFmtId="178" fontId="10" fillId="0" borderId="1" xfId="3" applyNumberFormat="1" applyFont="1" applyBorder="1" applyAlignment="1">
      <alignment horizontal="right"/>
    </xf>
    <xf numFmtId="178" fontId="10" fillId="0" borderId="19" xfId="3" applyNumberFormat="1" applyFont="1" applyBorder="1" applyAlignment="1">
      <alignment horizontal="right"/>
    </xf>
    <xf numFmtId="178" fontId="10" fillId="0" borderId="12" xfId="3" applyNumberFormat="1" applyFont="1" applyBorder="1"/>
    <xf numFmtId="178" fontId="10" fillId="0" borderId="19" xfId="3" applyNumberFormat="1" applyFont="1" applyBorder="1"/>
    <xf numFmtId="178" fontId="10" fillId="0" borderId="1" xfId="3" applyNumberFormat="1" applyFont="1" applyBorder="1" applyAlignment="1">
      <alignment horizontal="center"/>
    </xf>
    <xf numFmtId="178" fontId="10" fillId="0" borderId="19" xfId="3" applyNumberFormat="1" applyFont="1" applyBorder="1" applyAlignment="1">
      <alignment horizontal="center"/>
    </xf>
    <xf numFmtId="178" fontId="10" fillId="0" borderId="12" xfId="3" applyNumberFormat="1" applyFont="1" applyBorder="1" applyAlignment="1">
      <alignment horizontal="center"/>
    </xf>
    <xf numFmtId="179" fontId="24" fillId="5" borderId="7" xfId="2" applyNumberFormat="1" applyFont="1" applyFill="1" applyBorder="1" applyAlignment="1">
      <alignment horizontal="right" vertical="center"/>
    </xf>
    <xf numFmtId="0" fontId="24" fillId="0" borderId="5" xfId="2" applyFont="1" applyBorder="1"/>
    <xf numFmtId="0" fontId="25" fillId="0" borderId="5" xfId="2" applyFont="1" applyBorder="1"/>
    <xf numFmtId="177" fontId="24" fillId="2" borderId="0" xfId="2" applyNumberFormat="1" applyFont="1" applyFill="1" applyAlignment="1">
      <alignment horizontal="center"/>
    </xf>
    <xf numFmtId="0" fontId="24" fillId="2" borderId="0" xfId="2" applyFont="1" applyFill="1" applyAlignment="1">
      <alignment horizontal="center"/>
    </xf>
    <xf numFmtId="179" fontId="24" fillId="5" borderId="0" xfId="2" applyNumberFormat="1" applyFont="1" applyFill="1" applyAlignment="1">
      <alignment horizontal="right" vertical="center"/>
    </xf>
    <xf numFmtId="0" fontId="24" fillId="5" borderId="0" xfId="2" applyFont="1" applyFill="1" applyAlignment="1">
      <alignment horizontal="center" vertical="center"/>
    </xf>
    <xf numFmtId="178" fontId="10" fillId="9" borderId="22" xfId="3" applyNumberFormat="1" applyFont="1" applyFill="1" applyBorder="1" applyAlignment="1">
      <alignment vertical="center"/>
    </xf>
    <xf numFmtId="178" fontId="10" fillId="9" borderId="23" xfId="3" applyNumberFormat="1" applyFont="1" applyFill="1" applyBorder="1" applyAlignment="1">
      <alignment vertical="center"/>
    </xf>
    <xf numFmtId="178" fontId="7" fillId="9" borderId="23" xfId="3" applyNumberFormat="1" applyFont="1" applyFill="1" applyBorder="1" applyAlignment="1">
      <alignment vertical="center"/>
    </xf>
    <xf numFmtId="178" fontId="8" fillId="9" borderId="24" xfId="3" applyNumberFormat="1" applyFont="1" applyFill="1" applyBorder="1" applyAlignment="1">
      <alignment vertical="center"/>
    </xf>
    <xf numFmtId="181" fontId="8" fillId="9" borderId="25" xfId="3" applyNumberFormat="1" applyFont="1" applyFill="1" applyBorder="1" applyAlignment="1">
      <alignment vertical="center"/>
    </xf>
    <xf numFmtId="178" fontId="8" fillId="9" borderId="26" xfId="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8" fontId="7" fillId="0" borderId="28" xfId="3" applyNumberFormat="1" applyFont="1" applyBorder="1" applyAlignment="1">
      <alignment vertical="center"/>
    </xf>
    <xf numFmtId="178" fontId="7" fillId="0" borderId="29" xfId="3" applyNumberFormat="1" applyFont="1" applyBorder="1" applyAlignment="1">
      <alignment vertical="center"/>
    </xf>
    <xf numFmtId="178" fontId="7" fillId="4" borderId="29" xfId="3" applyNumberFormat="1" applyFont="1" applyFill="1" applyBorder="1" applyAlignment="1">
      <alignment horizontal="right" vertical="center"/>
    </xf>
    <xf numFmtId="178" fontId="7" fillId="0" borderId="31" xfId="3" applyNumberFormat="1" applyFont="1" applyBorder="1" applyAlignment="1">
      <alignment vertical="center"/>
    </xf>
    <xf numFmtId="178" fontId="7" fillId="0" borderId="30" xfId="3" applyNumberFormat="1" applyFont="1" applyBorder="1" applyAlignment="1">
      <alignment vertical="center"/>
    </xf>
    <xf numFmtId="178" fontId="7" fillId="4" borderId="31" xfId="3" applyNumberFormat="1" applyFont="1" applyFill="1" applyBorder="1" applyAlignment="1">
      <alignment horizontal="right" vertical="center"/>
    </xf>
    <xf numFmtId="178" fontId="7" fillId="0" borderId="32" xfId="3" applyNumberFormat="1" applyFont="1" applyBorder="1" applyAlignment="1">
      <alignment vertical="center"/>
    </xf>
    <xf numFmtId="178" fontId="7" fillId="0" borderId="33" xfId="3" applyNumberFormat="1" applyFont="1" applyBorder="1" applyAlignment="1">
      <alignment vertical="center"/>
    </xf>
    <xf numFmtId="178" fontId="7" fillId="0" borderId="15" xfId="3" applyNumberFormat="1" applyFont="1" applyBorder="1" applyAlignment="1">
      <alignment vertical="center"/>
    </xf>
    <xf numFmtId="181" fontId="7" fillId="0" borderId="33" xfId="3" applyNumberFormat="1" applyFont="1" applyBorder="1" applyAlignment="1">
      <alignment vertical="center"/>
    </xf>
    <xf numFmtId="178" fontId="7" fillId="0" borderId="35" xfId="3" applyNumberFormat="1" applyFont="1" applyBorder="1" applyAlignment="1">
      <alignment vertical="center"/>
    </xf>
    <xf numFmtId="178" fontId="7" fillId="0" borderId="36" xfId="3" applyNumberFormat="1" applyFont="1" applyBorder="1" applyAlignment="1">
      <alignment vertical="center"/>
    </xf>
    <xf numFmtId="178" fontId="7" fillId="0" borderId="37" xfId="3" applyNumberFormat="1" applyFont="1" applyBorder="1" applyAlignment="1">
      <alignment vertical="center"/>
    </xf>
    <xf numFmtId="181" fontId="7" fillId="0" borderId="38" xfId="3" applyNumberFormat="1" applyFont="1" applyBorder="1" applyAlignment="1">
      <alignment vertical="center"/>
    </xf>
    <xf numFmtId="178" fontId="7" fillId="0" borderId="39" xfId="3" applyNumberFormat="1" applyFont="1" applyBorder="1" applyAlignment="1">
      <alignment vertical="center"/>
    </xf>
    <xf numFmtId="178" fontId="7" fillId="0" borderId="5" xfId="3" applyNumberFormat="1" applyFont="1" applyBorder="1" applyAlignment="1">
      <alignment vertical="center"/>
    </xf>
    <xf numFmtId="178" fontId="8" fillId="9" borderId="23" xfId="3" applyNumberFormat="1" applyFont="1" applyFill="1" applyBorder="1" applyAlignment="1">
      <alignment vertical="center"/>
    </xf>
    <xf numFmtId="178" fontId="8" fillId="9" borderId="24" xfId="3" applyNumberFormat="1" applyFont="1" applyFill="1" applyBorder="1" applyAlignment="1">
      <alignment horizontal="right" vertical="center"/>
    </xf>
    <xf numFmtId="181" fontId="8" fillId="9" borderId="26" xfId="3" applyNumberFormat="1" applyFont="1" applyFill="1" applyBorder="1" applyAlignment="1">
      <alignment vertical="center"/>
    </xf>
    <xf numFmtId="178" fontId="7" fillId="0" borderId="40" xfId="3" applyNumberFormat="1" applyFont="1" applyBorder="1" applyAlignment="1">
      <alignment vertical="center"/>
    </xf>
    <xf numFmtId="178" fontId="7" fillId="0" borderId="8" xfId="3" applyNumberFormat="1" applyFont="1" applyBorder="1" applyAlignment="1">
      <alignment vertical="center"/>
    </xf>
    <xf numFmtId="178" fontId="7" fillId="0" borderId="41" xfId="3" applyNumberFormat="1" applyFont="1" applyBorder="1" applyAlignment="1">
      <alignment vertical="center"/>
    </xf>
    <xf numFmtId="178" fontId="7" fillId="0" borderId="42" xfId="3" applyNumberFormat="1" applyFont="1" applyBorder="1" applyAlignment="1">
      <alignment vertical="center"/>
    </xf>
    <xf numFmtId="178" fontId="7" fillId="0" borderId="0" xfId="3" applyNumberFormat="1" applyFont="1" applyAlignment="1">
      <alignment vertical="center"/>
    </xf>
    <xf numFmtId="178" fontId="7" fillId="0" borderId="16" xfId="3" applyNumberFormat="1" applyFont="1" applyBorder="1" applyAlignment="1">
      <alignment vertical="center"/>
    </xf>
    <xf numFmtId="178" fontId="7" fillId="0" borderId="43" xfId="3" applyNumberFormat="1" applyFont="1" applyBorder="1" applyAlignment="1">
      <alignment vertical="center"/>
    </xf>
    <xf numFmtId="178" fontId="7" fillId="0" borderId="9" xfId="3" applyNumberFormat="1" applyFont="1" applyBorder="1" applyAlignment="1">
      <alignment vertical="center"/>
    </xf>
    <xf numFmtId="178" fontId="7" fillId="0" borderId="39" xfId="3" applyNumberFormat="1" applyFont="1" applyBorder="1" applyAlignment="1">
      <alignment horizontal="right" vertical="center"/>
    </xf>
    <xf numFmtId="181" fontId="7" fillId="0" borderId="13" xfId="3" applyNumberFormat="1" applyFont="1" applyBorder="1" applyAlignment="1">
      <alignment vertical="center"/>
    </xf>
    <xf numFmtId="178" fontId="7" fillId="0" borderId="13" xfId="3" applyNumberFormat="1" applyFont="1" applyBorder="1" applyAlignment="1">
      <alignment vertical="center"/>
    </xf>
    <xf numFmtId="178" fontId="8" fillId="9" borderId="24" xfId="0" applyNumberFormat="1" applyFont="1" applyFill="1" applyBorder="1" applyAlignment="1">
      <alignment vertical="center"/>
    </xf>
    <xf numFmtId="181" fontId="8" fillId="9" borderId="26" xfId="0" applyNumberFormat="1" applyFont="1" applyFill="1" applyBorder="1" applyAlignment="1">
      <alignment vertical="center"/>
    </xf>
    <xf numFmtId="178" fontId="8" fillId="9" borderId="26" xfId="0" applyNumberFormat="1" applyFont="1" applyFill="1" applyBorder="1" applyAlignment="1">
      <alignment vertical="center"/>
    </xf>
    <xf numFmtId="178" fontId="7" fillId="0" borderId="46" xfId="3" applyNumberFormat="1" applyFont="1" applyBorder="1" applyAlignment="1">
      <alignment vertical="center"/>
    </xf>
    <xf numFmtId="178" fontId="8" fillId="4" borderId="46" xfId="3" applyNumberFormat="1" applyFont="1" applyFill="1" applyBorder="1" applyAlignment="1">
      <alignment horizontal="right" vertical="center"/>
    </xf>
    <xf numFmtId="181" fontId="7" fillId="0" borderId="5" xfId="3" applyNumberFormat="1" applyFont="1" applyBorder="1" applyAlignment="1">
      <alignment vertical="center"/>
    </xf>
    <xf numFmtId="178" fontId="7" fillId="0" borderId="47" xfId="3" applyNumberFormat="1" applyFont="1" applyBorder="1" applyAlignment="1">
      <alignment vertical="center"/>
    </xf>
    <xf numFmtId="178" fontId="7" fillId="4" borderId="32" xfId="3" applyNumberFormat="1" applyFont="1" applyFill="1" applyBorder="1" applyAlignment="1">
      <alignment horizontal="right" vertical="center"/>
    </xf>
    <xf numFmtId="178" fontId="7" fillId="0" borderId="48" xfId="3" applyNumberFormat="1" applyFont="1" applyBorder="1" applyAlignment="1">
      <alignment vertical="center"/>
    </xf>
    <xf numFmtId="178" fontId="7" fillId="0" borderId="38" xfId="3" applyNumberFormat="1" applyFont="1" applyBorder="1" applyAlignment="1">
      <alignment vertical="center"/>
    </xf>
    <xf numFmtId="178" fontId="8" fillId="0" borderId="51" xfId="3" applyNumberFormat="1" applyFont="1" applyBorder="1" applyAlignment="1">
      <alignment vertical="center"/>
    </xf>
    <xf numFmtId="178" fontId="8" fillId="0" borderId="0" xfId="3" applyNumberFormat="1" applyFont="1" applyAlignment="1">
      <alignment vertical="center"/>
    </xf>
    <xf numFmtId="178" fontId="7" fillId="0" borderId="37" xfId="3" applyNumberFormat="1" applyFont="1" applyBorder="1" applyAlignment="1">
      <alignment horizontal="right" vertical="center"/>
    </xf>
    <xf numFmtId="178" fontId="8" fillId="9" borderId="26" xfId="3" applyNumberFormat="1" applyFont="1" applyFill="1" applyBorder="1" applyAlignment="1">
      <alignment horizontal="right" vertical="center"/>
    </xf>
    <xf numFmtId="0" fontId="23" fillId="10" borderId="55" xfId="2" applyFont="1" applyFill="1" applyBorder="1" applyAlignment="1">
      <alignment vertical="center"/>
    </xf>
    <xf numFmtId="0" fontId="23" fillId="10" borderId="8" xfId="2" applyFont="1" applyFill="1" applyBorder="1" applyAlignment="1">
      <alignment vertical="center"/>
    </xf>
    <xf numFmtId="0" fontId="23" fillId="10" borderId="20" xfId="2" applyFont="1" applyFill="1" applyBorder="1" applyAlignment="1">
      <alignment vertical="center"/>
    </xf>
    <xf numFmtId="0" fontId="23" fillId="10" borderId="7" xfId="2" applyFont="1" applyFill="1" applyBorder="1" applyAlignment="1">
      <alignment vertical="center"/>
    </xf>
    <xf numFmtId="0" fontId="23" fillId="10" borderId="0" xfId="2" applyFont="1" applyFill="1" applyAlignment="1">
      <alignment vertical="center"/>
    </xf>
    <xf numFmtId="0" fontId="23" fillId="10" borderId="3" xfId="2" applyFont="1" applyFill="1" applyBorder="1" applyAlignment="1">
      <alignment vertical="center"/>
    </xf>
    <xf numFmtId="0" fontId="23" fillId="11" borderId="53" xfId="2" applyFont="1" applyFill="1" applyBorder="1" applyAlignment="1">
      <alignment vertical="center"/>
    </xf>
    <xf numFmtId="0" fontId="23" fillId="11" borderId="54" xfId="2" applyFont="1" applyFill="1" applyBorder="1" applyAlignment="1">
      <alignment vertical="center"/>
    </xf>
    <xf numFmtId="0" fontId="23" fillId="11" borderId="2" xfId="2" applyFont="1" applyFill="1" applyBorder="1" applyAlignment="1">
      <alignment vertical="center"/>
    </xf>
    <xf numFmtId="0" fontId="23" fillId="10" borderId="53" xfId="2" applyFont="1" applyFill="1" applyBorder="1" applyAlignment="1">
      <alignment vertical="center"/>
    </xf>
    <xf numFmtId="0" fontId="23" fillId="10" borderId="54" xfId="2" applyFont="1" applyFill="1" applyBorder="1" applyAlignment="1">
      <alignment vertical="center"/>
    </xf>
    <xf numFmtId="0" fontId="23" fillId="10" borderId="2" xfId="2" applyFont="1" applyFill="1" applyBorder="1" applyAlignment="1">
      <alignment vertical="center"/>
    </xf>
    <xf numFmtId="0" fontId="23" fillId="11" borderId="7" xfId="2" applyFont="1" applyFill="1" applyBorder="1" applyAlignment="1">
      <alignment vertical="center"/>
    </xf>
    <xf numFmtId="0" fontId="23" fillId="11" borderId="0" xfId="2" applyFont="1" applyFill="1" applyAlignment="1">
      <alignment vertical="center"/>
    </xf>
    <xf numFmtId="0" fontId="23" fillId="11" borderId="3" xfId="2" applyFont="1" applyFill="1" applyBorder="1" applyAlignment="1">
      <alignment vertical="center"/>
    </xf>
    <xf numFmtId="178" fontId="7" fillId="0" borderId="29" xfId="3" applyNumberFormat="1" applyFont="1" applyBorder="1" applyAlignment="1">
      <alignment horizontal="right" vertical="center"/>
    </xf>
    <xf numFmtId="178" fontId="8" fillId="0" borderId="57" xfId="3" applyNumberFormat="1" applyFont="1" applyBorder="1" applyAlignment="1">
      <alignment vertical="center"/>
    </xf>
    <xf numFmtId="181" fontId="7" fillId="0" borderId="0" xfId="3" applyNumberFormat="1" applyFont="1"/>
    <xf numFmtId="181" fontId="7" fillId="4" borderId="40" xfId="3" applyNumberFormat="1" applyFont="1" applyFill="1" applyBorder="1" applyAlignment="1">
      <alignment vertical="center"/>
    </xf>
    <xf numFmtId="178" fontId="8" fillId="4" borderId="0" xfId="3" applyNumberFormat="1" applyFont="1" applyFill="1" applyAlignment="1">
      <alignment vertical="center"/>
    </xf>
    <xf numFmtId="178" fontId="7" fillId="4" borderId="28" xfId="3" applyNumberFormat="1" applyFont="1" applyFill="1" applyBorder="1" applyAlignment="1">
      <alignment vertical="center"/>
    </xf>
    <xf numFmtId="178" fontId="8" fillId="4" borderId="39" xfId="3" applyNumberFormat="1" applyFont="1" applyFill="1" applyBorder="1" applyAlignment="1">
      <alignment horizontal="right" vertical="center"/>
    </xf>
    <xf numFmtId="178" fontId="8" fillId="4" borderId="9" xfId="3" applyNumberFormat="1" applyFont="1" applyFill="1" applyBorder="1" applyAlignment="1">
      <alignment vertical="center"/>
    </xf>
    <xf numFmtId="178" fontId="7" fillId="0" borderId="56" xfId="3" applyNumberFormat="1" applyFont="1" applyBorder="1" applyAlignment="1">
      <alignment vertical="center"/>
    </xf>
    <xf numFmtId="181" fontId="7" fillId="4" borderId="15" xfId="3" applyNumberFormat="1" applyFont="1" applyFill="1" applyBorder="1" applyAlignment="1">
      <alignment vertical="center"/>
    </xf>
    <xf numFmtId="181" fontId="8" fillId="9" borderId="49" xfId="3" applyNumberFormat="1" applyFont="1" applyFill="1" applyBorder="1" applyAlignment="1">
      <alignment vertical="center"/>
    </xf>
    <xf numFmtId="178" fontId="7" fillId="4" borderId="4" xfId="3" applyNumberFormat="1" applyFont="1" applyFill="1" applyBorder="1" applyAlignment="1">
      <alignment horizontal="center" vertical="center"/>
    </xf>
    <xf numFmtId="183" fontId="7" fillId="4" borderId="44" xfId="3" applyNumberFormat="1" applyFont="1" applyFill="1" applyBorder="1" applyAlignment="1">
      <alignment horizontal="center" vertical="center"/>
    </xf>
    <xf numFmtId="178" fontId="7" fillId="6" borderId="28" xfId="3" applyNumberFormat="1" applyFont="1" applyFill="1" applyBorder="1" applyAlignment="1">
      <alignment horizontal="left" vertical="center"/>
    </xf>
    <xf numFmtId="181" fontId="7" fillId="4" borderId="28" xfId="3" applyNumberFormat="1" applyFont="1" applyFill="1" applyBorder="1" applyAlignment="1">
      <alignment vertical="center"/>
    </xf>
    <xf numFmtId="0" fontId="7" fillId="6" borderId="15" xfId="3" applyFont="1" applyFill="1" applyBorder="1" applyAlignment="1">
      <alignment horizontal="left" vertical="center"/>
    </xf>
    <xf numFmtId="178" fontId="7" fillId="4" borderId="21" xfId="3" applyNumberFormat="1" applyFont="1" applyFill="1" applyBorder="1" applyAlignment="1">
      <alignment horizontal="center" vertical="center"/>
    </xf>
    <xf numFmtId="178" fontId="7" fillId="4" borderId="44" xfId="3" applyNumberFormat="1" applyFont="1" applyFill="1" applyBorder="1" applyAlignment="1">
      <alignment horizontal="center" vertical="center"/>
    </xf>
    <xf numFmtId="181" fontId="8" fillId="9" borderId="58" xfId="3" applyNumberFormat="1" applyFont="1" applyFill="1" applyBorder="1" applyAlignment="1">
      <alignment vertical="center"/>
    </xf>
    <xf numFmtId="181" fontId="7" fillId="0" borderId="60" xfId="3" applyNumberFormat="1" applyFont="1" applyBorder="1" applyAlignment="1">
      <alignment vertical="center"/>
    </xf>
    <xf numFmtId="181" fontId="7" fillId="0" borderId="61" xfId="3" applyNumberFormat="1" applyFont="1" applyBorder="1" applyAlignment="1">
      <alignment vertical="center"/>
    </xf>
    <xf numFmtId="181" fontId="8" fillId="9" borderId="58" xfId="0" applyNumberFormat="1" applyFont="1" applyFill="1" applyBorder="1" applyAlignment="1">
      <alignment vertical="center"/>
    </xf>
    <xf numFmtId="181" fontId="7" fillId="0" borderId="63" xfId="3" applyNumberFormat="1" applyFont="1" applyBorder="1" applyAlignment="1">
      <alignment vertical="center"/>
    </xf>
    <xf numFmtId="181" fontId="7" fillId="0" borderId="64" xfId="3" applyNumberFormat="1" applyFont="1" applyBorder="1" applyAlignment="1">
      <alignment vertical="center"/>
    </xf>
    <xf numFmtId="0" fontId="11" fillId="0" borderId="0" xfId="2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/>
    <xf numFmtId="0" fontId="24" fillId="3" borderId="0" xfId="2" applyFont="1" applyFill="1" applyAlignment="1">
      <alignment horizontal="center"/>
    </xf>
    <xf numFmtId="177" fontId="24" fillId="3" borderId="0" xfId="2" applyNumberFormat="1" applyFont="1" applyFill="1" applyAlignment="1">
      <alignment horizontal="center"/>
    </xf>
    <xf numFmtId="0" fontId="7" fillId="0" borderId="7" xfId="0" applyFont="1" applyBorder="1"/>
    <xf numFmtId="177" fontId="27" fillId="2" borderId="0" xfId="2" applyNumberFormat="1" applyFont="1" applyFill="1" applyAlignment="1">
      <alignment horizontal="center"/>
    </xf>
    <xf numFmtId="0" fontId="28" fillId="12" borderId="7" xfId="0" applyFont="1" applyFill="1" applyBorder="1"/>
    <xf numFmtId="0" fontId="24" fillId="0" borderId="7" xfId="2" applyFont="1" applyBorder="1"/>
    <xf numFmtId="38" fontId="24" fillId="0" borderId="0" xfId="1" applyFont="1" applyFill="1" applyBorder="1"/>
    <xf numFmtId="179" fontId="24" fillId="0" borderId="0" xfId="2" applyNumberFormat="1" applyFont="1" applyAlignment="1">
      <alignment horizontal="left" vertical="center"/>
    </xf>
    <xf numFmtId="0" fontId="24" fillId="0" borderId="0" xfId="2" applyFont="1" applyAlignment="1">
      <alignment horizontal="center"/>
    </xf>
    <xf numFmtId="180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right"/>
    </xf>
    <xf numFmtId="0" fontId="24" fillId="0" borderId="0" xfId="2" applyFont="1"/>
    <xf numFmtId="49" fontId="24" fillId="0" borderId="0" xfId="2" applyNumberFormat="1" applyFont="1" applyAlignment="1">
      <alignment horizontal="center"/>
    </xf>
    <xf numFmtId="178" fontId="24" fillId="0" borderId="0" xfId="2" applyNumberFormat="1" applyFont="1" applyAlignment="1">
      <alignment horizontal="right" vertical="center"/>
    </xf>
    <xf numFmtId="177" fontId="24" fillId="5" borderId="0" xfId="2" applyNumberFormat="1" applyFont="1" applyFill="1" applyAlignment="1">
      <alignment horizontal="center"/>
    </xf>
    <xf numFmtId="178" fontId="24" fillId="0" borderId="5" xfId="2" applyNumberFormat="1" applyFont="1" applyBorder="1" applyAlignment="1">
      <alignment horizontal="right" vertical="center"/>
    </xf>
    <xf numFmtId="179" fontId="24" fillId="0" borderId="0" xfId="2" applyNumberFormat="1" applyFont="1" applyAlignment="1">
      <alignment horizontal="right" vertical="center"/>
    </xf>
    <xf numFmtId="0" fontId="24" fillId="7" borderId="5" xfId="2" applyFont="1" applyFill="1" applyBorder="1"/>
    <xf numFmtId="0" fontId="24" fillId="0" borderId="7" xfId="0" applyFont="1" applyBorder="1"/>
    <xf numFmtId="0" fontId="24" fillId="0" borderId="0" xfId="0" applyFont="1"/>
    <xf numFmtId="0" fontId="27" fillId="2" borderId="0" xfId="2" applyFont="1" applyFill="1" applyAlignment="1">
      <alignment horizontal="center"/>
    </xf>
    <xf numFmtId="179" fontId="24" fillId="0" borderId="7" xfId="2" applyNumberFormat="1" applyFont="1" applyBorder="1" applyAlignment="1">
      <alignment horizontal="right" vertical="center"/>
    </xf>
    <xf numFmtId="0" fontId="24" fillId="0" borderId="5" xfId="2" applyFont="1" applyBorder="1" applyAlignment="1">
      <alignment horizontal="center"/>
    </xf>
    <xf numFmtId="178" fontId="7" fillId="0" borderId="27" xfId="3" quotePrefix="1" applyNumberFormat="1" applyFont="1" applyBorder="1" applyAlignment="1">
      <alignment vertical="center"/>
    </xf>
    <xf numFmtId="178" fontId="7" fillId="0" borderId="34" xfId="3" quotePrefix="1" applyNumberFormat="1" applyFont="1" applyBorder="1" applyAlignment="1">
      <alignment vertical="center"/>
    </xf>
    <xf numFmtId="0" fontId="23" fillId="10" borderId="55" xfId="2" quotePrefix="1" applyFont="1" applyFill="1" applyBorder="1" applyAlignment="1">
      <alignment vertical="center"/>
    </xf>
    <xf numFmtId="179" fontId="7" fillId="0" borderId="10" xfId="2" applyNumberFormat="1" applyFont="1" applyBorder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78" fontId="31" fillId="0" borderId="0" xfId="2" applyNumberFormat="1" applyFont="1" applyAlignment="1">
      <alignment horizontal="right" vertical="center"/>
    </xf>
    <xf numFmtId="178" fontId="31" fillId="0" borderId="5" xfId="2" applyNumberFormat="1" applyFont="1" applyBorder="1" applyAlignment="1">
      <alignment horizontal="right" vertical="center"/>
    </xf>
    <xf numFmtId="179" fontId="31" fillId="5" borderId="7" xfId="2" applyNumberFormat="1" applyFont="1" applyFill="1" applyBorder="1" applyAlignment="1">
      <alignment horizontal="right" vertical="center"/>
    </xf>
    <xf numFmtId="177" fontId="31" fillId="2" borderId="0" xfId="2" applyNumberFormat="1" applyFont="1" applyFill="1" applyAlignment="1">
      <alignment horizontal="center"/>
    </xf>
    <xf numFmtId="0" fontId="31" fillId="0" borderId="5" xfId="2" applyFont="1" applyBorder="1"/>
    <xf numFmtId="0" fontId="31" fillId="0" borderId="0" xfId="2" applyFont="1" applyAlignment="1">
      <alignment horizontal="center"/>
    </xf>
    <xf numFmtId="0" fontId="31" fillId="2" borderId="0" xfId="2" applyFont="1" applyFill="1" applyAlignment="1">
      <alignment horizontal="center"/>
    </xf>
    <xf numFmtId="49" fontId="31" fillId="0" borderId="0" xfId="2" applyNumberFormat="1" applyFont="1" applyAlignment="1">
      <alignment horizontal="center"/>
    </xf>
    <xf numFmtId="0" fontId="31" fillId="7" borderId="5" xfId="2" applyFont="1" applyFill="1" applyBorder="1"/>
    <xf numFmtId="0" fontId="7" fillId="0" borderId="4" xfId="2" applyFont="1" applyBorder="1"/>
    <xf numFmtId="0" fontId="7" fillId="0" borderId="4" xfId="2" applyFont="1" applyBorder="1" applyAlignment="1">
      <alignment horizontal="center"/>
    </xf>
    <xf numFmtId="178" fontId="24" fillId="0" borderId="12" xfId="2" applyNumberFormat="1" applyFont="1" applyBorder="1" applyAlignment="1">
      <alignment horizontal="right" vertical="center"/>
    </xf>
    <xf numFmtId="178" fontId="8" fillId="13" borderId="39" xfId="3" applyNumberFormat="1" applyFont="1" applyFill="1" applyBorder="1" applyAlignment="1">
      <alignment horizontal="right" vertical="center"/>
    </xf>
    <xf numFmtId="178" fontId="24" fillId="0" borderId="0" xfId="3" applyNumberFormat="1" applyFont="1" applyAlignment="1">
      <alignment horizontal="right"/>
    </xf>
    <xf numFmtId="178" fontId="10" fillId="0" borderId="12" xfId="3" applyNumberFormat="1" applyFont="1" applyBorder="1" applyAlignment="1">
      <alignment horizontal="right"/>
    </xf>
    <xf numFmtId="178" fontId="9" fillId="0" borderId="0" xfId="3" applyNumberFormat="1" applyFont="1" applyAlignment="1">
      <alignment horizontal="center"/>
    </xf>
    <xf numFmtId="178" fontId="33" fillId="9" borderId="24" xfId="3" applyNumberFormat="1" applyFont="1" applyFill="1" applyBorder="1" applyAlignment="1">
      <alignment vertical="center"/>
    </xf>
    <xf numFmtId="178" fontId="31" fillId="0" borderId="29" xfId="3" applyNumberFormat="1" applyFont="1" applyBorder="1" applyAlignment="1">
      <alignment vertical="center"/>
    </xf>
    <xf numFmtId="178" fontId="31" fillId="0" borderId="32" xfId="3" applyNumberFormat="1" applyFont="1" applyBorder="1" applyAlignment="1">
      <alignment vertical="center"/>
    </xf>
    <xf numFmtId="178" fontId="31" fillId="0" borderId="31" xfId="3" applyNumberFormat="1" applyFont="1" applyBorder="1" applyAlignment="1">
      <alignment vertical="center"/>
    </xf>
    <xf numFmtId="178" fontId="31" fillId="0" borderId="39" xfId="3" applyNumberFormat="1" applyFont="1" applyBorder="1" applyAlignment="1">
      <alignment vertical="center"/>
    </xf>
    <xf numFmtId="178" fontId="33" fillId="9" borderId="24" xfId="3" applyNumberFormat="1" applyFont="1" applyFill="1" applyBorder="1" applyAlignment="1">
      <alignment horizontal="right" vertical="center"/>
    </xf>
    <xf numFmtId="178" fontId="31" fillId="0" borderId="41" xfId="3" applyNumberFormat="1" applyFont="1" applyBorder="1" applyAlignment="1">
      <alignment vertical="center"/>
    </xf>
    <xf numFmtId="178" fontId="31" fillId="0" borderId="47" xfId="3" applyNumberFormat="1" applyFont="1" applyBorder="1" applyAlignment="1">
      <alignment vertical="center"/>
    </xf>
    <xf numFmtId="0" fontId="34" fillId="0" borderId="37" xfId="0" applyFont="1" applyBorder="1" applyAlignment="1">
      <alignment vertical="center"/>
    </xf>
    <xf numFmtId="0" fontId="34" fillId="0" borderId="0" xfId="0" applyFont="1"/>
    <xf numFmtId="178" fontId="7" fillId="0" borderId="32" xfId="3" applyNumberFormat="1" applyFont="1" applyBorder="1" applyAlignment="1">
      <alignment horizontal="right" vertical="center"/>
    </xf>
    <xf numFmtId="178" fontId="7" fillId="0" borderId="42" xfId="3" quotePrefix="1" applyNumberFormat="1" applyFont="1" applyBorder="1" applyAlignment="1">
      <alignment vertical="center"/>
    </xf>
    <xf numFmtId="178" fontId="7" fillId="4" borderId="47" xfId="3" applyNumberFormat="1" applyFont="1" applyFill="1" applyBorder="1" applyAlignment="1">
      <alignment horizontal="right" vertical="center"/>
    </xf>
    <xf numFmtId="178" fontId="7" fillId="0" borderId="28" xfId="3" applyNumberFormat="1" applyFont="1" applyBorder="1" applyAlignment="1">
      <alignment horizontal="left" vertical="center"/>
    </xf>
    <xf numFmtId="177" fontId="31" fillId="3" borderId="0" xfId="2" applyNumberFormat="1" applyFont="1" applyFill="1" applyAlignment="1">
      <alignment horizontal="center"/>
    </xf>
    <xf numFmtId="177" fontId="31" fillId="5" borderId="0" xfId="2" applyNumberFormat="1" applyFont="1" applyFill="1" applyAlignment="1">
      <alignment horizontal="center"/>
    </xf>
    <xf numFmtId="0" fontId="31" fillId="0" borderId="11" xfId="2" applyFont="1" applyBorder="1" applyAlignment="1">
      <alignment horizontal="center"/>
    </xf>
    <xf numFmtId="177" fontId="31" fillId="0" borderId="0" xfId="2" applyNumberFormat="1" applyFont="1" applyAlignment="1">
      <alignment horizontal="center"/>
    </xf>
    <xf numFmtId="178" fontId="33" fillId="9" borderId="79" xfId="3" applyNumberFormat="1" applyFont="1" applyFill="1" applyBorder="1" applyAlignment="1">
      <alignment vertical="center"/>
    </xf>
    <xf numFmtId="181" fontId="7" fillId="0" borderId="9" xfId="3" applyNumberFormat="1" applyFont="1" applyBorder="1" applyAlignment="1">
      <alignment vertical="center"/>
    </xf>
    <xf numFmtId="178" fontId="7" fillId="0" borderId="9" xfId="3" applyNumberFormat="1" applyFont="1" applyBorder="1" applyAlignment="1">
      <alignment horizontal="right" vertical="center"/>
    </xf>
    <xf numFmtId="178" fontId="33" fillId="0" borderId="39" xfId="3" applyNumberFormat="1" applyFont="1" applyBorder="1" applyAlignment="1">
      <alignment vertical="center"/>
    </xf>
    <xf numFmtId="178" fontId="8" fillId="0" borderId="39" xfId="3" applyNumberFormat="1" applyFont="1" applyBorder="1" applyAlignment="1">
      <alignment horizontal="right" vertical="center"/>
    </xf>
    <xf numFmtId="181" fontId="8" fillId="0" borderId="9" xfId="3" applyNumberFormat="1" applyFont="1" applyBorder="1" applyAlignment="1">
      <alignment vertical="center"/>
    </xf>
    <xf numFmtId="178" fontId="10" fillId="0" borderId="22" xfId="3" applyNumberFormat="1" applyFont="1" applyBorder="1" applyAlignment="1">
      <alignment vertical="center"/>
    </xf>
    <xf numFmtId="178" fontId="10" fillId="0" borderId="23" xfId="3" applyNumberFormat="1" applyFont="1" applyBorder="1" applyAlignment="1">
      <alignment vertical="center"/>
    </xf>
    <xf numFmtId="178" fontId="8" fillId="0" borderId="23" xfId="3" applyNumberFormat="1" applyFont="1" applyBorder="1" applyAlignment="1">
      <alignment vertical="center"/>
    </xf>
    <xf numFmtId="178" fontId="7" fillId="0" borderId="81" xfId="3" applyNumberFormat="1" applyFont="1" applyBorder="1" applyAlignment="1">
      <alignment vertical="center"/>
    </xf>
    <xf numFmtId="178" fontId="7" fillId="0" borderId="57" xfId="3" applyNumberFormat="1" applyFont="1" applyBorder="1" applyAlignment="1">
      <alignment vertical="center"/>
    </xf>
    <xf numFmtId="178" fontId="7" fillId="0" borderId="57" xfId="3" applyNumberFormat="1" applyFont="1" applyBorder="1" applyAlignment="1">
      <alignment horizontal="right" vertical="center"/>
    </xf>
    <xf numFmtId="178" fontId="33" fillId="0" borderId="51" xfId="3" applyNumberFormat="1" applyFont="1" applyBorder="1" applyAlignment="1">
      <alignment vertical="center"/>
    </xf>
    <xf numFmtId="178" fontId="36" fillId="0" borderId="82" xfId="3" applyNumberFormat="1" applyFont="1" applyBorder="1" applyAlignment="1">
      <alignment vertical="center"/>
    </xf>
    <xf numFmtId="178" fontId="7" fillId="0" borderId="45" xfId="3" applyNumberFormat="1" applyFont="1" applyBorder="1" applyAlignment="1">
      <alignment vertical="center"/>
    </xf>
    <xf numFmtId="178" fontId="7" fillId="0" borderId="45" xfId="3" applyNumberFormat="1" applyFont="1" applyBorder="1" applyAlignment="1">
      <alignment horizontal="right" vertical="center"/>
    </xf>
    <xf numFmtId="178" fontId="8" fillId="0" borderId="83" xfId="3" applyNumberFormat="1" applyFont="1" applyBorder="1" applyAlignment="1">
      <alignment vertical="center"/>
    </xf>
    <xf numFmtId="181" fontId="32" fillId="0" borderId="83" xfId="3" applyNumberFormat="1" applyFont="1" applyBorder="1" applyAlignment="1">
      <alignment horizontal="left" vertical="center" indent="1"/>
    </xf>
    <xf numFmtId="178" fontId="7" fillId="0" borderId="82" xfId="3" quotePrefix="1" applyNumberFormat="1" applyFont="1" applyBorder="1" applyAlignment="1">
      <alignment vertical="center"/>
    </xf>
    <xf numFmtId="178" fontId="5" fillId="0" borderId="45" xfId="3" applyNumberFormat="1" applyFont="1" applyBorder="1" applyAlignment="1">
      <alignment vertical="center"/>
    </xf>
    <xf numFmtId="178" fontId="7" fillId="6" borderId="45" xfId="3" applyNumberFormat="1" applyFont="1" applyFill="1" applyBorder="1" applyAlignment="1">
      <alignment vertical="center"/>
    </xf>
    <xf numFmtId="181" fontId="7" fillId="4" borderId="84" xfId="3" applyNumberFormat="1" applyFont="1" applyFill="1" applyBorder="1" applyAlignment="1">
      <alignment vertical="center"/>
    </xf>
    <xf numFmtId="178" fontId="7" fillId="0" borderId="85" xfId="3" applyNumberFormat="1" applyFont="1" applyBorder="1" applyAlignment="1">
      <alignment vertical="center"/>
    </xf>
    <xf numFmtId="181" fontId="8" fillId="0" borderId="23" xfId="3" applyNumberFormat="1" applyFont="1" applyBorder="1" applyAlignment="1">
      <alignment vertical="center"/>
    </xf>
    <xf numFmtId="181" fontId="8" fillId="0" borderId="23" xfId="0" applyNumberFormat="1" applyFont="1" applyBorder="1" applyAlignment="1">
      <alignment vertical="center"/>
    </xf>
    <xf numFmtId="178" fontId="33" fillId="0" borderId="88" xfId="3" applyNumberFormat="1" applyFont="1" applyBorder="1" applyAlignment="1">
      <alignment vertical="center"/>
    </xf>
    <xf numFmtId="178" fontId="7" fillId="0" borderId="43" xfId="3" quotePrefix="1" applyNumberFormat="1" applyFont="1" applyBorder="1" applyAlignment="1">
      <alignment vertical="center"/>
    </xf>
    <xf numFmtId="178" fontId="5" fillId="0" borderId="36" xfId="3" applyNumberFormat="1" applyFont="1" applyBorder="1" applyAlignment="1">
      <alignment vertical="center"/>
    </xf>
    <xf numFmtId="178" fontId="7" fillId="6" borderId="36" xfId="3" applyNumberFormat="1" applyFont="1" applyFill="1" applyBorder="1" applyAlignment="1">
      <alignment horizontal="left" vertical="center"/>
    </xf>
    <xf numFmtId="178" fontId="7" fillId="4" borderId="37" xfId="3" applyNumberFormat="1" applyFont="1" applyFill="1" applyBorder="1" applyAlignment="1">
      <alignment horizontal="right" vertical="center"/>
    </xf>
    <xf numFmtId="181" fontId="7" fillId="4" borderId="9" xfId="3" applyNumberFormat="1" applyFont="1" applyFill="1" applyBorder="1" applyAlignment="1">
      <alignment vertical="center"/>
    </xf>
    <xf numFmtId="178" fontId="31" fillId="0" borderId="80" xfId="3" applyNumberFormat="1" applyFont="1" applyBorder="1" applyAlignment="1">
      <alignment vertical="center"/>
    </xf>
    <xf numFmtId="178" fontId="8" fillId="13" borderId="83" xfId="3" applyNumberFormat="1" applyFont="1" applyFill="1" applyBorder="1" applyAlignment="1">
      <alignment vertical="center"/>
    </xf>
    <xf numFmtId="178" fontId="33" fillId="13" borderId="83" xfId="3" applyNumberFormat="1" applyFont="1" applyFill="1" applyBorder="1" applyAlignment="1">
      <alignment vertical="center"/>
    </xf>
    <xf numFmtId="178" fontId="7" fillId="13" borderId="83" xfId="3" applyNumberFormat="1" applyFont="1" applyFill="1" applyBorder="1" applyAlignment="1">
      <alignment horizontal="right" vertical="center"/>
    </xf>
    <xf numFmtId="178" fontId="31" fillId="13" borderId="87" xfId="3" applyNumberFormat="1" applyFont="1" applyFill="1" applyBorder="1" applyAlignment="1">
      <alignment vertical="center"/>
    </xf>
    <xf numFmtId="178" fontId="8" fillId="13" borderId="51" xfId="3" applyNumberFormat="1" applyFont="1" applyFill="1" applyBorder="1" applyAlignment="1">
      <alignment vertical="center"/>
    </xf>
    <xf numFmtId="178" fontId="7" fillId="13" borderId="83" xfId="3" applyNumberFormat="1" applyFont="1" applyFill="1" applyBorder="1" applyAlignment="1">
      <alignment vertical="center"/>
    </xf>
    <xf numFmtId="178" fontId="7" fillId="0" borderId="8" xfId="3" quotePrefix="1" applyNumberFormat="1" applyFont="1" applyBorder="1" applyAlignment="1">
      <alignment vertical="center"/>
    </xf>
    <xf numFmtId="178" fontId="5" fillId="0" borderId="8" xfId="3" applyNumberFormat="1" applyFont="1" applyBorder="1" applyAlignment="1">
      <alignment vertical="center"/>
    </xf>
    <xf numFmtId="178" fontId="7" fillId="6" borderId="8" xfId="3" applyNumberFormat="1" applyFont="1" applyFill="1" applyBorder="1" applyAlignment="1">
      <alignment horizontal="left" vertical="center"/>
    </xf>
    <xf numFmtId="178" fontId="7" fillId="4" borderId="8" xfId="3" applyNumberFormat="1" applyFont="1" applyFill="1" applyBorder="1" applyAlignment="1">
      <alignment horizontal="right" vertical="center"/>
    </xf>
    <xf numFmtId="181" fontId="7" fillId="4" borderId="8" xfId="3" applyNumberFormat="1" applyFont="1" applyFill="1" applyBorder="1" applyAlignment="1">
      <alignment vertical="center"/>
    </xf>
    <xf numFmtId="181" fontId="7" fillId="0" borderId="8" xfId="3" applyNumberFormat="1" applyFont="1" applyBorder="1" applyAlignment="1">
      <alignment vertical="center"/>
    </xf>
    <xf numFmtId="178" fontId="31" fillId="0" borderId="8" xfId="3" applyNumberFormat="1" applyFont="1" applyBorder="1" applyAlignment="1">
      <alignment vertical="center"/>
    </xf>
    <xf numFmtId="181" fontId="35" fillId="0" borderId="83" xfId="3" applyNumberFormat="1" applyFont="1" applyBorder="1" applyAlignment="1">
      <alignment horizontal="left" vertical="center" indent="1"/>
    </xf>
    <xf numFmtId="181" fontId="31" fillId="14" borderId="56" xfId="3" applyNumberFormat="1" applyFont="1" applyFill="1" applyBorder="1" applyAlignment="1">
      <alignment vertical="center"/>
    </xf>
    <xf numFmtId="181" fontId="31" fillId="14" borderId="33" xfId="3" applyNumberFormat="1" applyFont="1" applyFill="1" applyBorder="1" applyAlignment="1">
      <alignment vertical="center"/>
    </xf>
    <xf numFmtId="181" fontId="31" fillId="14" borderId="30" xfId="3" applyNumberFormat="1" applyFont="1" applyFill="1" applyBorder="1" applyAlignment="1">
      <alignment vertical="center"/>
    </xf>
    <xf numFmtId="181" fontId="31" fillId="14" borderId="59" xfId="3" applyNumberFormat="1" applyFont="1" applyFill="1" applyBorder="1" applyAlignment="1">
      <alignment vertical="center"/>
    </xf>
    <xf numFmtId="181" fontId="31" fillId="14" borderId="60" xfId="3" applyNumberFormat="1" applyFont="1" applyFill="1" applyBorder="1" applyAlignment="1">
      <alignment vertical="center"/>
    </xf>
    <xf numFmtId="181" fontId="31" fillId="14" borderId="62" xfId="3" applyNumberFormat="1" applyFont="1" applyFill="1" applyBorder="1" applyAlignment="1">
      <alignment vertical="center"/>
    </xf>
    <xf numFmtId="181" fontId="31" fillId="14" borderId="44" xfId="3" applyNumberFormat="1" applyFont="1" applyFill="1" applyBorder="1" applyAlignment="1">
      <alignment vertical="center"/>
    </xf>
    <xf numFmtId="181" fontId="31" fillId="14" borderId="65" xfId="3" applyNumberFormat="1" applyFont="1" applyFill="1" applyBorder="1" applyAlignment="1">
      <alignment vertical="center"/>
    </xf>
    <xf numFmtId="181" fontId="31" fillId="14" borderId="85" xfId="3" applyNumberFormat="1" applyFont="1" applyFill="1" applyBorder="1" applyAlignment="1">
      <alignment vertical="center"/>
    </xf>
    <xf numFmtId="181" fontId="31" fillId="14" borderId="86" xfId="3" applyNumberFormat="1" applyFont="1" applyFill="1" applyBorder="1" applyAlignment="1">
      <alignment vertical="center"/>
    </xf>
    <xf numFmtId="178" fontId="8" fillId="0" borderId="39" xfId="3" applyNumberFormat="1" applyFont="1" applyBorder="1" applyAlignment="1">
      <alignment vertical="center"/>
    </xf>
    <xf numFmtId="178" fontId="7" fillId="13" borderId="87" xfId="3" applyNumberFormat="1" applyFont="1" applyFill="1" applyBorder="1" applyAlignment="1">
      <alignment vertical="center"/>
    </xf>
    <xf numFmtId="0" fontId="1" fillId="0" borderId="37" xfId="0" applyFont="1" applyBorder="1" applyAlignment="1">
      <alignment vertical="center"/>
    </xf>
    <xf numFmtId="178" fontId="8" fillId="9" borderId="79" xfId="3" applyNumberFormat="1" applyFont="1" applyFill="1" applyBorder="1" applyAlignment="1">
      <alignment vertical="center"/>
    </xf>
    <xf numFmtId="178" fontId="7" fillId="0" borderId="80" xfId="3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81" fontId="7" fillId="0" borderId="15" xfId="3" applyNumberFormat="1" applyFont="1" applyBorder="1" applyAlignment="1">
      <alignment vertical="center"/>
    </xf>
    <xf numFmtId="184" fontId="7" fillId="6" borderId="15" xfId="0" applyNumberFormat="1" applyFont="1" applyFill="1" applyBorder="1" applyAlignment="1">
      <alignment vertical="center" shrinkToFit="1"/>
    </xf>
    <xf numFmtId="0" fontId="8" fillId="10" borderId="8" xfId="2" applyFont="1" applyFill="1" applyBorder="1" applyAlignment="1">
      <alignment vertical="center"/>
    </xf>
    <xf numFmtId="0" fontId="8" fillId="10" borderId="0" xfId="2" applyFont="1" applyFill="1" applyAlignment="1">
      <alignment vertical="center"/>
    </xf>
    <xf numFmtId="0" fontId="8" fillId="10" borderId="54" xfId="2" applyFont="1" applyFill="1" applyBorder="1" applyAlignment="1">
      <alignment vertical="center"/>
    </xf>
    <xf numFmtId="0" fontId="8" fillId="11" borderId="54" xfId="2" applyFont="1" applyFill="1" applyBorder="1" applyAlignment="1">
      <alignment vertical="center"/>
    </xf>
    <xf numFmtId="0" fontId="8" fillId="11" borderId="0" xfId="2" applyFont="1" applyFill="1" applyAlignment="1">
      <alignment vertical="center"/>
    </xf>
    <xf numFmtId="0" fontId="38" fillId="0" borderId="1" xfId="4" applyFont="1" applyBorder="1" applyAlignment="1">
      <alignment horizontal="center" vertical="center"/>
    </xf>
    <xf numFmtId="0" fontId="40" fillId="0" borderId="0" xfId="4" applyFont="1" applyAlignment="1">
      <alignment horizontal="left" vertical="center"/>
    </xf>
    <xf numFmtId="0" fontId="41" fillId="0" borderId="0" xfId="4" applyFont="1" applyAlignment="1">
      <alignment horizontal="center" vertical="center"/>
    </xf>
    <xf numFmtId="0" fontId="46" fillId="16" borderId="1" xfId="4" applyFont="1" applyFill="1" applyBorder="1" applyAlignment="1">
      <alignment horizontal="center" vertical="center"/>
    </xf>
    <xf numFmtId="0" fontId="46" fillId="0" borderId="1" xfId="4" applyFont="1" applyBorder="1">
      <alignment vertical="center"/>
    </xf>
    <xf numFmtId="0" fontId="46" fillId="0" borderId="1" xfId="4" applyFont="1" applyBorder="1" applyAlignment="1">
      <alignment horizontal="center" vertical="center"/>
    </xf>
    <xf numFmtId="0" fontId="46" fillId="0" borderId="0" xfId="4" applyFont="1" applyAlignment="1">
      <alignment horizontal="center" vertical="center"/>
    </xf>
    <xf numFmtId="0" fontId="47" fillId="0" borderId="0" xfId="4" applyFont="1">
      <alignment vertical="center"/>
    </xf>
    <xf numFmtId="0" fontId="46" fillId="16" borderId="18" xfId="4" applyFont="1" applyFill="1" applyBorder="1" applyAlignment="1">
      <alignment horizontal="center" vertical="center"/>
    </xf>
    <xf numFmtId="0" fontId="46" fillId="0" borderId="7" xfId="4" applyFont="1" applyBorder="1" applyAlignment="1">
      <alignment horizontal="center" vertical="center"/>
    </xf>
    <xf numFmtId="0" fontId="48" fillId="5" borderId="0" xfId="4" applyFont="1" applyFill="1" applyAlignment="1">
      <alignment horizontal="center" vertical="center"/>
    </xf>
    <xf numFmtId="0" fontId="45" fillId="16" borderId="1" xfId="4" applyFont="1" applyFill="1" applyBorder="1" applyAlignment="1">
      <alignment horizontal="center" vertical="center"/>
    </xf>
    <xf numFmtId="0" fontId="43" fillId="0" borderId="17" xfId="4" applyFont="1" applyBorder="1" applyAlignment="1">
      <alignment horizontal="center" vertical="center"/>
    </xf>
    <xf numFmtId="0" fontId="43" fillId="0" borderId="0" xfId="4" applyFont="1">
      <alignment vertical="center"/>
    </xf>
    <xf numFmtId="0" fontId="43" fillId="0" borderId="0" xfId="4" applyFont="1" applyAlignment="1">
      <alignment horizontal="center" vertical="center"/>
    </xf>
    <xf numFmtId="0" fontId="49" fillId="0" borderId="0" xfId="4" applyFont="1">
      <alignment vertical="center"/>
    </xf>
    <xf numFmtId="0" fontId="45" fillId="16" borderId="18" xfId="4" applyFont="1" applyFill="1" applyBorder="1" applyAlignment="1">
      <alignment horizontal="center" vertical="center"/>
    </xf>
    <xf numFmtId="20" fontId="43" fillId="0" borderId="11" xfId="4" applyNumberFormat="1" applyFont="1" applyBorder="1" applyAlignment="1">
      <alignment horizontal="center" vertical="center"/>
    </xf>
    <xf numFmtId="0" fontId="43" fillId="0" borderId="11" xfId="4" applyFont="1" applyBorder="1" applyAlignment="1">
      <alignment horizontal="center" vertical="center"/>
    </xf>
    <xf numFmtId="0" fontId="43" fillId="0" borderId="17" xfId="4" applyFont="1" applyBorder="1">
      <alignment vertical="center"/>
    </xf>
    <xf numFmtId="0" fontId="46" fillId="0" borderId="18" xfId="4" applyFont="1" applyBorder="1" applyAlignment="1">
      <alignment horizontal="center" vertical="center"/>
    </xf>
    <xf numFmtId="0" fontId="50" fillId="0" borderId="0" xfId="4" applyFont="1">
      <alignment vertical="center"/>
    </xf>
    <xf numFmtId="0" fontId="38" fillId="0" borderId="0" xfId="4" applyFont="1">
      <alignment vertical="center"/>
    </xf>
    <xf numFmtId="20" fontId="43" fillId="0" borderId="0" xfId="4" applyNumberFormat="1" applyFont="1" applyAlignment="1">
      <alignment horizontal="center" vertical="center"/>
    </xf>
    <xf numFmtId="0" fontId="45" fillId="16" borderId="1" xfId="4" applyFont="1" applyFill="1" applyBorder="1" applyAlignment="1">
      <alignment horizontal="center" vertical="center" wrapText="1"/>
    </xf>
    <xf numFmtId="0" fontId="46" fillId="16" borderId="2" xfId="4" applyFont="1" applyFill="1" applyBorder="1" applyAlignment="1">
      <alignment horizontal="center" vertical="center"/>
    </xf>
    <xf numFmtId="0" fontId="46" fillId="0" borderId="4" xfId="4" applyFont="1" applyBorder="1">
      <alignment vertical="center"/>
    </xf>
    <xf numFmtId="0" fontId="44" fillId="0" borderId="6" xfId="4" applyFont="1" applyBorder="1" applyAlignment="1">
      <alignment horizontal="center" vertical="center"/>
    </xf>
    <xf numFmtId="0" fontId="46" fillId="0" borderId="12" xfId="4" applyFont="1" applyBorder="1">
      <alignment vertical="center"/>
    </xf>
    <xf numFmtId="0" fontId="46" fillId="0" borderId="12" xfId="4" applyFont="1" applyBorder="1" applyAlignment="1">
      <alignment horizontal="center" vertical="center"/>
    </xf>
    <xf numFmtId="0" fontId="45" fillId="0" borderId="6" xfId="4" applyFont="1" applyBorder="1" applyAlignment="1">
      <alignment horizontal="center" vertical="center"/>
    </xf>
    <xf numFmtId="0" fontId="46" fillId="0" borderId="17" xfId="4" applyFont="1" applyBorder="1" applyAlignment="1">
      <alignment horizontal="center" vertical="center"/>
    </xf>
    <xf numFmtId="0" fontId="46" fillId="0" borderId="17" xfId="4" applyFont="1" applyBorder="1">
      <alignment vertical="center"/>
    </xf>
    <xf numFmtId="20" fontId="43" fillId="0" borderId="17" xfId="4" applyNumberFormat="1" applyFont="1" applyBorder="1" applyAlignment="1">
      <alignment horizontal="center" vertical="center"/>
    </xf>
    <xf numFmtId="20" fontId="43" fillId="0" borderId="17" xfId="4" applyNumberFormat="1" applyFont="1" applyBorder="1">
      <alignment vertical="center"/>
    </xf>
    <xf numFmtId="20" fontId="51" fillId="16" borderId="18" xfId="4" applyNumberFormat="1" applyFont="1" applyFill="1" applyBorder="1" applyAlignment="1">
      <alignment horizontal="center" vertical="center"/>
    </xf>
    <xf numFmtId="0" fontId="52" fillId="16" borderId="1" xfId="4" applyFont="1" applyFill="1" applyBorder="1" applyAlignment="1">
      <alignment horizontal="center" vertical="center"/>
    </xf>
    <xf numFmtId="0" fontId="46" fillId="0" borderId="0" xfId="4" applyFont="1">
      <alignment vertical="center"/>
    </xf>
    <xf numFmtId="0" fontId="46" fillId="0" borderId="6" xfId="4" applyFont="1" applyBorder="1">
      <alignment vertical="center"/>
    </xf>
    <xf numFmtId="0" fontId="42" fillId="0" borderId="0" xfId="4" applyFont="1">
      <alignment vertical="center"/>
    </xf>
    <xf numFmtId="0" fontId="42" fillId="0" borderId="0" xfId="4" applyFont="1" applyAlignment="1">
      <alignment horizontal="center" vertical="center"/>
    </xf>
    <xf numFmtId="0" fontId="55" fillId="0" borderId="0" xfId="4" applyFont="1">
      <alignment vertical="center"/>
    </xf>
    <xf numFmtId="0" fontId="56" fillId="0" borderId="0" xfId="4" applyFont="1">
      <alignment vertical="center"/>
    </xf>
    <xf numFmtId="0" fontId="55" fillId="0" borderId="0" xfId="4" applyFont="1" applyAlignment="1">
      <alignment horizontal="center" vertical="center"/>
    </xf>
    <xf numFmtId="0" fontId="30" fillId="0" borderId="5" xfId="2" applyFont="1" applyBorder="1" applyAlignment="1">
      <alignment vertical="top" wrapText="1"/>
    </xf>
    <xf numFmtId="0" fontId="30" fillId="0" borderId="5" xfId="2" applyFont="1" applyBorder="1" applyAlignment="1">
      <alignment vertical="top"/>
    </xf>
    <xf numFmtId="0" fontId="57" fillId="0" borderId="5" xfId="2" applyFont="1" applyBorder="1" applyAlignment="1">
      <alignment vertical="top" wrapText="1"/>
    </xf>
    <xf numFmtId="0" fontId="57" fillId="0" borderId="5" xfId="2" applyFont="1" applyBorder="1" applyAlignment="1">
      <alignment vertical="top"/>
    </xf>
    <xf numFmtId="0" fontId="39" fillId="0" borderId="1" xfId="4" applyFont="1" applyBorder="1" applyAlignment="1">
      <alignment horizontal="center" vertical="center"/>
    </xf>
    <xf numFmtId="182" fontId="24" fillId="14" borderId="30" xfId="3" applyNumberFormat="1" applyFont="1" applyFill="1" applyBorder="1" applyAlignment="1">
      <alignment horizontal="center" vertical="center"/>
    </xf>
    <xf numFmtId="177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center" vertical="center"/>
    </xf>
    <xf numFmtId="177" fontId="24" fillId="0" borderId="0" xfId="2" applyNumberFormat="1" applyFont="1" applyAlignment="1">
      <alignment horizontal="center" vertical="center"/>
    </xf>
    <xf numFmtId="179" fontId="31" fillId="0" borderId="7" xfId="2" applyNumberFormat="1" applyFont="1" applyBorder="1" applyAlignment="1">
      <alignment horizontal="right" vertical="center"/>
    </xf>
    <xf numFmtId="179" fontId="7" fillId="17" borderId="7" xfId="2" applyNumberFormat="1" applyFont="1" applyFill="1" applyBorder="1" applyAlignment="1">
      <alignment horizontal="right" vertical="center"/>
    </xf>
    <xf numFmtId="179" fontId="7" fillId="17" borderId="7" xfId="2" applyNumberFormat="1" applyFont="1" applyFill="1" applyBorder="1" applyAlignment="1">
      <alignment horizontal="left" vertical="center"/>
    </xf>
    <xf numFmtId="179" fontId="24" fillId="17" borderId="7" xfId="2" applyNumberFormat="1" applyFont="1" applyFill="1" applyBorder="1" applyAlignment="1">
      <alignment horizontal="right" vertical="center"/>
    </xf>
    <xf numFmtId="179" fontId="7" fillId="17" borderId="0" xfId="2" applyNumberFormat="1" applyFont="1" applyFill="1" applyAlignment="1">
      <alignment horizontal="right" vertical="center"/>
    </xf>
    <xf numFmtId="179" fontId="31" fillId="17" borderId="7" xfId="2" applyNumberFormat="1" applyFont="1" applyFill="1" applyBorder="1" applyAlignment="1">
      <alignment horizontal="right" vertical="center"/>
    </xf>
    <xf numFmtId="0" fontId="58" fillId="0" borderId="5" xfId="2" applyFont="1" applyBorder="1"/>
    <xf numFmtId="181" fontId="7" fillId="0" borderId="89" xfId="3" applyNumberFormat="1" applyFont="1" applyBorder="1" applyAlignment="1">
      <alignment horizontal="center" vertical="center"/>
    </xf>
    <xf numFmtId="181" fontId="7" fillId="0" borderId="90" xfId="3" applyNumberFormat="1" applyFont="1" applyBorder="1" applyAlignment="1">
      <alignment horizontal="center" vertical="center"/>
    </xf>
    <xf numFmtId="181" fontId="7" fillId="0" borderId="91" xfId="3" applyNumberFormat="1" applyFont="1" applyBorder="1" applyAlignment="1">
      <alignment horizontal="center" vertical="center"/>
    </xf>
    <xf numFmtId="181" fontId="8" fillId="0" borderId="77" xfId="3" applyNumberFormat="1" applyFont="1" applyBorder="1" applyAlignment="1">
      <alignment horizontal="center" vertical="center"/>
    </xf>
    <xf numFmtId="181" fontId="8" fillId="0" borderId="50" xfId="3" applyNumberFormat="1" applyFont="1" applyBorder="1" applyAlignment="1">
      <alignment horizontal="center" vertical="center"/>
    </xf>
    <xf numFmtId="181" fontId="8" fillId="0" borderId="92" xfId="3" applyNumberFormat="1" applyFont="1" applyBorder="1" applyAlignment="1">
      <alignment horizontal="center" vertical="center"/>
    </xf>
    <xf numFmtId="178" fontId="10" fillId="9" borderId="22" xfId="3" applyNumberFormat="1" applyFont="1" applyFill="1" applyBorder="1" applyAlignment="1">
      <alignment vertical="center" shrinkToFit="1"/>
    </xf>
    <xf numFmtId="178" fontId="10" fillId="9" borderId="23" xfId="3" applyNumberFormat="1" applyFont="1" applyFill="1" applyBorder="1" applyAlignment="1">
      <alignment vertical="center" shrinkToFit="1"/>
    </xf>
    <xf numFmtId="178" fontId="10" fillId="9" borderId="52" xfId="3" applyNumberFormat="1" applyFont="1" applyFill="1" applyBorder="1" applyAlignment="1">
      <alignment vertical="center" shrinkToFit="1"/>
    </xf>
    <xf numFmtId="181" fontId="7" fillId="4" borderId="21" xfId="3" applyNumberFormat="1" applyFont="1" applyFill="1" applyBorder="1" applyAlignment="1">
      <alignment horizontal="center" vertical="center"/>
    </xf>
    <xf numFmtId="181" fontId="7" fillId="4" borderId="5" xfId="3" applyNumberFormat="1" applyFont="1" applyFill="1" applyBorder="1" applyAlignment="1">
      <alignment horizontal="center" vertical="center"/>
    </xf>
    <xf numFmtId="181" fontId="7" fillId="4" borderId="5" xfId="0" applyNumberFormat="1" applyFont="1" applyFill="1" applyBorder="1" applyAlignment="1">
      <alignment vertical="center"/>
    </xf>
    <xf numFmtId="181" fontId="7" fillId="4" borderId="13" xfId="0" applyNumberFormat="1" applyFont="1" applyFill="1" applyBorder="1" applyAlignment="1">
      <alignment vertical="center"/>
    </xf>
    <xf numFmtId="176" fontId="7" fillId="4" borderId="68" xfId="3" applyNumberFormat="1" applyFont="1" applyFill="1" applyBorder="1" applyAlignment="1">
      <alignment horizontal="center" vertical="center"/>
    </xf>
    <xf numFmtId="176" fontId="7" fillId="4" borderId="63" xfId="3" applyNumberFormat="1" applyFont="1" applyFill="1" applyBorder="1" applyAlignment="1">
      <alignment horizontal="center" vertical="center"/>
    </xf>
    <xf numFmtId="176" fontId="7" fillId="4" borderId="63" xfId="0" applyNumberFormat="1" applyFont="1" applyFill="1" applyBorder="1" applyAlignment="1">
      <alignment horizontal="center" vertical="center"/>
    </xf>
    <xf numFmtId="176" fontId="7" fillId="4" borderId="61" xfId="0" applyNumberFormat="1" applyFont="1" applyFill="1" applyBorder="1" applyAlignment="1">
      <alignment horizontal="center" vertical="center"/>
    </xf>
    <xf numFmtId="178" fontId="7" fillId="0" borderId="66" xfId="3" applyNumberFormat="1" applyFont="1" applyBorder="1" applyAlignment="1">
      <alignment horizontal="center" vertical="center" wrapText="1"/>
    </xf>
    <xf numFmtId="178" fontId="7" fillId="0" borderId="41" xfId="3" applyNumberFormat="1" applyFont="1" applyBorder="1" applyAlignment="1">
      <alignment horizontal="center" vertical="center" wrapText="1"/>
    </xf>
    <xf numFmtId="178" fontId="7" fillId="0" borderId="39" xfId="3" applyNumberFormat="1" applyFont="1" applyBorder="1" applyAlignment="1">
      <alignment horizontal="center" vertical="center" wrapText="1"/>
    </xf>
    <xf numFmtId="178" fontId="7" fillId="0" borderId="67" xfId="3" applyNumberFormat="1" applyFont="1" applyBorder="1" applyAlignment="1">
      <alignment horizontal="center" vertical="center"/>
    </xf>
    <xf numFmtId="178" fontId="7" fillId="0" borderId="42" xfId="3" applyNumberFormat="1" applyFont="1" applyBorder="1" applyAlignment="1">
      <alignment horizontal="center" vertical="center"/>
    </xf>
    <xf numFmtId="178" fontId="7" fillId="0" borderId="43" xfId="3" applyNumberFormat="1" applyFont="1" applyBorder="1" applyAlignment="1">
      <alignment horizontal="center" vertical="center"/>
    </xf>
    <xf numFmtId="178" fontId="7" fillId="0" borderId="8" xfId="3" applyNumberFormat="1" applyFont="1" applyBorder="1" applyAlignment="1">
      <alignment horizontal="center" vertical="center"/>
    </xf>
    <xf numFmtId="178" fontId="7" fillId="0" borderId="0" xfId="3" applyNumberFormat="1" applyFont="1" applyAlignment="1">
      <alignment horizontal="center" vertical="center"/>
    </xf>
    <xf numFmtId="178" fontId="7" fillId="0" borderId="9" xfId="3" applyNumberFormat="1" applyFont="1" applyBorder="1" applyAlignment="1">
      <alignment horizontal="center" vertical="center"/>
    </xf>
    <xf numFmtId="178" fontId="7" fillId="0" borderId="41" xfId="3" applyNumberFormat="1" applyFont="1" applyBorder="1" applyAlignment="1">
      <alignment horizontal="center" vertical="center"/>
    </xf>
    <xf numFmtId="178" fontId="7" fillId="0" borderId="39" xfId="3" applyNumberFormat="1" applyFont="1" applyBorder="1" applyAlignment="1">
      <alignment horizontal="center" vertical="center"/>
    </xf>
    <xf numFmtId="178" fontId="7" fillId="4" borderId="66" xfId="3" applyNumberFormat="1" applyFont="1" applyFill="1" applyBorder="1" applyAlignment="1">
      <alignment horizontal="center" vertical="center" wrapText="1"/>
    </xf>
    <xf numFmtId="178" fontId="7" fillId="4" borderId="41" xfId="3" applyNumberFormat="1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181" fontId="7" fillId="4" borderId="69" xfId="3" applyNumberFormat="1" applyFont="1" applyFill="1" applyBorder="1" applyAlignment="1">
      <alignment horizontal="center" vertical="center" wrapText="1"/>
    </xf>
    <xf numFmtId="181" fontId="7" fillId="4" borderId="70" xfId="3" applyNumberFormat="1" applyFont="1" applyFill="1" applyBorder="1" applyAlignment="1">
      <alignment horizontal="center" vertical="center"/>
    </xf>
    <xf numFmtId="181" fontId="7" fillId="4" borderId="70" xfId="0" applyNumberFormat="1" applyFont="1" applyFill="1" applyBorder="1" applyAlignment="1">
      <alignment horizontal="center" vertical="center"/>
    </xf>
    <xf numFmtId="181" fontId="7" fillId="4" borderId="71" xfId="0" applyNumberFormat="1" applyFont="1" applyFill="1" applyBorder="1" applyAlignment="1">
      <alignment horizontal="center" vertical="center"/>
    </xf>
    <xf numFmtId="178" fontId="9" fillId="0" borderId="11" xfId="3" applyNumberFormat="1" applyFont="1" applyBorder="1" applyAlignment="1">
      <alignment horizontal="center"/>
    </xf>
    <xf numFmtId="178" fontId="16" fillId="0" borderId="0" xfId="3" applyNumberFormat="1" applyFont="1" applyAlignment="1">
      <alignment horizontal="center" vertical="center"/>
    </xf>
    <xf numFmtId="178" fontId="10" fillId="0" borderId="75" xfId="3" applyNumberFormat="1" applyFont="1" applyBorder="1" applyAlignment="1">
      <alignment horizontal="center"/>
    </xf>
    <xf numFmtId="178" fontId="10" fillId="0" borderId="76" xfId="3" applyNumberFormat="1" applyFont="1" applyBorder="1" applyAlignment="1">
      <alignment horizontal="center"/>
    </xf>
    <xf numFmtId="178" fontId="10" fillId="0" borderId="77" xfId="3" applyNumberFormat="1" applyFont="1" applyBorder="1" applyAlignment="1">
      <alignment horizontal="center"/>
    </xf>
    <xf numFmtId="178" fontId="10" fillId="0" borderId="78" xfId="3" applyNumberFormat="1" applyFont="1" applyBorder="1" applyAlignment="1">
      <alignment horizontal="center"/>
    </xf>
    <xf numFmtId="178" fontId="10" fillId="0" borderId="6" xfId="3" applyNumberFormat="1" applyFont="1" applyBorder="1" applyAlignment="1">
      <alignment horizontal="center"/>
    </xf>
    <xf numFmtId="178" fontId="10" fillId="0" borderId="18" xfId="3" applyNumberFormat="1" applyFont="1" applyBorder="1" applyAlignment="1">
      <alignment horizontal="center"/>
    </xf>
    <xf numFmtId="179" fontId="7" fillId="0" borderId="72" xfId="2" applyNumberFormat="1" applyFont="1" applyBorder="1" applyAlignment="1">
      <alignment horizontal="center" vertical="center"/>
    </xf>
    <xf numFmtId="179" fontId="7" fillId="0" borderId="73" xfId="2" applyNumberFormat="1" applyFont="1" applyBorder="1" applyAlignment="1">
      <alignment horizontal="center" vertical="center"/>
    </xf>
    <xf numFmtId="179" fontId="7" fillId="0" borderId="74" xfId="2" applyNumberFormat="1" applyFont="1" applyBorder="1" applyAlignment="1">
      <alignment horizontal="center" vertical="center"/>
    </xf>
    <xf numFmtId="0" fontId="30" fillId="0" borderId="5" xfId="2" applyFont="1" applyBorder="1" applyAlignment="1">
      <alignment horizontal="left" vertical="top" wrapText="1"/>
    </xf>
    <xf numFmtId="0" fontId="30" fillId="0" borderId="5" xfId="2" applyFont="1" applyBorder="1" applyAlignment="1">
      <alignment horizontal="left" vertical="top"/>
    </xf>
    <xf numFmtId="178" fontId="31" fillId="0" borderId="66" xfId="3" applyNumberFormat="1" applyFont="1" applyBorder="1" applyAlignment="1">
      <alignment horizontal="center" vertical="center" wrapText="1"/>
    </xf>
    <xf numFmtId="178" fontId="31" fillId="0" borderId="41" xfId="3" applyNumberFormat="1" applyFont="1" applyBorder="1" applyAlignment="1">
      <alignment horizontal="center" vertical="center" wrapText="1"/>
    </xf>
    <xf numFmtId="178" fontId="31" fillId="0" borderId="39" xfId="3" applyNumberFormat="1" applyFont="1" applyBorder="1" applyAlignment="1">
      <alignment horizontal="center" vertical="center" wrapText="1"/>
    </xf>
    <xf numFmtId="0" fontId="46" fillId="0" borderId="1" xfId="4" applyFont="1" applyBorder="1" applyAlignment="1">
      <alignment horizontal="center" vertical="center"/>
    </xf>
    <xf numFmtId="0" fontId="46" fillId="16" borderId="6" xfId="4" applyFont="1" applyFill="1" applyBorder="1" applyAlignment="1">
      <alignment horizontal="center" vertical="center"/>
    </xf>
    <xf numFmtId="0" fontId="46" fillId="16" borderId="18" xfId="4" applyFont="1" applyFill="1" applyBorder="1" applyAlignment="1">
      <alignment horizontal="center" vertical="center"/>
    </xf>
    <xf numFmtId="0" fontId="45" fillId="16" borderId="6" xfId="4" applyFont="1" applyFill="1" applyBorder="1" applyAlignment="1">
      <alignment horizontal="center" vertical="center"/>
    </xf>
    <xf numFmtId="0" fontId="45" fillId="16" borderId="1" xfId="4" applyFont="1" applyFill="1" applyBorder="1" applyAlignment="1">
      <alignment horizontal="center" vertical="center" wrapText="1"/>
    </xf>
    <xf numFmtId="0" fontId="46" fillId="16" borderId="53" xfId="4" applyFont="1" applyFill="1" applyBorder="1" applyAlignment="1">
      <alignment horizontal="center" vertical="center"/>
    </xf>
    <xf numFmtId="0" fontId="46" fillId="16" borderId="2" xfId="4" applyFont="1" applyFill="1" applyBorder="1" applyAlignment="1">
      <alignment horizontal="center" vertical="center"/>
    </xf>
    <xf numFmtId="0" fontId="46" fillId="16" borderId="7" xfId="4" applyFont="1" applyFill="1" applyBorder="1" applyAlignment="1">
      <alignment horizontal="center" vertical="center"/>
    </xf>
    <xf numFmtId="0" fontId="46" fillId="16" borderId="3" xfId="4" applyFont="1" applyFill="1" applyBorder="1" applyAlignment="1">
      <alignment horizontal="center" vertical="center"/>
    </xf>
    <xf numFmtId="0" fontId="46" fillId="16" borderId="10" xfId="4" applyFont="1" applyFill="1" applyBorder="1" applyAlignment="1">
      <alignment horizontal="center" vertical="center"/>
    </xf>
    <xf numFmtId="0" fontId="46" fillId="16" borderId="14" xfId="4" applyFont="1" applyFill="1" applyBorder="1" applyAlignment="1">
      <alignment horizontal="center" vertical="center"/>
    </xf>
    <xf numFmtId="0" fontId="45" fillId="16" borderId="1" xfId="4" applyFont="1" applyFill="1" applyBorder="1" applyAlignment="1">
      <alignment horizontal="center" vertical="center"/>
    </xf>
    <xf numFmtId="0" fontId="46" fillId="16" borderId="1" xfId="4" applyFont="1" applyFill="1" applyBorder="1" applyAlignment="1">
      <alignment horizontal="center" vertical="center"/>
    </xf>
    <xf numFmtId="56" fontId="42" fillId="15" borderId="5" xfId="4" applyNumberFormat="1" applyFont="1" applyFill="1" applyBorder="1" applyAlignment="1">
      <alignment horizontal="center" vertical="center" wrapText="1"/>
    </xf>
    <xf numFmtId="0" fontId="42" fillId="15" borderId="5" xfId="4" applyFont="1" applyFill="1" applyBorder="1" applyAlignment="1">
      <alignment horizontal="center" vertical="center" wrapText="1"/>
    </xf>
    <xf numFmtId="0" fontId="42" fillId="15" borderId="12" xfId="4" applyFont="1" applyFill="1" applyBorder="1" applyAlignment="1">
      <alignment horizontal="center" vertical="center" wrapText="1"/>
    </xf>
    <xf numFmtId="20" fontId="43" fillId="16" borderId="4" xfId="4" applyNumberFormat="1" applyFont="1" applyFill="1" applyBorder="1" applyAlignment="1">
      <alignment horizontal="center" vertical="center"/>
    </xf>
    <xf numFmtId="20" fontId="43" fillId="16" borderId="5" xfId="4" applyNumberFormat="1" applyFont="1" applyFill="1" applyBorder="1" applyAlignment="1">
      <alignment horizontal="center" vertical="center"/>
    </xf>
    <xf numFmtId="20" fontId="43" fillId="16" borderId="12" xfId="4" applyNumberFormat="1" applyFont="1" applyFill="1" applyBorder="1" applyAlignment="1">
      <alignment horizontal="center" vertical="center"/>
    </xf>
    <xf numFmtId="0" fontId="53" fillId="16" borderId="4" xfId="4" applyFont="1" applyFill="1" applyBorder="1" applyAlignment="1">
      <alignment horizontal="center" vertical="center" wrapText="1"/>
    </xf>
    <xf numFmtId="0" fontId="53" fillId="16" borderId="5" xfId="4" applyFont="1" applyFill="1" applyBorder="1" applyAlignment="1">
      <alignment horizontal="center" vertical="center" wrapText="1"/>
    </xf>
    <xf numFmtId="0" fontId="53" fillId="16" borderId="12" xfId="4" applyFont="1" applyFill="1" applyBorder="1" applyAlignment="1">
      <alignment horizontal="center" vertical="center" wrapText="1"/>
    </xf>
    <xf numFmtId="0" fontId="45" fillId="16" borderId="18" xfId="4" applyFont="1" applyFill="1" applyBorder="1" applyAlignment="1">
      <alignment horizontal="center" vertical="center" wrapText="1"/>
    </xf>
    <xf numFmtId="0" fontId="46" fillId="16" borderId="4" xfId="4" applyFont="1" applyFill="1" applyBorder="1" applyAlignment="1">
      <alignment horizontal="center" vertical="center" wrapText="1"/>
    </xf>
    <xf numFmtId="0" fontId="46" fillId="16" borderId="5" xfId="4" applyFont="1" applyFill="1" applyBorder="1" applyAlignment="1">
      <alignment horizontal="center" vertical="center" wrapText="1"/>
    </xf>
    <xf numFmtId="0" fontId="46" fillId="16" borderId="12" xfId="4" applyFont="1" applyFill="1" applyBorder="1" applyAlignment="1">
      <alignment horizontal="center" vertical="center" wrapText="1"/>
    </xf>
    <xf numFmtId="56" fontId="42" fillId="15" borderId="1" xfId="4" applyNumberFormat="1" applyFont="1" applyFill="1" applyBorder="1" applyAlignment="1">
      <alignment horizontal="center" vertical="center" wrapText="1"/>
    </xf>
    <xf numFmtId="0" fontId="42" fillId="15" borderId="1" xfId="4" applyFont="1" applyFill="1" applyBorder="1" applyAlignment="1">
      <alignment horizontal="center" vertical="center"/>
    </xf>
    <xf numFmtId="0" fontId="46" fillId="16" borderId="1" xfId="4" applyFont="1" applyFill="1" applyBorder="1" applyAlignment="1">
      <alignment horizontal="center" vertical="center" wrapText="1"/>
    </xf>
    <xf numFmtId="20" fontId="51" fillId="16" borderId="18" xfId="4" applyNumberFormat="1" applyFont="1" applyFill="1" applyBorder="1" applyAlignment="1">
      <alignment horizontal="center" vertical="center"/>
    </xf>
    <xf numFmtId="0" fontId="52" fillId="16" borderId="1" xfId="4" applyFont="1" applyFill="1" applyBorder="1" applyAlignment="1">
      <alignment horizontal="center" vertical="center"/>
    </xf>
    <xf numFmtId="0" fontId="51" fillId="16" borderId="1" xfId="4" applyFont="1" applyFill="1" applyBorder="1" applyAlignment="1">
      <alignment horizontal="center" vertical="center"/>
    </xf>
    <xf numFmtId="0" fontId="45" fillId="16" borderId="53" xfId="4" applyFont="1" applyFill="1" applyBorder="1" applyAlignment="1">
      <alignment horizontal="center" vertical="center"/>
    </xf>
    <xf numFmtId="0" fontId="45" fillId="16" borderId="2" xfId="4" applyFont="1" applyFill="1" applyBorder="1" applyAlignment="1">
      <alignment horizontal="center" vertical="center"/>
    </xf>
    <xf numFmtId="0" fontId="45" fillId="16" borderId="10" xfId="4" applyFont="1" applyFill="1" applyBorder="1" applyAlignment="1">
      <alignment horizontal="center" vertical="center"/>
    </xf>
    <xf numFmtId="0" fontId="45" fillId="16" borderId="14" xfId="4" applyFont="1" applyFill="1" applyBorder="1" applyAlignment="1">
      <alignment horizontal="center" vertical="center"/>
    </xf>
    <xf numFmtId="0" fontId="53" fillId="16" borderId="1" xfId="4" applyFont="1" applyFill="1" applyBorder="1" applyAlignment="1">
      <alignment horizontal="center" vertical="center"/>
    </xf>
    <xf numFmtId="0" fontId="43" fillId="16" borderId="1" xfId="4" applyFont="1" applyFill="1" applyBorder="1" applyAlignment="1">
      <alignment horizontal="center" vertical="center"/>
    </xf>
    <xf numFmtId="0" fontId="45" fillId="16" borderId="17" xfId="4" applyFont="1" applyFill="1" applyBorder="1" applyAlignment="1">
      <alignment horizontal="center" vertical="center"/>
    </xf>
    <xf numFmtId="0" fontId="46" fillId="16" borderId="17" xfId="4" applyFont="1" applyFill="1" applyBorder="1" applyAlignment="1">
      <alignment horizontal="center" vertical="center"/>
    </xf>
    <xf numFmtId="0" fontId="29" fillId="16" borderId="17" xfId="4" applyFont="1" applyFill="1" applyBorder="1" applyAlignment="1">
      <alignment horizontal="center" vertical="center"/>
    </xf>
    <xf numFmtId="0" fontId="45" fillId="16" borderId="18" xfId="4" applyFont="1" applyFill="1" applyBorder="1" applyAlignment="1">
      <alignment horizontal="center" vertical="center"/>
    </xf>
    <xf numFmtId="0" fontId="44" fillId="16" borderId="1" xfId="4" applyFont="1" applyFill="1" applyBorder="1" applyAlignment="1">
      <alignment horizontal="center" vertical="center"/>
    </xf>
    <xf numFmtId="0" fontId="46" fillId="16" borderId="4" xfId="4" applyFont="1" applyFill="1" applyBorder="1" applyAlignment="1">
      <alignment horizontal="center" vertical="center"/>
    </xf>
    <xf numFmtId="0" fontId="46" fillId="16" borderId="5" xfId="4" applyFont="1" applyFill="1" applyBorder="1" applyAlignment="1">
      <alignment horizontal="center" vertical="center"/>
    </xf>
    <xf numFmtId="0" fontId="46" fillId="16" borderId="12" xfId="4" applyFont="1" applyFill="1" applyBorder="1" applyAlignment="1">
      <alignment horizontal="center" vertical="center"/>
    </xf>
    <xf numFmtId="0" fontId="45" fillId="16" borderId="5" xfId="4" applyFont="1" applyFill="1" applyBorder="1" applyAlignment="1">
      <alignment horizontal="center" vertical="center" wrapText="1"/>
    </xf>
    <xf numFmtId="0" fontId="29" fillId="16" borderId="6" xfId="4" applyFont="1" applyFill="1" applyBorder="1" applyAlignment="1">
      <alignment horizontal="center" vertical="center"/>
    </xf>
    <xf numFmtId="0" fontId="46" fillId="0" borderId="4" xfId="4" applyFont="1" applyBorder="1" applyAlignment="1">
      <alignment horizontal="center" vertical="center"/>
    </xf>
    <xf numFmtId="0" fontId="46" fillId="0" borderId="5" xfId="4" applyFont="1" applyBorder="1" applyAlignment="1">
      <alignment horizontal="center" vertical="center"/>
    </xf>
    <xf numFmtId="0" fontId="46" fillId="0" borderId="12" xfId="4" applyFont="1" applyBorder="1" applyAlignment="1">
      <alignment horizontal="center" vertical="center"/>
    </xf>
    <xf numFmtId="56" fontId="42" fillId="15" borderId="4" xfId="4" applyNumberFormat="1" applyFont="1" applyFill="1" applyBorder="1" applyAlignment="1">
      <alignment horizontal="center" vertical="center" wrapText="1"/>
    </xf>
    <xf numFmtId="56" fontId="42" fillId="15" borderId="5" xfId="4" applyNumberFormat="1" applyFont="1" applyFill="1" applyBorder="1" applyAlignment="1">
      <alignment horizontal="center" vertical="center"/>
    </xf>
    <xf numFmtId="56" fontId="42" fillId="15" borderId="12" xfId="4" applyNumberFormat="1" applyFont="1" applyFill="1" applyBorder="1" applyAlignment="1">
      <alignment horizontal="center" vertical="center"/>
    </xf>
    <xf numFmtId="20" fontId="43" fillId="16" borderId="18" xfId="4" applyNumberFormat="1" applyFont="1" applyFill="1" applyBorder="1" applyAlignment="1">
      <alignment horizontal="center" vertical="center"/>
    </xf>
    <xf numFmtId="0" fontId="48" fillId="5" borderId="0" xfId="4" applyFont="1" applyFill="1" applyAlignment="1">
      <alignment horizontal="center" vertical="center"/>
    </xf>
    <xf numFmtId="0" fontId="44" fillId="16" borderId="4" xfId="4" applyFont="1" applyFill="1" applyBorder="1" applyAlignment="1">
      <alignment horizontal="center" vertical="center"/>
    </xf>
    <xf numFmtId="0" fontId="44" fillId="16" borderId="5" xfId="4" applyFont="1" applyFill="1" applyBorder="1" applyAlignment="1">
      <alignment horizontal="center" vertical="center"/>
    </xf>
    <xf numFmtId="0" fontId="44" fillId="16" borderId="12" xfId="4" applyFont="1" applyFill="1" applyBorder="1" applyAlignment="1">
      <alignment horizontal="center" vertical="center"/>
    </xf>
    <xf numFmtId="56" fontId="42" fillId="15" borderId="2" xfId="4" applyNumberFormat="1" applyFont="1" applyFill="1" applyBorder="1" applyAlignment="1">
      <alignment horizontal="center" vertical="center" wrapText="1"/>
    </xf>
    <xf numFmtId="56" fontId="42" fillId="15" borderId="3" xfId="4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 xr:uid="{00000000-0005-0000-0000-000002000000}"/>
    <cellStyle name="標準_Sheet1 (2)_１５経費内訳積算書" xfId="2" xr:uid="{00000000-0005-0000-0000-000003000000}"/>
    <cellStyle name="標準_各種積算等@jica0325" xfId="3" xr:uid="{00000000-0005-0000-0000-00000400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331105</xdr:colOff>
      <xdr:row>0</xdr:row>
      <xdr:rowOff>99785</xdr:rowOff>
    </xdr:from>
    <xdr:to>
      <xdr:col>13</xdr:col>
      <xdr:colOff>998403</xdr:colOff>
      <xdr:row>1</xdr:row>
      <xdr:rowOff>43089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39319" y="99785"/>
          <a:ext cx="667298" cy="3968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別紙</a:t>
          </a:r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63501</xdr:colOff>
      <xdr:row>49</xdr:row>
      <xdr:rowOff>49388</xdr:rowOff>
    </xdr:from>
    <xdr:to>
      <xdr:col>17</xdr:col>
      <xdr:colOff>2398890</xdr:colOff>
      <xdr:row>78</xdr:row>
      <xdr:rowOff>134055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361723" y="9503832"/>
          <a:ext cx="10160000" cy="5609167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3200"/>
            <a:t>この項目は</a:t>
          </a:r>
          <a:r>
            <a:rPr kumimoji="1" lang="en-US" altLang="ja-JP" sz="3200"/>
            <a:t>2022</a:t>
          </a:r>
          <a:r>
            <a:rPr kumimoji="1" lang="ja-JP" altLang="en-US" sz="3200"/>
            <a:t>年は発生しない見込み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331105</xdr:colOff>
      <xdr:row>0</xdr:row>
      <xdr:rowOff>99785</xdr:rowOff>
    </xdr:from>
    <xdr:to>
      <xdr:col>13</xdr:col>
      <xdr:colOff>998403</xdr:colOff>
      <xdr:row>1</xdr:row>
      <xdr:rowOff>43089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431155" y="99785"/>
          <a:ext cx="667298" cy="4005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別紙</a:t>
          </a:r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O75"/>
  <sheetViews>
    <sheetView tabSelected="1" view="pageBreakPreview" zoomScale="70" zoomScaleNormal="70" zoomScaleSheetLayoutView="70" workbookViewId="0">
      <pane xSplit="4" ySplit="13" topLeftCell="E14" activePane="bottomRight" state="frozen"/>
      <selection pane="bottomRight" activeCell="N15" sqref="N15"/>
      <selection pane="bottomLeft" activeCell="A14" sqref="A14"/>
      <selection pane="topRight" activeCell="E1" sqref="E1"/>
    </sheetView>
  </sheetViews>
  <sheetFormatPr defaultRowHeight="12.95"/>
  <cols>
    <col min="1" max="1" width="1.625" customWidth="1"/>
    <col min="2" max="2" width="5.5" customWidth="1"/>
    <col min="3" max="3" width="3.75" customWidth="1"/>
    <col min="4" max="4" width="48.375" customWidth="1"/>
    <col min="5" max="6" width="18.25" customWidth="1"/>
    <col min="7" max="7" width="10" customWidth="1"/>
    <col min="8" max="8" width="17.25" customWidth="1"/>
    <col min="9" max="9" width="10" customWidth="1"/>
    <col min="10" max="10" width="17.25" customWidth="1"/>
    <col min="11" max="11" width="10" customWidth="1"/>
    <col min="12" max="12" width="17.25" customWidth="1"/>
    <col min="13" max="13" width="10" customWidth="1"/>
    <col min="14" max="14" width="17.125" customWidth="1"/>
    <col min="15" max="15" width="18.125" customWidth="1"/>
  </cols>
  <sheetData>
    <row r="1" spans="2:14" ht="36" customHeight="1">
      <c r="B1" s="440" t="s">
        <v>0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2:14" ht="30" customHeight="1">
      <c r="B2" s="4"/>
      <c r="C2" s="4"/>
      <c r="D2" s="4"/>
      <c r="E2" s="254" t="s">
        <v>1</v>
      </c>
      <c r="F2" s="254" t="s">
        <v>2</v>
      </c>
      <c r="G2" s="439" t="s">
        <v>3</v>
      </c>
      <c r="H2" s="439"/>
      <c r="I2" s="4"/>
      <c r="J2" s="4"/>
      <c r="K2" s="4"/>
      <c r="L2" s="4"/>
      <c r="M2" s="4"/>
    </row>
    <row r="3" spans="2:14" s="2" customFormat="1" ht="30" customHeight="1">
      <c r="B3" s="1"/>
      <c r="C3" s="1"/>
      <c r="D3" s="108" t="s">
        <v>4</v>
      </c>
      <c r="E3" s="104">
        <f>F67</f>
        <v>0</v>
      </c>
      <c r="F3" s="104">
        <f>F72</f>
        <v>0</v>
      </c>
      <c r="G3" s="445">
        <f>E3+F3</f>
        <v>0</v>
      </c>
      <c r="H3" s="446"/>
      <c r="I3" s="90"/>
      <c r="J3" s="3"/>
      <c r="K3" s="90"/>
      <c r="L3" s="90"/>
      <c r="M3" s="90"/>
      <c r="N3" s="6"/>
    </row>
    <row r="4" spans="2:14" s="2" customFormat="1" ht="30" customHeight="1" thickBot="1">
      <c r="B4" s="1"/>
      <c r="C4" s="1"/>
      <c r="D4" s="109" t="s">
        <v>5</v>
      </c>
      <c r="E4" s="105">
        <f>N67</f>
        <v>57817349.545454547</v>
      </c>
      <c r="F4" s="105">
        <f>N72</f>
        <v>43636.36363636364</v>
      </c>
      <c r="G4" s="443">
        <f t="shared" ref="G4:G7" si="0">E4+F4</f>
        <v>57860985.909090914</v>
      </c>
      <c r="H4" s="444"/>
      <c r="I4" s="90"/>
      <c r="J4" s="3"/>
      <c r="K4" s="90"/>
      <c r="L4" s="90"/>
      <c r="M4" s="90"/>
      <c r="N4" s="6"/>
    </row>
    <row r="5" spans="2:14" s="2" customFormat="1" ht="30" customHeight="1" thickTop="1">
      <c r="B5" s="1"/>
      <c r="C5" s="1"/>
      <c r="D5" s="110" t="s">
        <v>6</v>
      </c>
      <c r="E5" s="106">
        <f>E3+E4</f>
        <v>57817349.545454547</v>
      </c>
      <c r="F5" s="106">
        <f>F3+F4</f>
        <v>43636.36363636364</v>
      </c>
      <c r="G5" s="441">
        <f t="shared" si="0"/>
        <v>57860985.909090914</v>
      </c>
      <c r="H5" s="442"/>
      <c r="I5" s="6"/>
      <c r="J5" s="1"/>
      <c r="K5" s="6"/>
      <c r="L5" s="6"/>
      <c r="M5" s="6"/>
      <c r="N5" s="6"/>
    </row>
    <row r="6" spans="2:14" s="2" customFormat="1" ht="30" customHeight="1" thickBot="1">
      <c r="B6" s="1"/>
      <c r="C6" s="1"/>
      <c r="D6" s="109" t="s">
        <v>7</v>
      </c>
      <c r="E6" s="107">
        <f>E68</f>
        <v>5781734</v>
      </c>
      <c r="F6" s="107">
        <f>ROUNDDOWN(F5*0.1,0)</f>
        <v>4363</v>
      </c>
      <c r="G6" s="443">
        <f t="shared" si="0"/>
        <v>5786097</v>
      </c>
      <c r="H6" s="444"/>
      <c r="I6" s="6"/>
      <c r="J6" s="1"/>
      <c r="K6" s="6"/>
      <c r="L6" s="6"/>
      <c r="M6" s="6"/>
      <c r="N6" s="6"/>
    </row>
    <row r="7" spans="2:14" s="2" customFormat="1" ht="30" customHeight="1" thickTop="1">
      <c r="B7" s="1"/>
      <c r="C7" s="252" t="s">
        <v>8</v>
      </c>
      <c r="D7" s="253" t="s">
        <v>9</v>
      </c>
      <c r="E7" s="106">
        <f>E69</f>
        <v>63599083.545454547</v>
      </c>
      <c r="F7" s="106">
        <f>F5+F6</f>
        <v>47999.36363636364</v>
      </c>
      <c r="G7" s="441">
        <f t="shared" si="0"/>
        <v>63647082.909090914</v>
      </c>
      <c r="H7" s="442"/>
      <c r="I7" s="6"/>
      <c r="J7" s="1"/>
      <c r="K7" s="6"/>
      <c r="L7" s="6"/>
      <c r="M7" s="6"/>
      <c r="N7" s="6"/>
    </row>
    <row r="8" spans="2:14" s="2" customFormat="1" ht="21.6" customHeight="1">
      <c r="B8" s="1"/>
      <c r="C8" s="1"/>
      <c r="D8" s="9"/>
      <c r="E8" s="8"/>
      <c r="F8" s="1"/>
      <c r="G8" s="1"/>
      <c r="H8" s="1"/>
      <c r="I8" s="6"/>
      <c r="J8" s="1"/>
      <c r="K8" s="6"/>
      <c r="L8" s="6"/>
      <c r="M8" s="6"/>
      <c r="N8" s="6"/>
    </row>
    <row r="9" spans="2:14" ht="30" customHeight="1" thickBot="1">
      <c r="B9" s="5" t="s">
        <v>10</v>
      </c>
      <c r="C9" s="5"/>
      <c r="D9" s="1"/>
      <c r="E9" s="3"/>
      <c r="F9" s="6"/>
      <c r="G9" s="186"/>
      <c r="H9" s="6"/>
      <c r="I9" s="7"/>
      <c r="J9" s="6"/>
      <c r="K9" s="7"/>
      <c r="L9" s="7"/>
      <c r="M9" s="7"/>
    </row>
    <row r="10" spans="2:14" ht="18" customHeight="1">
      <c r="B10" s="423" t="s">
        <v>11</v>
      </c>
      <c r="C10" s="10"/>
      <c r="D10" s="426" t="s">
        <v>12</v>
      </c>
      <c r="E10" s="420" t="s">
        <v>13</v>
      </c>
      <c r="F10" s="431" t="s">
        <v>14</v>
      </c>
      <c r="G10" s="435" t="s">
        <v>15</v>
      </c>
      <c r="H10" s="200" t="s">
        <v>16</v>
      </c>
      <c r="I10" s="412" t="s">
        <v>17</v>
      </c>
      <c r="J10" s="200" t="s">
        <v>18</v>
      </c>
      <c r="K10" s="412" t="s">
        <v>17</v>
      </c>
      <c r="L10" s="200" t="s">
        <v>19</v>
      </c>
      <c r="M10" s="416" t="s">
        <v>20</v>
      </c>
      <c r="N10" s="420" t="s">
        <v>21</v>
      </c>
    </row>
    <row r="11" spans="2:14" ht="18" customHeight="1">
      <c r="B11" s="424"/>
      <c r="C11" s="11"/>
      <c r="D11" s="427"/>
      <c r="E11" s="429"/>
      <c r="F11" s="432"/>
      <c r="G11" s="436"/>
      <c r="H11" s="195" t="s">
        <v>22</v>
      </c>
      <c r="I11" s="413"/>
      <c r="J11" s="195" t="s">
        <v>22</v>
      </c>
      <c r="K11" s="413"/>
      <c r="L11" s="195" t="s">
        <v>23</v>
      </c>
      <c r="M11" s="417"/>
      <c r="N11" s="421"/>
    </row>
    <row r="12" spans="2:14" ht="18" customHeight="1">
      <c r="B12" s="424"/>
      <c r="C12" s="11"/>
      <c r="D12" s="427"/>
      <c r="E12" s="429"/>
      <c r="F12" s="433"/>
      <c r="G12" s="437"/>
      <c r="H12" s="391"/>
      <c r="I12" s="414"/>
      <c r="J12" s="391"/>
      <c r="K12" s="414"/>
      <c r="L12" s="391"/>
      <c r="M12" s="418"/>
      <c r="N12" s="421"/>
    </row>
    <row r="13" spans="2:14" ht="18" customHeight="1" thickBot="1">
      <c r="B13" s="425"/>
      <c r="C13" s="12"/>
      <c r="D13" s="428"/>
      <c r="E13" s="430"/>
      <c r="F13" s="434"/>
      <c r="G13" s="438"/>
      <c r="H13" s="196"/>
      <c r="I13" s="415"/>
      <c r="J13" s="196"/>
      <c r="K13" s="415"/>
      <c r="L13" s="201"/>
      <c r="M13" s="419"/>
      <c r="N13" s="422"/>
    </row>
    <row r="14" spans="2:14" s="124" customFormat="1" ht="30.75" customHeight="1" thickBot="1">
      <c r="B14" s="118" t="s">
        <v>24</v>
      </c>
      <c r="C14" s="119"/>
      <c r="D14" s="120"/>
      <c r="E14" s="121">
        <f>F14+N14</f>
        <v>56707985.909090914</v>
      </c>
      <c r="F14" s="121">
        <f t="shared" ref="F14:N14" si="1">SUM(F15:F45)</f>
        <v>0</v>
      </c>
      <c r="G14" s="122">
        <f t="shared" si="1"/>
        <v>0</v>
      </c>
      <c r="H14" s="123">
        <f t="shared" si="1"/>
        <v>0</v>
      </c>
      <c r="I14" s="143">
        <f t="shared" si="1"/>
        <v>0</v>
      </c>
      <c r="J14" s="123">
        <f t="shared" si="1"/>
        <v>0</v>
      </c>
      <c r="K14" s="143">
        <f t="shared" si="1"/>
        <v>0</v>
      </c>
      <c r="L14" s="123">
        <f t="shared" si="1"/>
        <v>0</v>
      </c>
      <c r="M14" s="202">
        <f t="shared" si="1"/>
        <v>0</v>
      </c>
      <c r="N14" s="121">
        <f>SUM(N15:N45)</f>
        <v>56707985.909090914</v>
      </c>
    </row>
    <row r="15" spans="2:14" s="124" customFormat="1" ht="30.75" customHeight="1">
      <c r="B15" s="234" t="s">
        <v>25</v>
      </c>
      <c r="C15" s="125"/>
      <c r="D15" s="144" t="s">
        <v>26</v>
      </c>
      <c r="E15" s="126">
        <f>F15+N15</f>
        <v>30898909.09090909</v>
      </c>
      <c r="F15" s="127">
        <f>H15+J15+L15</f>
        <v>0</v>
      </c>
      <c r="G15" s="187">
        <f>I15+M15+K15</f>
        <v>0</v>
      </c>
      <c r="H15" s="192">
        <f>ROUNDDOWN(H12*I15,0)</f>
        <v>0</v>
      </c>
      <c r="I15" s="319"/>
      <c r="J15" s="132">
        <f>ROUNDDOWN($J$12*K15,0)</f>
        <v>0</v>
      </c>
      <c r="K15" s="319"/>
      <c r="L15" s="192">
        <f t="shared" ref="L15:L40" si="2">ROUNDDOWN($L$12*M15,0)</f>
        <v>0</v>
      </c>
      <c r="M15" s="322"/>
      <c r="N15" s="126">
        <f>'直接経費(2022)'!B5</f>
        <v>30898909.09090909</v>
      </c>
    </row>
    <row r="16" spans="2:14" s="124" customFormat="1" ht="30.75" customHeight="1">
      <c r="B16" s="234" t="s">
        <v>27</v>
      </c>
      <c r="C16" s="125"/>
      <c r="D16" s="133" t="s">
        <v>28</v>
      </c>
      <c r="E16" s="131">
        <f t="shared" ref="E16:E40" si="3">F16+N16</f>
        <v>0</v>
      </c>
      <c r="F16" s="162">
        <f>H16+J16+L16</f>
        <v>0</v>
      </c>
      <c r="G16" s="193">
        <f>I16+K16+M16</f>
        <v>0</v>
      </c>
      <c r="H16" s="132">
        <f t="shared" ref="H16:H23" si="4">ROUNDDOWN($H$12*I16,0)</f>
        <v>0</v>
      </c>
      <c r="I16" s="320"/>
      <c r="J16" s="132">
        <f t="shared" ref="J16:J20" si="5">ROUNDDOWN($J$12*K16,0)</f>
        <v>0</v>
      </c>
      <c r="K16" s="320"/>
      <c r="L16" s="129">
        <f t="shared" si="2"/>
        <v>0</v>
      </c>
      <c r="M16" s="323"/>
      <c r="N16" s="131">
        <f>'直接経費(2022)'!B50</f>
        <v>0</v>
      </c>
    </row>
    <row r="17" spans="2:14" s="124" customFormat="1" ht="30.75" customHeight="1">
      <c r="B17" s="235" t="s">
        <v>29</v>
      </c>
      <c r="C17" s="125"/>
      <c r="D17" s="133" t="s">
        <v>30</v>
      </c>
      <c r="E17" s="131">
        <f t="shared" ref="E17:E23" si="6">F17+N17</f>
        <v>22863.636363636364</v>
      </c>
      <c r="F17" s="162">
        <f t="shared" ref="F17:F44" si="7">H17+J17+L17</f>
        <v>0</v>
      </c>
      <c r="G17" s="193">
        <f t="shared" ref="G17:G44" si="8">I17+K17+M17</f>
        <v>0</v>
      </c>
      <c r="H17" s="132">
        <f t="shared" si="4"/>
        <v>0</v>
      </c>
      <c r="I17" s="320"/>
      <c r="J17" s="132">
        <f>ROUNDDOWN($J$12*K17,0)</f>
        <v>0</v>
      </c>
      <c r="K17" s="320"/>
      <c r="L17" s="132">
        <f t="shared" ref="L17:L22" si="9">ROUNDDOWN($L$12*M17,0)</f>
        <v>0</v>
      </c>
      <c r="M17" s="323"/>
      <c r="N17" s="131">
        <f>'直接経費(2022)'!B81</f>
        <v>22863.636363636364</v>
      </c>
    </row>
    <row r="18" spans="2:14" s="124" customFormat="1" ht="30.75" customHeight="1">
      <c r="B18" s="234" t="s">
        <v>31</v>
      </c>
      <c r="C18" s="125"/>
      <c r="D18" s="133" t="s">
        <v>32</v>
      </c>
      <c r="E18" s="131">
        <f t="shared" si="6"/>
        <v>802118.18181818188</v>
      </c>
      <c r="F18" s="162">
        <f t="shared" si="7"/>
        <v>0</v>
      </c>
      <c r="G18" s="193">
        <f t="shared" si="8"/>
        <v>0</v>
      </c>
      <c r="H18" s="132">
        <f t="shared" si="4"/>
        <v>0</v>
      </c>
      <c r="I18" s="320"/>
      <c r="J18" s="132">
        <f>ROUNDDOWN($J$12*K18,0)</f>
        <v>0</v>
      </c>
      <c r="K18" s="320"/>
      <c r="L18" s="132">
        <f t="shared" si="9"/>
        <v>0</v>
      </c>
      <c r="M18" s="323"/>
      <c r="N18" s="131">
        <f>'直接経費(2022)'!B97</f>
        <v>802118.18181818188</v>
      </c>
    </row>
    <row r="19" spans="2:14" s="124" customFormat="1" ht="30.75" customHeight="1">
      <c r="B19" s="235" t="s">
        <v>33</v>
      </c>
      <c r="C19" s="125"/>
      <c r="D19" s="133" t="s">
        <v>34</v>
      </c>
      <c r="E19" s="131">
        <f t="shared" si="6"/>
        <v>19472.727272727272</v>
      </c>
      <c r="F19" s="162">
        <f t="shared" si="7"/>
        <v>0</v>
      </c>
      <c r="G19" s="193">
        <f t="shared" si="8"/>
        <v>0</v>
      </c>
      <c r="H19" s="132">
        <f t="shared" si="4"/>
        <v>0</v>
      </c>
      <c r="I19" s="320"/>
      <c r="J19" s="132">
        <f>ROUNDDOWN($J$12*K19,0)</f>
        <v>0</v>
      </c>
      <c r="K19" s="320"/>
      <c r="L19" s="132">
        <f t="shared" si="9"/>
        <v>0</v>
      </c>
      <c r="M19" s="323"/>
      <c r="N19" s="131">
        <f>'直接経費(2022)'!B119</f>
        <v>19472.727272727272</v>
      </c>
    </row>
    <row r="20" spans="2:14" s="124" customFormat="1" ht="30.75" customHeight="1">
      <c r="B20" s="234" t="s">
        <v>35</v>
      </c>
      <c r="C20" s="125"/>
      <c r="D20" s="133" t="s">
        <v>36</v>
      </c>
      <c r="E20" s="131">
        <f t="shared" si="6"/>
        <v>38363.636363636368</v>
      </c>
      <c r="F20" s="162">
        <f t="shared" si="7"/>
        <v>0</v>
      </c>
      <c r="G20" s="193">
        <f t="shared" si="8"/>
        <v>0</v>
      </c>
      <c r="H20" s="132">
        <f t="shared" si="4"/>
        <v>0</v>
      </c>
      <c r="I20" s="320"/>
      <c r="J20" s="132">
        <f t="shared" si="5"/>
        <v>0</v>
      </c>
      <c r="K20" s="320"/>
      <c r="L20" s="132">
        <f t="shared" si="9"/>
        <v>0</v>
      </c>
      <c r="M20" s="323"/>
      <c r="N20" s="131">
        <f>'直接経費(2022)'!B130</f>
        <v>38363.636363636368</v>
      </c>
    </row>
    <row r="21" spans="2:14" s="124" customFormat="1" ht="30.75" customHeight="1">
      <c r="B21" s="235" t="s">
        <v>37</v>
      </c>
      <c r="C21" s="125"/>
      <c r="D21" s="133" t="s">
        <v>38</v>
      </c>
      <c r="E21" s="131">
        <f t="shared" si="6"/>
        <v>32863.636363636368</v>
      </c>
      <c r="F21" s="162">
        <f t="shared" si="7"/>
        <v>0</v>
      </c>
      <c r="G21" s="193">
        <f t="shared" si="8"/>
        <v>0</v>
      </c>
      <c r="H21" s="132">
        <f t="shared" si="4"/>
        <v>0</v>
      </c>
      <c r="I21" s="320"/>
      <c r="J21" s="132">
        <f>ROUNDDOWN($J$12*K21,0)</f>
        <v>0</v>
      </c>
      <c r="K21" s="320"/>
      <c r="L21" s="132">
        <f t="shared" si="9"/>
        <v>0</v>
      </c>
      <c r="M21" s="323"/>
      <c r="N21" s="131">
        <f>'直接経費(2022)'!B149</f>
        <v>32863.636363636368</v>
      </c>
    </row>
    <row r="22" spans="2:14" s="124" customFormat="1" ht="30.75" customHeight="1">
      <c r="B22" s="234" t="s">
        <v>39</v>
      </c>
      <c r="C22" s="125"/>
      <c r="D22" s="197" t="s">
        <v>40</v>
      </c>
      <c r="E22" s="128">
        <f t="shared" si="6"/>
        <v>16309.090909090908</v>
      </c>
      <c r="F22" s="162">
        <f t="shared" si="7"/>
        <v>0</v>
      </c>
      <c r="G22" s="193">
        <f t="shared" si="8"/>
        <v>0</v>
      </c>
      <c r="H22" s="132">
        <f t="shared" si="4"/>
        <v>0</v>
      </c>
      <c r="I22" s="321"/>
      <c r="J22" s="132">
        <f t="shared" ref="J22:J44" si="10">ROUNDDOWN($J$12*K22,0)</f>
        <v>0</v>
      </c>
      <c r="K22" s="321"/>
      <c r="L22" s="132">
        <f t="shared" si="9"/>
        <v>0</v>
      </c>
      <c r="M22" s="324"/>
      <c r="N22" s="128">
        <f>'直接経費(2022)'!B166</f>
        <v>16309.090909090908</v>
      </c>
    </row>
    <row r="23" spans="2:14" s="124" customFormat="1" ht="30.75" customHeight="1">
      <c r="B23" s="234" t="s">
        <v>41</v>
      </c>
      <c r="C23" s="125"/>
      <c r="D23" s="268" t="s">
        <v>42</v>
      </c>
      <c r="E23" s="128">
        <f t="shared" si="6"/>
        <v>30654.545454545456</v>
      </c>
      <c r="F23" s="265">
        <f t="shared" si="7"/>
        <v>0</v>
      </c>
      <c r="G23" s="335">
        <f t="shared" si="8"/>
        <v>0</v>
      </c>
      <c r="H23" s="132">
        <f t="shared" si="4"/>
        <v>0</v>
      </c>
      <c r="I23" s="321"/>
      <c r="J23" s="132">
        <f t="shared" si="10"/>
        <v>0</v>
      </c>
      <c r="K23" s="321"/>
      <c r="L23" s="132">
        <f t="shared" ref="L23:L25" si="11">ROUNDDOWN($L$12*M23,0)</f>
        <v>0</v>
      </c>
      <c r="M23" s="324"/>
      <c r="N23" s="128">
        <f>'直接経費(2022)'!B178</f>
        <v>30654.545454545456</v>
      </c>
    </row>
    <row r="24" spans="2:14" s="124" customFormat="1" ht="30.75" customHeight="1">
      <c r="B24" s="234" t="s">
        <v>43</v>
      </c>
      <c r="C24" s="125"/>
      <c r="D24" s="268" t="s">
        <v>44</v>
      </c>
      <c r="E24" s="128">
        <f t="shared" ref="E24:E25" si="12">F24+N24</f>
        <v>33454.545454545456</v>
      </c>
      <c r="F24" s="265">
        <f t="shared" si="7"/>
        <v>0</v>
      </c>
      <c r="G24" s="335">
        <f t="shared" si="8"/>
        <v>0</v>
      </c>
      <c r="H24" s="132">
        <f t="shared" ref="H24:H25" si="13">ROUNDDOWN($H$12*I24,0)</f>
        <v>0</v>
      </c>
      <c r="I24" s="321"/>
      <c r="J24" s="132">
        <f t="shared" si="10"/>
        <v>0</v>
      </c>
      <c r="K24" s="321"/>
      <c r="L24" s="132">
        <f t="shared" si="11"/>
        <v>0</v>
      </c>
      <c r="M24" s="324"/>
      <c r="N24" s="128">
        <f>'直接経費(2022)'!B190</f>
        <v>33454.545454545456</v>
      </c>
    </row>
    <row r="25" spans="2:14" s="124" customFormat="1" ht="30.75" customHeight="1">
      <c r="B25" s="234" t="s">
        <v>45</v>
      </c>
      <c r="C25" s="125"/>
      <c r="D25" s="268" t="s">
        <v>46</v>
      </c>
      <c r="E25" s="128">
        <f t="shared" si="12"/>
        <v>26800</v>
      </c>
      <c r="F25" s="265">
        <f t="shared" si="7"/>
        <v>0</v>
      </c>
      <c r="G25" s="335">
        <f t="shared" si="8"/>
        <v>0</v>
      </c>
      <c r="H25" s="132">
        <f t="shared" si="13"/>
        <v>0</v>
      </c>
      <c r="I25" s="321"/>
      <c r="J25" s="132">
        <f t="shared" si="10"/>
        <v>0</v>
      </c>
      <c r="K25" s="321"/>
      <c r="L25" s="132">
        <f t="shared" si="11"/>
        <v>0</v>
      </c>
      <c r="M25" s="324"/>
      <c r="N25" s="128">
        <f>'直接経費(2022)'!B202</f>
        <v>26800</v>
      </c>
    </row>
    <row r="26" spans="2:14" s="124" customFormat="1" ht="30.75" customHeight="1">
      <c r="B26" s="234" t="s">
        <v>47</v>
      </c>
      <c r="C26" s="133"/>
      <c r="D26" s="336" t="s">
        <v>48</v>
      </c>
      <c r="E26" s="131">
        <f>F26+N26</f>
        <v>16309.090909090908</v>
      </c>
      <c r="F26" s="162">
        <f t="shared" si="7"/>
        <v>0</v>
      </c>
      <c r="G26" s="193">
        <f t="shared" si="8"/>
        <v>0</v>
      </c>
      <c r="H26" s="132">
        <f>ROUNDDOWN($H$12*I26,0)</f>
        <v>0</v>
      </c>
      <c r="I26" s="320"/>
      <c r="J26" s="132">
        <f t="shared" si="10"/>
        <v>0</v>
      </c>
      <c r="K26" s="320"/>
      <c r="L26" s="132">
        <f>ROUNDDOWN($L$12*M26,0)</f>
        <v>0</v>
      </c>
      <c r="M26" s="323"/>
      <c r="N26" s="131">
        <f>'直接経費(2022)'!B214</f>
        <v>16309.090909090908</v>
      </c>
    </row>
    <row r="27" spans="2:14" s="124" customFormat="1" ht="30.75" customHeight="1">
      <c r="B27" s="234" t="s">
        <v>49</v>
      </c>
      <c r="C27" s="133"/>
      <c r="D27" s="133" t="s">
        <v>50</v>
      </c>
      <c r="E27" s="131">
        <f t="shared" si="3"/>
        <v>3130727.2727272725</v>
      </c>
      <c r="F27" s="162">
        <f t="shared" si="7"/>
        <v>0</v>
      </c>
      <c r="G27" s="193">
        <f t="shared" si="8"/>
        <v>0</v>
      </c>
      <c r="H27" s="132">
        <f t="shared" ref="H27:H40" si="14">ROUNDDOWN($H$12*I27,0)</f>
        <v>0</v>
      </c>
      <c r="I27" s="320"/>
      <c r="J27" s="132">
        <f t="shared" si="10"/>
        <v>0</v>
      </c>
      <c r="K27" s="320"/>
      <c r="L27" s="132">
        <f t="shared" si="2"/>
        <v>0</v>
      </c>
      <c r="M27" s="323"/>
      <c r="N27" s="131">
        <f>'直接経費(2022)'!B225</f>
        <v>3130727.2727272725</v>
      </c>
    </row>
    <row r="28" spans="2:14" s="124" customFormat="1" ht="30.75" customHeight="1">
      <c r="B28" s="234" t="s">
        <v>51</v>
      </c>
      <c r="C28" s="133"/>
      <c r="D28" s="133" t="s">
        <v>52</v>
      </c>
      <c r="E28" s="131">
        <f t="shared" si="3"/>
        <v>3892545.4545454546</v>
      </c>
      <c r="F28" s="162">
        <f t="shared" si="7"/>
        <v>0</v>
      </c>
      <c r="G28" s="193">
        <f t="shared" si="8"/>
        <v>0</v>
      </c>
      <c r="H28" s="132">
        <f t="shared" si="14"/>
        <v>0</v>
      </c>
      <c r="I28" s="320"/>
      <c r="J28" s="132">
        <f t="shared" si="10"/>
        <v>0</v>
      </c>
      <c r="K28" s="320"/>
      <c r="L28" s="132">
        <f t="shared" si="2"/>
        <v>0</v>
      </c>
      <c r="M28" s="323"/>
      <c r="N28" s="131">
        <f>'直接経費(2022)'!B254</f>
        <v>3892545.4545454546</v>
      </c>
    </row>
    <row r="29" spans="2:14" s="124" customFormat="1" ht="30.75" customHeight="1">
      <c r="B29" s="234" t="s">
        <v>53</v>
      </c>
      <c r="C29" s="133"/>
      <c r="D29" s="133" t="s">
        <v>54</v>
      </c>
      <c r="E29" s="131">
        <f t="shared" si="3"/>
        <v>11927272.727272727</v>
      </c>
      <c r="F29" s="162">
        <f t="shared" si="7"/>
        <v>0</v>
      </c>
      <c r="G29" s="193">
        <f t="shared" si="8"/>
        <v>0</v>
      </c>
      <c r="H29" s="132">
        <f t="shared" si="14"/>
        <v>0</v>
      </c>
      <c r="I29" s="320"/>
      <c r="J29" s="132">
        <f t="shared" si="10"/>
        <v>0</v>
      </c>
      <c r="K29" s="320"/>
      <c r="L29" s="132">
        <f t="shared" si="2"/>
        <v>0</v>
      </c>
      <c r="M29" s="323"/>
      <c r="N29" s="131">
        <f>'直接経費(2022)'!B279</f>
        <v>11927272.727272727</v>
      </c>
    </row>
    <row r="30" spans="2:14" s="124" customFormat="1" ht="30.75" customHeight="1">
      <c r="B30" s="234" t="s">
        <v>55</v>
      </c>
      <c r="C30" s="133"/>
      <c r="D30" s="133" t="s">
        <v>56</v>
      </c>
      <c r="E30" s="131">
        <f>F30+N30</f>
        <v>34162.636363636368</v>
      </c>
      <c r="F30" s="162">
        <f t="shared" si="7"/>
        <v>0</v>
      </c>
      <c r="G30" s="193">
        <f t="shared" si="8"/>
        <v>0</v>
      </c>
      <c r="H30" s="132">
        <f t="shared" si="14"/>
        <v>0</v>
      </c>
      <c r="I30" s="320"/>
      <c r="J30" s="132">
        <f t="shared" si="10"/>
        <v>0</v>
      </c>
      <c r="K30" s="320"/>
      <c r="L30" s="132">
        <f t="shared" si="2"/>
        <v>0</v>
      </c>
      <c r="M30" s="323"/>
      <c r="N30" s="131">
        <f>'直接経費(2022)'!B303</f>
        <v>34162.636363636368</v>
      </c>
    </row>
    <row r="31" spans="2:14" s="124" customFormat="1" ht="30.75" customHeight="1">
      <c r="B31" s="234" t="s">
        <v>57</v>
      </c>
      <c r="C31" s="149"/>
      <c r="D31" s="133" t="s">
        <v>58</v>
      </c>
      <c r="E31" s="131">
        <f t="shared" ref="E31:E34" si="15">F31+N31</f>
        <v>1225599</v>
      </c>
      <c r="F31" s="162">
        <f t="shared" si="7"/>
        <v>0</v>
      </c>
      <c r="G31" s="193">
        <f t="shared" si="8"/>
        <v>0</v>
      </c>
      <c r="H31" s="132">
        <f t="shared" ref="H31:H34" si="16">ROUNDDOWN($H$12*I31,0)</f>
        <v>0</v>
      </c>
      <c r="I31" s="320"/>
      <c r="J31" s="132">
        <f t="shared" si="10"/>
        <v>0</v>
      </c>
      <c r="K31" s="320"/>
      <c r="L31" s="132">
        <f t="shared" ref="L31:L34" si="17">ROUNDDOWN($L$12*M31,0)</f>
        <v>0</v>
      </c>
      <c r="M31" s="323"/>
      <c r="N31" s="131">
        <f>'直接経費(2022)'!B318</f>
        <v>1225599</v>
      </c>
    </row>
    <row r="32" spans="2:14" s="124" customFormat="1" ht="30.75" customHeight="1">
      <c r="B32" s="234" t="s">
        <v>59</v>
      </c>
      <c r="C32" s="149"/>
      <c r="D32" s="133" t="s">
        <v>60</v>
      </c>
      <c r="E32" s="131">
        <f t="shared" si="15"/>
        <v>3424799</v>
      </c>
      <c r="F32" s="162">
        <f t="shared" si="7"/>
        <v>0</v>
      </c>
      <c r="G32" s="193">
        <f t="shared" si="8"/>
        <v>0</v>
      </c>
      <c r="H32" s="132">
        <f t="shared" si="16"/>
        <v>0</v>
      </c>
      <c r="I32" s="320"/>
      <c r="J32" s="132">
        <f t="shared" si="10"/>
        <v>0</v>
      </c>
      <c r="K32" s="320"/>
      <c r="L32" s="132">
        <f t="shared" si="17"/>
        <v>0</v>
      </c>
      <c r="M32" s="323"/>
      <c r="N32" s="131">
        <f>'直接経費(2022)'!B339</f>
        <v>3424799</v>
      </c>
    </row>
    <row r="33" spans="2:14" s="124" customFormat="1" ht="30.75" customHeight="1">
      <c r="B33" s="234" t="s">
        <v>61</v>
      </c>
      <c r="C33" s="149"/>
      <c r="D33" s="133" t="s">
        <v>62</v>
      </c>
      <c r="E33" s="131">
        <f t="shared" si="15"/>
        <v>59780.818181818184</v>
      </c>
      <c r="F33" s="162">
        <f t="shared" si="7"/>
        <v>0</v>
      </c>
      <c r="G33" s="193">
        <f t="shared" si="8"/>
        <v>0</v>
      </c>
      <c r="H33" s="132">
        <f t="shared" si="16"/>
        <v>0</v>
      </c>
      <c r="I33" s="320"/>
      <c r="J33" s="132">
        <f t="shared" si="10"/>
        <v>0</v>
      </c>
      <c r="K33" s="320"/>
      <c r="L33" s="132">
        <f t="shared" si="17"/>
        <v>0</v>
      </c>
      <c r="M33" s="323"/>
      <c r="N33" s="131">
        <f>'直接経費(2022)'!B360</f>
        <v>59780.818181818184</v>
      </c>
    </row>
    <row r="34" spans="2:14" s="124" customFormat="1" ht="30.75" customHeight="1">
      <c r="B34" s="234" t="s">
        <v>63</v>
      </c>
      <c r="C34" s="133"/>
      <c r="D34" s="199" t="s">
        <v>64</v>
      </c>
      <c r="E34" s="131">
        <f t="shared" si="15"/>
        <v>255380.81818181818</v>
      </c>
      <c r="F34" s="162">
        <f t="shared" si="7"/>
        <v>0</v>
      </c>
      <c r="G34" s="193">
        <f t="shared" si="8"/>
        <v>0</v>
      </c>
      <c r="H34" s="132">
        <f t="shared" si="16"/>
        <v>0</v>
      </c>
      <c r="I34" s="320"/>
      <c r="J34" s="132">
        <f t="shared" si="10"/>
        <v>0</v>
      </c>
      <c r="K34" s="320"/>
      <c r="L34" s="132">
        <f t="shared" si="17"/>
        <v>0</v>
      </c>
      <c r="M34" s="323"/>
      <c r="N34" s="131">
        <f>'直接経費(2022)'!B376</f>
        <v>255380.81818181818</v>
      </c>
    </row>
    <row r="35" spans="2:14" s="124" customFormat="1" ht="30.75" customHeight="1">
      <c r="B35" s="234" t="s">
        <v>65</v>
      </c>
      <c r="C35" s="133"/>
      <c r="D35" s="199" t="s">
        <v>66</v>
      </c>
      <c r="E35" s="131">
        <f>F35+N35</f>
        <v>18054.545454545456</v>
      </c>
      <c r="F35" s="162">
        <f t="shared" si="7"/>
        <v>0</v>
      </c>
      <c r="G35" s="193">
        <f t="shared" si="8"/>
        <v>0</v>
      </c>
      <c r="H35" s="132">
        <f>ROUNDDOWN($H$12*I35,0)</f>
        <v>0</v>
      </c>
      <c r="I35" s="320"/>
      <c r="J35" s="132">
        <f t="shared" si="10"/>
        <v>0</v>
      </c>
      <c r="K35" s="320"/>
      <c r="L35" s="132">
        <f>ROUNDDOWN($L$12*M35,0)</f>
        <v>0</v>
      </c>
      <c r="M35" s="323"/>
      <c r="N35" s="131">
        <f>'直接経費(2022)'!B392</f>
        <v>18054.545454545456</v>
      </c>
    </row>
    <row r="36" spans="2:14" s="124" customFormat="1" ht="30.75" customHeight="1">
      <c r="B36" s="234" t="s">
        <v>67</v>
      </c>
      <c r="C36" s="133"/>
      <c r="D36" s="336" t="s">
        <v>68</v>
      </c>
      <c r="E36" s="131">
        <f>F36+N36</f>
        <v>33709.090909090912</v>
      </c>
      <c r="F36" s="162">
        <f t="shared" si="7"/>
        <v>0</v>
      </c>
      <c r="G36" s="193">
        <f t="shared" si="8"/>
        <v>0</v>
      </c>
      <c r="H36" s="132">
        <f>ROUNDDOWN($H$12*I36,0)</f>
        <v>0</v>
      </c>
      <c r="I36" s="320"/>
      <c r="J36" s="132">
        <f t="shared" si="10"/>
        <v>0</v>
      </c>
      <c r="K36" s="320"/>
      <c r="L36" s="132">
        <f>ROUNDDOWN($L$12*M36,0)</f>
        <v>0</v>
      </c>
      <c r="M36" s="323"/>
      <c r="N36" s="131">
        <f>'直接経費(2022)'!B401</f>
        <v>33709.090909090912</v>
      </c>
    </row>
    <row r="37" spans="2:14" s="124" customFormat="1" ht="30.75" customHeight="1">
      <c r="B37" s="234" t="s">
        <v>69</v>
      </c>
      <c r="C37" s="133"/>
      <c r="D37" s="199" t="s">
        <v>70</v>
      </c>
      <c r="E37" s="131">
        <f>F37+N37</f>
        <v>158000</v>
      </c>
      <c r="F37" s="162">
        <f t="shared" si="7"/>
        <v>0</v>
      </c>
      <c r="G37" s="193">
        <f t="shared" si="8"/>
        <v>0</v>
      </c>
      <c r="H37" s="132">
        <f>ROUNDDOWN($H$12*I37,0)</f>
        <v>0</v>
      </c>
      <c r="I37" s="320"/>
      <c r="J37" s="132">
        <f t="shared" si="10"/>
        <v>0</v>
      </c>
      <c r="K37" s="320"/>
      <c r="L37" s="132">
        <f>ROUNDDOWN($L$12*M37,0)</f>
        <v>0</v>
      </c>
      <c r="M37" s="323"/>
      <c r="N37" s="131">
        <f>'直接経費(2022)'!B410</f>
        <v>158000</v>
      </c>
    </row>
    <row r="38" spans="2:14" s="124" customFormat="1" ht="30.75" customHeight="1">
      <c r="B38" s="234" t="s">
        <v>71</v>
      </c>
      <c r="C38" s="133"/>
      <c r="D38" s="199" t="s">
        <v>72</v>
      </c>
      <c r="E38" s="131">
        <f>F38+N38</f>
        <v>36000</v>
      </c>
      <c r="F38" s="162">
        <f t="shared" si="7"/>
        <v>0</v>
      </c>
      <c r="G38" s="193">
        <f t="shared" si="8"/>
        <v>0</v>
      </c>
      <c r="H38" s="132">
        <f>ROUNDDOWN($H$12*I38,0)</f>
        <v>0</v>
      </c>
      <c r="I38" s="320"/>
      <c r="J38" s="132">
        <f t="shared" si="10"/>
        <v>0</v>
      </c>
      <c r="K38" s="320"/>
      <c r="L38" s="132">
        <f>ROUNDDOWN($L$12*M38,0)</f>
        <v>0</v>
      </c>
      <c r="M38" s="323"/>
      <c r="N38" s="131">
        <f>'直接経費(2022)'!B420</f>
        <v>36000</v>
      </c>
    </row>
    <row r="39" spans="2:14" s="124" customFormat="1" ht="30.75" customHeight="1">
      <c r="B39" s="234" t="s">
        <v>73</v>
      </c>
      <c r="C39" s="133"/>
      <c r="D39" s="133" t="s">
        <v>74</v>
      </c>
      <c r="E39" s="131">
        <f>F39+N39</f>
        <v>218527.27272727274</v>
      </c>
      <c r="F39" s="162">
        <f t="shared" si="7"/>
        <v>0</v>
      </c>
      <c r="G39" s="193">
        <f t="shared" si="8"/>
        <v>0</v>
      </c>
      <c r="H39" s="132">
        <f>ROUNDDOWN($H$12*I39,0)</f>
        <v>0</v>
      </c>
      <c r="I39" s="320"/>
      <c r="J39" s="132">
        <f t="shared" si="10"/>
        <v>0</v>
      </c>
      <c r="K39" s="320"/>
      <c r="L39" s="132">
        <f>ROUNDDOWN($L$12*M39,0)</f>
        <v>0</v>
      </c>
      <c r="M39" s="323"/>
      <c r="N39" s="131">
        <f>'直接経費(2022)'!B429</f>
        <v>218527.27272727274</v>
      </c>
    </row>
    <row r="40" spans="2:14" s="124" customFormat="1" ht="30.75" customHeight="1">
      <c r="B40" s="234" t="s">
        <v>75</v>
      </c>
      <c r="C40" s="149"/>
      <c r="D40" s="133" t="s">
        <v>76</v>
      </c>
      <c r="E40" s="131">
        <f t="shared" si="3"/>
        <v>129600</v>
      </c>
      <c r="F40" s="162">
        <f t="shared" si="7"/>
        <v>0</v>
      </c>
      <c r="G40" s="193">
        <f t="shared" si="8"/>
        <v>0</v>
      </c>
      <c r="H40" s="132">
        <f t="shared" si="14"/>
        <v>0</v>
      </c>
      <c r="I40" s="320"/>
      <c r="J40" s="132">
        <f t="shared" si="10"/>
        <v>0</v>
      </c>
      <c r="K40" s="320"/>
      <c r="L40" s="132">
        <f t="shared" si="2"/>
        <v>0</v>
      </c>
      <c r="M40" s="323"/>
      <c r="N40" s="131">
        <f>'直接経費(2022)'!B452</f>
        <v>129600</v>
      </c>
    </row>
    <row r="41" spans="2:14" s="124" customFormat="1" ht="30.75" customHeight="1">
      <c r="B41" s="234" t="s">
        <v>77</v>
      </c>
      <c r="C41" s="149"/>
      <c r="D41" s="133" t="s">
        <v>78</v>
      </c>
      <c r="E41" s="131">
        <f>F41+N41</f>
        <v>108509.09090909091</v>
      </c>
      <c r="F41" s="162">
        <f t="shared" si="7"/>
        <v>0</v>
      </c>
      <c r="G41" s="193">
        <f t="shared" si="8"/>
        <v>0</v>
      </c>
      <c r="H41" s="132">
        <f>ROUNDDOWN($H$12*I41,0)</f>
        <v>0</v>
      </c>
      <c r="I41" s="320"/>
      <c r="J41" s="132">
        <f t="shared" si="10"/>
        <v>0</v>
      </c>
      <c r="K41" s="320"/>
      <c r="L41" s="132">
        <f>ROUNDDOWN($L$12*M41,0)</f>
        <v>0</v>
      </c>
      <c r="M41" s="323"/>
      <c r="N41" s="131">
        <f>'直接経費(2022)'!B469</f>
        <v>108509.09090909091</v>
      </c>
    </row>
    <row r="42" spans="2:14" s="124" customFormat="1" ht="30.75" customHeight="1">
      <c r="B42" s="234" t="s">
        <v>79</v>
      </c>
      <c r="C42" s="80"/>
      <c r="D42" s="78" t="s">
        <v>80</v>
      </c>
      <c r="E42" s="131">
        <f>F42+N42</f>
        <v>50563.636363636368</v>
      </c>
      <c r="F42" s="162">
        <f t="shared" si="7"/>
        <v>0</v>
      </c>
      <c r="G42" s="193">
        <f t="shared" si="8"/>
        <v>0</v>
      </c>
      <c r="H42" s="132">
        <f>ROUNDDOWN($H$12*I42,0)</f>
        <v>0</v>
      </c>
      <c r="I42" s="320"/>
      <c r="J42" s="132">
        <f t="shared" si="10"/>
        <v>0</v>
      </c>
      <c r="K42" s="320"/>
      <c r="L42" s="132">
        <f>ROUNDDOWN($L$12*M42,0)</f>
        <v>0</v>
      </c>
      <c r="M42" s="323"/>
      <c r="N42" s="131">
        <f>'直接経費(2022)'!B487</f>
        <v>50563.636363636368</v>
      </c>
    </row>
    <row r="43" spans="2:14" s="124" customFormat="1" ht="30.75" customHeight="1">
      <c r="B43" s="234" t="s">
        <v>81</v>
      </c>
      <c r="C43" s="133"/>
      <c r="D43" s="199" t="s">
        <v>82</v>
      </c>
      <c r="E43" s="131">
        <f>F43+N43</f>
        <v>53000</v>
      </c>
      <c r="F43" s="162">
        <f t="shared" si="7"/>
        <v>0</v>
      </c>
      <c r="G43" s="193">
        <f t="shared" si="8"/>
        <v>0</v>
      </c>
      <c r="H43" s="132">
        <f>ROUNDDOWN($H$12*I43,0)</f>
        <v>0</v>
      </c>
      <c r="I43" s="320"/>
      <c r="J43" s="132">
        <f t="shared" si="10"/>
        <v>0</v>
      </c>
      <c r="K43" s="320"/>
      <c r="L43" s="132">
        <f>ROUNDDOWN($L$12*M43,0)</f>
        <v>0</v>
      </c>
      <c r="M43" s="323"/>
      <c r="N43" s="131">
        <f>'直接経費(2022)'!B498</f>
        <v>53000</v>
      </c>
    </row>
    <row r="44" spans="2:14" s="124" customFormat="1" ht="30.75" customHeight="1">
      <c r="B44" s="234" t="s">
        <v>83</v>
      </c>
      <c r="C44" s="133"/>
      <c r="D44" s="133" t="s">
        <v>84</v>
      </c>
      <c r="E44" s="131">
        <f>F44+N44</f>
        <v>13636.363636363638</v>
      </c>
      <c r="F44" s="162">
        <f t="shared" si="7"/>
        <v>0</v>
      </c>
      <c r="G44" s="193">
        <f t="shared" si="8"/>
        <v>0</v>
      </c>
      <c r="H44" s="132">
        <f>ROUNDDOWN($H$12*I44,0)</f>
        <v>0</v>
      </c>
      <c r="I44" s="320"/>
      <c r="J44" s="132">
        <f t="shared" si="10"/>
        <v>0</v>
      </c>
      <c r="K44" s="320"/>
      <c r="L44" s="132">
        <f>ROUNDDOWN($L$12*M44,0)</f>
        <v>0</v>
      </c>
      <c r="M44" s="323"/>
      <c r="N44" s="131">
        <f>'直接経費(2022)'!B509</f>
        <v>13636.363636363638</v>
      </c>
    </row>
    <row r="45" spans="2:14" s="124" customFormat="1" ht="30.75" customHeight="1" thickBot="1">
      <c r="B45" s="135"/>
      <c r="C45" s="136"/>
      <c r="D45" s="151"/>
      <c r="E45" s="139"/>
      <c r="F45" s="190"/>
      <c r="G45" s="191"/>
      <c r="H45" s="154"/>
      <c r="I45" s="153"/>
      <c r="J45" s="154"/>
      <c r="K45" s="153"/>
      <c r="L45" s="154"/>
      <c r="M45" s="204"/>
      <c r="N45" s="139"/>
    </row>
    <row r="46" spans="2:14" s="124" customFormat="1" ht="30.75" customHeight="1" thickBot="1">
      <c r="B46" s="409" t="s">
        <v>85</v>
      </c>
      <c r="C46" s="410"/>
      <c r="D46" s="411"/>
      <c r="E46" s="121">
        <f>F46+N46</f>
        <v>266000</v>
      </c>
      <c r="F46" s="142">
        <f>H46+L46</f>
        <v>0</v>
      </c>
      <c r="G46" s="194">
        <f>I46+K46+M46</f>
        <v>0</v>
      </c>
      <c r="H46" s="168">
        <f t="shared" ref="H46:M46" si="18">SUM(H47:H47)</f>
        <v>0</v>
      </c>
      <c r="I46" s="143">
        <f t="shared" si="18"/>
        <v>0</v>
      </c>
      <c r="J46" s="168">
        <f t="shared" si="18"/>
        <v>0</v>
      </c>
      <c r="K46" s="143">
        <f t="shared" si="18"/>
        <v>0</v>
      </c>
      <c r="L46" s="168">
        <f t="shared" si="18"/>
        <v>0</v>
      </c>
      <c r="M46" s="202">
        <f t="shared" si="18"/>
        <v>0</v>
      </c>
      <c r="N46" s="142">
        <f>SUM(N47:N47)</f>
        <v>266000</v>
      </c>
    </row>
    <row r="47" spans="2:14" s="124" customFormat="1" ht="30.75" customHeight="1">
      <c r="B47" s="234" t="s">
        <v>86</v>
      </c>
      <c r="C47" s="144"/>
      <c r="D47" s="144" t="s">
        <v>87</v>
      </c>
      <c r="E47" s="126">
        <f>F47+N47</f>
        <v>266000</v>
      </c>
      <c r="F47" s="184">
        <f>H47+L47</f>
        <v>0</v>
      </c>
      <c r="G47" s="187">
        <f>I47+K47+M47</f>
        <v>0</v>
      </c>
      <c r="H47" s="132">
        <f>ROUNDDOWN($H$12*I47,0)</f>
        <v>0</v>
      </c>
      <c r="I47" s="319"/>
      <c r="J47" s="132">
        <f>ROUNDDOWN($J$12*K47,0)</f>
        <v>0</v>
      </c>
      <c r="K47" s="319"/>
      <c r="L47" s="132">
        <f>ROUNDDOWN($L$12*M47,0)</f>
        <v>0</v>
      </c>
      <c r="M47" s="322"/>
      <c r="N47" s="126">
        <f>'直接経費(2022)'!B519</f>
        <v>266000</v>
      </c>
    </row>
    <row r="48" spans="2:14" s="124" customFormat="1" ht="30.75" customHeight="1" thickBot="1">
      <c r="B48" s="150"/>
      <c r="C48" s="151"/>
      <c r="D48" s="151"/>
      <c r="E48" s="139"/>
      <c r="F48" s="152"/>
      <c r="G48" s="151"/>
      <c r="H48" s="154"/>
      <c r="I48" s="153"/>
      <c r="J48" s="154"/>
      <c r="K48" s="153"/>
      <c r="L48" s="154"/>
      <c r="M48" s="204"/>
      <c r="N48" s="146"/>
    </row>
    <row r="49" spans="2:14" s="124" customFormat="1" ht="30.75" customHeight="1" thickBot="1">
      <c r="B49" s="118" t="s">
        <v>88</v>
      </c>
      <c r="C49" s="119"/>
      <c r="D49" s="141"/>
      <c r="E49" s="121">
        <f>F49+N49</f>
        <v>613363.63636363635</v>
      </c>
      <c r="F49" s="155">
        <f t="shared" ref="F49:M49" si="19">F50</f>
        <v>0</v>
      </c>
      <c r="G49" s="194">
        <f>I49+K49+M49</f>
        <v>0</v>
      </c>
      <c r="H49" s="157">
        <f t="shared" si="19"/>
        <v>0</v>
      </c>
      <c r="I49" s="156">
        <f>I50</f>
        <v>0</v>
      </c>
      <c r="J49" s="157">
        <f t="shared" si="19"/>
        <v>0</v>
      </c>
      <c r="K49" s="156">
        <f>K50</f>
        <v>0</v>
      </c>
      <c r="L49" s="157">
        <f t="shared" si="19"/>
        <v>0</v>
      </c>
      <c r="M49" s="205">
        <f t="shared" si="19"/>
        <v>0</v>
      </c>
      <c r="N49" s="121">
        <f>N50</f>
        <v>613363.63636363635</v>
      </c>
    </row>
    <row r="50" spans="2:14" s="124" customFormat="1" ht="30.75" customHeight="1">
      <c r="B50" s="234" t="s">
        <v>89</v>
      </c>
      <c r="C50" s="144"/>
      <c r="D50" s="125" t="s">
        <v>90</v>
      </c>
      <c r="E50" s="128">
        <f>F50+N50</f>
        <v>613363.63636363635</v>
      </c>
      <c r="F50" s="130">
        <f>H50+L50</f>
        <v>0</v>
      </c>
      <c r="G50" s="187">
        <f>I50+K50+M50</f>
        <v>0</v>
      </c>
      <c r="H50" s="132">
        <f>ROUNDDOWN($H$12*I50,0)</f>
        <v>0</v>
      </c>
      <c r="I50" s="321"/>
      <c r="J50" s="132">
        <f>ROUNDDOWN($J$12*K50,0)</f>
        <v>0</v>
      </c>
      <c r="K50" s="321"/>
      <c r="L50" s="132">
        <f>ROUNDDOWN($L$12*M50,0)</f>
        <v>0</v>
      </c>
      <c r="M50" s="324"/>
      <c r="N50" s="128">
        <f>'直接経費(2022)'!B533</f>
        <v>613363.63636363635</v>
      </c>
    </row>
    <row r="51" spans="2:14" s="124" customFormat="1" ht="30.75" customHeight="1" thickBot="1">
      <c r="B51" s="147"/>
      <c r="C51" s="148"/>
      <c r="D51" s="148"/>
      <c r="E51" s="158"/>
      <c r="F51" s="159"/>
      <c r="G51" s="188"/>
      <c r="H51" s="140"/>
      <c r="I51" s="160"/>
      <c r="J51" s="140"/>
      <c r="K51" s="160"/>
      <c r="L51" s="140"/>
      <c r="M51" s="206"/>
      <c r="N51" s="161"/>
    </row>
    <row r="52" spans="2:14" s="124" customFormat="1" ht="30.75" customHeight="1" thickBot="1">
      <c r="B52" s="118" t="s">
        <v>91</v>
      </c>
      <c r="C52" s="119"/>
      <c r="D52" s="141"/>
      <c r="E52" s="121">
        <f>F52+N52</f>
        <v>200000</v>
      </c>
      <c r="F52" s="155">
        <f>F53+F70</f>
        <v>0</v>
      </c>
      <c r="G52" s="194">
        <f>I52+K52+M52</f>
        <v>0</v>
      </c>
      <c r="H52" s="157">
        <f t="shared" ref="H52:M52" si="20">H53+H70</f>
        <v>0</v>
      </c>
      <c r="I52" s="156">
        <f t="shared" si="20"/>
        <v>0</v>
      </c>
      <c r="J52" s="157">
        <f t="shared" si="20"/>
        <v>0</v>
      </c>
      <c r="K52" s="156">
        <f t="shared" si="20"/>
        <v>0</v>
      </c>
      <c r="L52" s="157">
        <f t="shared" si="20"/>
        <v>0</v>
      </c>
      <c r="M52" s="205">
        <f t="shared" si="20"/>
        <v>0</v>
      </c>
      <c r="N52" s="121">
        <f>N53</f>
        <v>200000</v>
      </c>
    </row>
    <row r="53" spans="2:14" s="124" customFormat="1" ht="30.75" customHeight="1">
      <c r="B53" s="234" t="s">
        <v>92</v>
      </c>
      <c r="C53" s="83"/>
      <c r="D53" s="82" t="s">
        <v>93</v>
      </c>
      <c r="E53" s="128">
        <f>F53+N53</f>
        <v>200000</v>
      </c>
      <c r="F53" s="130">
        <f>H53+L53</f>
        <v>0</v>
      </c>
      <c r="G53" s="187">
        <f>I53+K53+M53</f>
        <v>0</v>
      </c>
      <c r="H53" s="132">
        <f>ROUNDDOWN($H$12*I53,0)</f>
        <v>0</v>
      </c>
      <c r="I53" s="320"/>
      <c r="J53" s="132">
        <f>ROUNDDOWN($J$12*K53,0)</f>
        <v>0</v>
      </c>
      <c r="K53" s="320"/>
      <c r="L53" s="132">
        <f>ROUNDDOWN($L$12*M53,0)</f>
        <v>0</v>
      </c>
      <c r="M53" s="323"/>
      <c r="N53" s="128">
        <f>'直接経費(2022)'!B548</f>
        <v>200000</v>
      </c>
    </row>
    <row r="54" spans="2:14" s="124" customFormat="1" ht="30.75" customHeight="1" thickBot="1">
      <c r="B54" s="147"/>
      <c r="C54" s="83"/>
      <c r="D54" s="82"/>
      <c r="E54" s="128"/>
      <c r="F54" s="130"/>
      <c r="G54" s="189"/>
      <c r="H54" s="129"/>
      <c r="I54" s="134"/>
      <c r="J54" s="129"/>
      <c r="K54" s="134"/>
      <c r="L54" s="129"/>
      <c r="M54" s="203"/>
      <c r="N54" s="128"/>
    </row>
    <row r="55" spans="2:14" s="124" customFormat="1" ht="30.75" customHeight="1" thickBot="1">
      <c r="B55" s="118" t="s">
        <v>94</v>
      </c>
      <c r="C55" s="119"/>
      <c r="D55" s="141"/>
      <c r="E55" s="121">
        <f>SUM(E56:E56)</f>
        <v>30000</v>
      </c>
      <c r="F55" s="121">
        <f>SUM(F56:F56)</f>
        <v>0</v>
      </c>
      <c r="G55" s="194">
        <f>I55+K55+M55</f>
        <v>0</v>
      </c>
      <c r="H55" s="123">
        <f>SUM(H56:H56)</f>
        <v>0</v>
      </c>
      <c r="I55" s="156">
        <f>SUM(I56:I58)</f>
        <v>0</v>
      </c>
      <c r="J55" s="123">
        <f>SUM(J56:J56)</f>
        <v>0</v>
      </c>
      <c r="K55" s="156">
        <f>SUM(K56:K58)</f>
        <v>0</v>
      </c>
      <c r="L55" s="123">
        <f>SUM(L56:L56)</f>
        <v>0</v>
      </c>
      <c r="M55" s="205">
        <f>SUM(M56:M58)</f>
        <v>0</v>
      </c>
      <c r="N55" s="121">
        <f>N56</f>
        <v>30000</v>
      </c>
    </row>
    <row r="56" spans="2:14" s="124" customFormat="1" ht="30.75" customHeight="1">
      <c r="B56" s="234" t="s">
        <v>95</v>
      </c>
      <c r="C56" s="83"/>
      <c r="D56" s="81" t="s">
        <v>96</v>
      </c>
      <c r="E56" s="131">
        <f>F56+N56</f>
        <v>30000</v>
      </c>
      <c r="F56" s="162">
        <f>H56+L56</f>
        <v>0</v>
      </c>
      <c r="G56" s="198">
        <f>I56+K56+M56</f>
        <v>0</v>
      </c>
      <c r="H56" s="132">
        <f>ROUNDDOWN($H$12*I56,0)</f>
        <v>0</v>
      </c>
      <c r="I56" s="320"/>
      <c r="J56" s="132">
        <f>ROUNDDOWN($J$12*K56,0)</f>
        <v>0</v>
      </c>
      <c r="K56" s="320"/>
      <c r="L56" s="132">
        <f>ROUNDDOWN($L$12*M56,0)</f>
        <v>0</v>
      </c>
      <c r="M56" s="323"/>
      <c r="N56" s="131">
        <f>'直接経費(2022)'!B561</f>
        <v>30000</v>
      </c>
    </row>
    <row r="57" spans="2:14" s="124" customFormat="1" ht="30.75" customHeight="1">
      <c r="B57" s="266"/>
      <c r="C57" s="84"/>
      <c r="D57" s="79"/>
      <c r="E57" s="161"/>
      <c r="F57" s="267"/>
      <c r="G57" s="198">
        <f t="shared" ref="G57:G58" si="21">I57+K57+M57</f>
        <v>0</v>
      </c>
      <c r="H57" s="132">
        <f t="shared" ref="H57:H58" si="22">ROUNDDOWN($H$12*I57,0)</f>
        <v>0</v>
      </c>
      <c r="I57" s="325"/>
      <c r="J57" s="132">
        <f>ROUNDDOWN($J$12*K57,0)</f>
        <v>0</v>
      </c>
      <c r="K57" s="325"/>
      <c r="L57" s="132">
        <f>ROUNDDOWN($L$12*M57,0)</f>
        <v>0</v>
      </c>
      <c r="M57" s="326"/>
      <c r="N57" s="161"/>
    </row>
    <row r="58" spans="2:14" s="124" customFormat="1" ht="30.75" customHeight="1">
      <c r="B58" s="266"/>
      <c r="C58" s="84"/>
      <c r="D58" s="79"/>
      <c r="E58" s="161"/>
      <c r="F58" s="267"/>
      <c r="G58" s="198">
        <f t="shared" si="21"/>
        <v>0</v>
      </c>
      <c r="H58" s="132">
        <f t="shared" si="22"/>
        <v>0</v>
      </c>
      <c r="I58" s="325"/>
      <c r="J58" s="132">
        <f>ROUNDDOWN($J$12*K58,0)</f>
        <v>0</v>
      </c>
      <c r="K58" s="325"/>
      <c r="L58" s="132">
        <f>ROUNDDOWN($L$12*M58,0)</f>
        <v>0</v>
      </c>
      <c r="M58" s="326"/>
      <c r="N58" s="161"/>
    </row>
    <row r="59" spans="2:14" s="124" customFormat="1" ht="30.75" customHeight="1" thickBot="1">
      <c r="B59" s="163"/>
      <c r="C59" s="149"/>
      <c r="D59" s="136"/>
      <c r="E59" s="137"/>
      <c r="F59" s="167"/>
      <c r="G59" s="136"/>
      <c r="H59" s="164"/>
      <c r="I59" s="138"/>
      <c r="J59" s="164"/>
      <c r="K59" s="138"/>
      <c r="L59" s="164"/>
      <c r="M59" s="207"/>
      <c r="N59" s="331"/>
    </row>
    <row r="60" spans="2:14" s="124" customFormat="1" ht="30.75" customHeight="1" thickBot="1">
      <c r="B60" s="118" t="s">
        <v>97</v>
      </c>
      <c r="C60" s="119"/>
      <c r="D60" s="141"/>
      <c r="E60" s="121">
        <f>F60+N60</f>
        <v>0</v>
      </c>
      <c r="F60" s="155">
        <f t="shared" ref="F60:M60" si="23">F61</f>
        <v>0</v>
      </c>
      <c r="G60" s="194">
        <f>I60+M60</f>
        <v>0</v>
      </c>
      <c r="H60" s="157">
        <f t="shared" si="23"/>
        <v>0</v>
      </c>
      <c r="I60" s="156">
        <f>I61</f>
        <v>0</v>
      </c>
      <c r="J60" s="157">
        <f t="shared" si="23"/>
        <v>0</v>
      </c>
      <c r="K60" s="156">
        <f>K61</f>
        <v>0</v>
      </c>
      <c r="L60" s="157">
        <f t="shared" si="23"/>
        <v>0</v>
      </c>
      <c r="M60" s="205">
        <f t="shared" si="23"/>
        <v>0</v>
      </c>
      <c r="N60" s="332">
        <f>N61</f>
        <v>0</v>
      </c>
    </row>
    <row r="61" spans="2:14" s="124" customFormat="1" ht="30.75" customHeight="1" thickBot="1">
      <c r="B61" s="299"/>
      <c r="C61" s="300" t="s">
        <v>98</v>
      </c>
      <c r="D61" s="301" t="s">
        <v>99</v>
      </c>
      <c r="E61" s="137">
        <f>F61+N61</f>
        <v>0</v>
      </c>
      <c r="F61" s="302"/>
      <c r="G61" s="303"/>
      <c r="H61" s="164"/>
      <c r="I61" s="138"/>
      <c r="J61" s="164"/>
      <c r="K61" s="138"/>
      <c r="L61" s="164"/>
      <c r="M61" s="207"/>
      <c r="N61" s="333">
        <f>'直接経費(2022)'!B569</f>
        <v>0</v>
      </c>
    </row>
    <row r="62" spans="2:14" s="124" customFormat="1" ht="30.75" customHeight="1" thickBot="1">
      <c r="B62" s="151"/>
      <c r="C62" s="151"/>
      <c r="D62" s="151"/>
      <c r="E62" s="151"/>
      <c r="F62" s="275"/>
      <c r="G62" s="151"/>
      <c r="H62" s="151"/>
      <c r="I62" s="274"/>
      <c r="J62" s="151"/>
      <c r="K62" s="274"/>
      <c r="L62" s="151"/>
      <c r="M62" s="274"/>
      <c r="N62" s="334"/>
    </row>
    <row r="63" spans="2:14" s="124" customFormat="1" ht="18.600000000000001" customHeight="1">
      <c r="B63" s="423" t="s">
        <v>11</v>
      </c>
      <c r="C63" s="10"/>
      <c r="D63" s="426" t="s">
        <v>12</v>
      </c>
      <c r="E63" s="420" t="s">
        <v>13</v>
      </c>
      <c r="F63" s="431" t="s">
        <v>14</v>
      </c>
      <c r="G63" s="435" t="s">
        <v>15</v>
      </c>
      <c r="H63" s="200" t="s">
        <v>16</v>
      </c>
      <c r="I63" s="412" t="s">
        <v>17</v>
      </c>
      <c r="J63" s="200" t="s">
        <v>18</v>
      </c>
      <c r="K63" s="412" t="s">
        <v>17</v>
      </c>
      <c r="L63" s="200" t="s">
        <v>19</v>
      </c>
      <c r="M63" s="416" t="s">
        <v>17</v>
      </c>
      <c r="N63" s="420" t="s">
        <v>21</v>
      </c>
    </row>
    <row r="64" spans="2:14" s="124" customFormat="1" ht="18.600000000000001" customHeight="1">
      <c r="B64" s="424"/>
      <c r="C64" s="11"/>
      <c r="D64" s="427"/>
      <c r="E64" s="429"/>
      <c r="F64" s="432"/>
      <c r="G64" s="436"/>
      <c r="H64" s="195" t="s">
        <v>22</v>
      </c>
      <c r="I64" s="413"/>
      <c r="J64" s="195" t="s">
        <v>22</v>
      </c>
      <c r="K64" s="413"/>
      <c r="L64" s="195" t="s">
        <v>23</v>
      </c>
      <c r="M64" s="417"/>
      <c r="N64" s="421"/>
    </row>
    <row r="65" spans="2:15" s="124" customFormat="1" ht="18.600000000000001" customHeight="1">
      <c r="B65" s="424"/>
      <c r="C65" s="11"/>
      <c r="D65" s="427"/>
      <c r="E65" s="429"/>
      <c r="F65" s="433"/>
      <c r="G65" s="437"/>
      <c r="H65" s="391"/>
      <c r="I65" s="414"/>
      <c r="J65" s="391"/>
      <c r="K65" s="414"/>
      <c r="L65" s="391"/>
      <c r="M65" s="418"/>
      <c r="N65" s="421"/>
    </row>
    <row r="66" spans="2:15" s="124" customFormat="1" ht="18.600000000000001" customHeight="1" thickBot="1">
      <c r="B66" s="425"/>
      <c r="C66" s="12"/>
      <c r="D66" s="428"/>
      <c r="E66" s="430"/>
      <c r="F66" s="434"/>
      <c r="G66" s="438"/>
      <c r="H66" s="196"/>
      <c r="I66" s="415"/>
      <c r="J66" s="196"/>
      <c r="K66" s="415"/>
      <c r="L66" s="201"/>
      <c r="M66" s="419"/>
      <c r="N66" s="422"/>
    </row>
    <row r="67" spans="2:15" s="124" customFormat="1" ht="30.75" customHeight="1">
      <c r="B67" s="286" t="s">
        <v>100</v>
      </c>
      <c r="C67" s="287"/>
      <c r="D67" s="288"/>
      <c r="E67" s="305">
        <f t="shared" ref="E67:N67" si="24">SUM(E14,E46,E52,E55,E49,E60)</f>
        <v>57817349.545454547</v>
      </c>
      <c r="F67" s="305">
        <f t="shared" si="24"/>
        <v>0</v>
      </c>
      <c r="G67" s="290">
        <f t="shared" si="24"/>
        <v>0</v>
      </c>
      <c r="H67" s="289">
        <f t="shared" si="24"/>
        <v>0</v>
      </c>
      <c r="I67" s="290">
        <f t="shared" si="24"/>
        <v>0</v>
      </c>
      <c r="J67" s="289">
        <f t="shared" si="24"/>
        <v>0</v>
      </c>
      <c r="K67" s="290">
        <f t="shared" si="24"/>
        <v>0</v>
      </c>
      <c r="L67" s="289">
        <f t="shared" si="24"/>
        <v>0</v>
      </c>
      <c r="M67" s="290">
        <f t="shared" si="24"/>
        <v>0</v>
      </c>
      <c r="N67" s="305">
        <f t="shared" si="24"/>
        <v>57817349.545454547</v>
      </c>
    </row>
    <row r="68" spans="2:15" s="124" customFormat="1" ht="30.75" customHeight="1" thickBot="1">
      <c r="B68" s="282"/>
      <c r="C68" s="283"/>
      <c r="D68" s="284" t="s">
        <v>101</v>
      </c>
      <c r="E68" s="309">
        <f>ROUNDDOWN(E67*0.1,0)</f>
        <v>5781734</v>
      </c>
      <c r="F68" s="165">
        <f>ROUNDDOWN(F67*0.1,0)</f>
        <v>0</v>
      </c>
      <c r="G68" s="185"/>
      <c r="H68" s="406"/>
      <c r="I68" s="407"/>
      <c r="J68" s="407"/>
      <c r="K68" s="407"/>
      <c r="L68" s="407"/>
      <c r="M68" s="408"/>
      <c r="N68" s="165">
        <f>ROUND(N67*0.1,0)</f>
        <v>5781735</v>
      </c>
    </row>
    <row r="69" spans="2:15" s="124" customFormat="1" ht="33.75" customHeight="1" thickTop="1" thickBot="1">
      <c r="B69" s="150"/>
      <c r="C69" s="151"/>
      <c r="D69" s="12" t="s">
        <v>102</v>
      </c>
      <c r="E69" s="251">
        <f>E67+E68</f>
        <v>63599083.545454547</v>
      </c>
      <c r="F69" s="277">
        <f>F67+F68</f>
        <v>0</v>
      </c>
      <c r="G69" s="278">
        <f>G67</f>
        <v>0</v>
      </c>
      <c r="H69" s="403"/>
      <c r="I69" s="404"/>
      <c r="J69" s="404"/>
      <c r="K69" s="404"/>
      <c r="L69" s="404"/>
      <c r="M69" s="405"/>
      <c r="N69" s="329">
        <f>N67+N68</f>
        <v>63599084.545454547</v>
      </c>
      <c r="O69" s="166">
        <f>F69+N69</f>
        <v>63599084.545454547</v>
      </c>
    </row>
    <row r="70" spans="2:15" ht="18" customHeight="1" thickBot="1">
      <c r="N70" s="264"/>
    </row>
    <row r="71" spans="2:15" s="124" customFormat="1" ht="30.75" customHeight="1" thickBot="1">
      <c r="B71" s="279" t="s">
        <v>103</v>
      </c>
      <c r="C71" s="280"/>
      <c r="D71" s="281"/>
      <c r="E71" s="281"/>
      <c r="F71" s="281"/>
      <c r="G71" s="296"/>
      <c r="H71" s="281"/>
      <c r="I71" s="297"/>
      <c r="J71" s="281"/>
      <c r="K71" s="297"/>
      <c r="L71" s="281"/>
      <c r="M71" s="297"/>
      <c r="N71" s="298"/>
    </row>
    <row r="72" spans="2:15" s="124" customFormat="1" ht="30.75" customHeight="1">
      <c r="B72" s="291" t="s">
        <v>95</v>
      </c>
      <c r="C72" s="292"/>
      <c r="D72" s="293" t="s">
        <v>104</v>
      </c>
      <c r="E72" s="310">
        <f>F72+N72</f>
        <v>43636.36363636364</v>
      </c>
      <c r="F72" s="307">
        <f>H72+J72+L72</f>
        <v>0</v>
      </c>
      <c r="G72" s="294">
        <f>I72+K72+M72</f>
        <v>0</v>
      </c>
      <c r="H72" s="295">
        <f>ROUNDDOWN($H$12*I72,0)</f>
        <v>0</v>
      </c>
      <c r="I72" s="327"/>
      <c r="J72" s="295">
        <f>ROUNDDOWN($H$12*K72,0)</f>
        <v>0</v>
      </c>
      <c r="K72" s="327"/>
      <c r="L72" s="295">
        <f>ROUNDDOWN($L$12*M72,0)</f>
        <v>0</v>
      </c>
      <c r="M72" s="328"/>
      <c r="N72" s="330">
        <f>'直接経費(2022)'!B555</f>
        <v>43636.36363636364</v>
      </c>
    </row>
    <row r="73" spans="2:15" s="124" customFormat="1" ht="30.75" customHeight="1" thickBot="1">
      <c r="B73" s="282"/>
      <c r="C73" s="283"/>
      <c r="D73" s="284" t="s">
        <v>101</v>
      </c>
      <c r="E73" s="309">
        <f>ROUNDDOWN(E72*0.1,0)</f>
        <v>4363</v>
      </c>
      <c r="F73" s="165">
        <f>ROUNDDOWN(F72*0.1,0)</f>
        <v>0</v>
      </c>
      <c r="G73" s="185"/>
      <c r="H73" s="406"/>
      <c r="I73" s="407"/>
      <c r="J73" s="407"/>
      <c r="K73" s="407"/>
      <c r="L73" s="407"/>
      <c r="M73" s="408"/>
      <c r="N73" s="165">
        <f>ROUND(N72*0.1,0)</f>
        <v>4364</v>
      </c>
    </row>
    <row r="74" spans="2:15" s="124" customFormat="1" ht="30.75" customHeight="1" thickTop="1" thickBot="1">
      <c r="B74" s="150"/>
      <c r="C74" s="151"/>
      <c r="D74" s="12" t="s">
        <v>102</v>
      </c>
      <c r="E74" s="251">
        <f>E72+E73</f>
        <v>47999.36363636364</v>
      </c>
      <c r="F74" s="277">
        <f>F72+F73</f>
        <v>0</v>
      </c>
      <c r="G74" s="278">
        <f>G72</f>
        <v>0</v>
      </c>
      <c r="H74" s="403"/>
      <c r="I74" s="404"/>
      <c r="J74" s="404"/>
      <c r="K74" s="404"/>
      <c r="L74" s="404"/>
      <c r="M74" s="405"/>
      <c r="N74" s="329">
        <f>N72+N73</f>
        <v>48000.36363636364</v>
      </c>
      <c r="O74" s="166">
        <f>F74+N74</f>
        <v>48000.36363636364</v>
      </c>
    </row>
    <row r="75" spans="2:15" ht="36" customHeight="1">
      <c r="D75" s="209"/>
    </row>
  </sheetData>
  <mergeCells count="30">
    <mergeCell ref="N10:N13"/>
    <mergeCell ref="G2:H2"/>
    <mergeCell ref="B1:M1"/>
    <mergeCell ref="B10:B13"/>
    <mergeCell ref="D10:D13"/>
    <mergeCell ref="E10:E13"/>
    <mergeCell ref="F10:F13"/>
    <mergeCell ref="G10:G13"/>
    <mergeCell ref="I10:I13"/>
    <mergeCell ref="M10:M13"/>
    <mergeCell ref="K10:K13"/>
    <mergeCell ref="G7:H7"/>
    <mergeCell ref="G6:H6"/>
    <mergeCell ref="G5:H5"/>
    <mergeCell ref="G4:H4"/>
    <mergeCell ref="G3:H3"/>
    <mergeCell ref="N63:N66"/>
    <mergeCell ref="B63:B66"/>
    <mergeCell ref="D63:D66"/>
    <mergeCell ref="E63:E66"/>
    <mergeCell ref="F63:F66"/>
    <mergeCell ref="G63:G66"/>
    <mergeCell ref="H74:M74"/>
    <mergeCell ref="H73:M73"/>
    <mergeCell ref="H68:M68"/>
    <mergeCell ref="H69:M69"/>
    <mergeCell ref="B46:D46"/>
    <mergeCell ref="I63:I66"/>
    <mergeCell ref="K63:K66"/>
    <mergeCell ref="M63:M66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8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572"/>
  <sheetViews>
    <sheetView view="pageBreakPreview" topLeftCell="A315" zoomScale="90" zoomScaleNormal="85" zoomScaleSheetLayoutView="90" workbookViewId="0">
      <selection activeCell="Q345" sqref="Q345"/>
    </sheetView>
  </sheetViews>
  <sheetFormatPr defaultColWidth="9" defaultRowHeight="15" customHeight="1"/>
  <cols>
    <col min="1" max="1" width="5.375" style="13" customWidth="1"/>
    <col min="2" max="2" width="13.25" style="14" customWidth="1"/>
    <col min="3" max="3" width="21.25" style="16" customWidth="1"/>
    <col min="4" max="4" width="15.5" style="51" customWidth="1"/>
    <col min="5" max="5" width="2.75" style="17" customWidth="1"/>
    <col min="6" max="6" width="3.625" style="17" customWidth="1"/>
    <col min="7" max="7" width="5.625" style="21" bestFit="1" customWidth="1"/>
    <col min="8" max="8" width="1.75" style="21" customWidth="1"/>
    <col min="9" max="9" width="6.5" style="17" bestFit="1" customWidth="1"/>
    <col min="10" max="10" width="4.375" style="17" customWidth="1"/>
    <col min="11" max="11" width="5.5" style="21" bestFit="1" customWidth="1"/>
    <col min="12" max="12" width="5.625" style="17" bestFit="1" customWidth="1"/>
    <col min="13" max="13" width="3.5" style="17" bestFit="1" customWidth="1"/>
    <col min="14" max="14" width="4.5" style="22" bestFit="1" customWidth="1"/>
    <col min="15" max="15" width="4.125" style="17" bestFit="1" customWidth="1"/>
    <col min="16" max="16" width="13.375" style="17" customWidth="1"/>
    <col min="17" max="17" width="14.25" style="17" bestFit="1" customWidth="1"/>
    <col min="18" max="18" width="35" style="13" bestFit="1" customWidth="1"/>
    <col min="19" max="19" width="36.5" style="17" customWidth="1"/>
    <col min="20" max="21" width="9" style="17"/>
    <col min="22" max="22" width="9" style="18"/>
    <col min="23" max="23" width="9" style="17"/>
    <col min="24" max="29" width="9" style="13"/>
    <col min="30" max="30" width="9.125" style="13" bestFit="1" customWidth="1"/>
    <col min="31" max="16384" width="9" style="13"/>
  </cols>
  <sheetData>
    <row r="1" spans="1:23" ht="24.75" customHeight="1">
      <c r="A1" s="208" t="s">
        <v>105</v>
      </c>
    </row>
    <row r="2" spans="1:23" ht="15" customHeight="1" thickBot="1">
      <c r="A2" s="447" t="s">
        <v>106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/>
      <c r="R2" s="15" t="s">
        <v>107</v>
      </c>
    </row>
    <row r="3" spans="1:23" ht="15" customHeight="1" thickBot="1">
      <c r="A3" s="91" t="s">
        <v>108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</row>
    <row r="4" spans="1:23" ht="15" customHeight="1">
      <c r="A4" s="236" t="s">
        <v>25</v>
      </c>
      <c r="B4" s="169" t="s">
        <v>109</v>
      </c>
      <c r="C4" s="337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1"/>
    </row>
    <row r="5" spans="1:23" ht="15" customHeight="1">
      <c r="B5" s="73">
        <f>SUM(Q5:Q48)</f>
        <v>30898909.09090909</v>
      </c>
      <c r="C5" s="19" t="s">
        <v>110</v>
      </c>
      <c r="D5" s="20"/>
      <c r="N5" s="32"/>
      <c r="R5" s="24"/>
    </row>
    <row r="6" spans="1:23" ht="15" customHeight="1">
      <c r="B6" s="73"/>
      <c r="C6" s="19"/>
      <c r="D6" s="33" t="s">
        <v>111</v>
      </c>
      <c r="R6" s="24"/>
    </row>
    <row r="7" spans="1:23" ht="15" customHeight="1">
      <c r="B7" s="73"/>
      <c r="C7" s="19"/>
      <c r="D7" s="34">
        <v>31000</v>
      </c>
      <c r="E7" s="17" t="s">
        <v>112</v>
      </c>
      <c r="F7" s="17" t="s">
        <v>113</v>
      </c>
      <c r="G7" s="393">
        <v>10</v>
      </c>
      <c r="I7" s="17" t="s">
        <v>114</v>
      </c>
      <c r="J7" s="17" t="s">
        <v>113</v>
      </c>
      <c r="K7" s="394">
        <v>1</v>
      </c>
      <c r="L7" s="17" t="s">
        <v>115</v>
      </c>
      <c r="O7" s="23" t="s">
        <v>116</v>
      </c>
      <c r="P7" s="16">
        <f>D7*G7*K7</f>
        <v>310000</v>
      </c>
      <c r="Q7" s="16"/>
      <c r="R7" s="24" t="s">
        <v>117</v>
      </c>
      <c r="S7" s="18"/>
      <c r="U7" s="13"/>
      <c r="V7" s="13"/>
      <c r="W7" s="13"/>
    </row>
    <row r="8" spans="1:23" ht="15" customHeight="1">
      <c r="B8" s="73"/>
      <c r="C8" s="37"/>
      <c r="D8" s="34">
        <v>31000</v>
      </c>
      <c r="E8" s="17" t="s">
        <v>112</v>
      </c>
      <c r="F8" s="17" t="s">
        <v>113</v>
      </c>
      <c r="G8" s="393">
        <v>3</v>
      </c>
      <c r="I8" s="17" t="s">
        <v>114</v>
      </c>
      <c r="J8" s="13"/>
      <c r="K8" s="394">
        <v>2</v>
      </c>
      <c r="L8" s="17" t="s">
        <v>115</v>
      </c>
      <c r="O8" s="23" t="s">
        <v>116</v>
      </c>
      <c r="P8" s="16">
        <f>D8*G8*K8</f>
        <v>186000</v>
      </c>
      <c r="Q8" s="16"/>
      <c r="R8" s="24" t="s">
        <v>118</v>
      </c>
      <c r="S8" s="18"/>
      <c r="U8" s="13"/>
      <c r="V8" s="13"/>
      <c r="W8" s="13"/>
    </row>
    <row r="9" spans="1:23" ht="15" customHeight="1">
      <c r="B9" s="73"/>
      <c r="C9" s="38"/>
      <c r="D9" s="20"/>
      <c r="J9" s="22"/>
      <c r="O9" s="17" t="s">
        <v>119</v>
      </c>
      <c r="P9" s="13"/>
      <c r="Q9" s="16"/>
      <c r="R9" s="24"/>
      <c r="S9" s="18"/>
      <c r="U9" s="13"/>
      <c r="V9" s="13"/>
      <c r="W9" s="13"/>
    </row>
    <row r="10" spans="1:23" ht="15" customHeight="1">
      <c r="B10" s="73"/>
      <c r="C10" s="19" t="s">
        <v>120</v>
      </c>
      <c r="D10" s="20"/>
      <c r="J10" s="22"/>
      <c r="P10" s="16"/>
      <c r="Q10" s="16"/>
      <c r="R10" s="24" t="s">
        <v>121</v>
      </c>
      <c r="S10" s="18"/>
      <c r="U10" s="13"/>
      <c r="V10" s="13"/>
      <c r="W10" s="13"/>
    </row>
    <row r="11" spans="1:23" ht="15" customHeight="1">
      <c r="B11" s="73"/>
      <c r="C11" s="38" t="s">
        <v>122</v>
      </c>
      <c r="D11" s="397"/>
      <c r="E11" s="17" t="s">
        <v>112</v>
      </c>
      <c r="F11" s="17" t="s">
        <v>113</v>
      </c>
      <c r="G11" s="393">
        <v>3</v>
      </c>
      <c r="I11" s="17" t="s">
        <v>114</v>
      </c>
      <c r="J11" s="17" t="s">
        <v>113</v>
      </c>
      <c r="K11" s="394">
        <v>2</v>
      </c>
      <c r="L11" s="17" t="s">
        <v>115</v>
      </c>
      <c r="O11" s="23" t="s">
        <v>116</v>
      </c>
      <c r="P11" s="16">
        <f>D11*G11*K11</f>
        <v>0</v>
      </c>
      <c r="Q11" s="16"/>
      <c r="R11" s="24" t="s">
        <v>118</v>
      </c>
      <c r="S11" s="18"/>
      <c r="U11" s="13"/>
      <c r="V11" s="13"/>
      <c r="W11" s="13"/>
    </row>
    <row r="12" spans="1:23" ht="15" customHeight="1">
      <c r="B12" s="73"/>
      <c r="C12" s="38"/>
      <c r="D12" s="397"/>
      <c r="E12" s="17" t="s">
        <v>112</v>
      </c>
      <c r="F12" s="17" t="s">
        <v>113</v>
      </c>
      <c r="G12" s="393">
        <v>2</v>
      </c>
      <c r="I12" s="17" t="s">
        <v>114</v>
      </c>
      <c r="J12" s="17" t="s">
        <v>113</v>
      </c>
      <c r="K12" s="394">
        <v>9</v>
      </c>
      <c r="L12" s="17" t="s">
        <v>115</v>
      </c>
      <c r="O12" s="23" t="s">
        <v>116</v>
      </c>
      <c r="P12" s="16">
        <f>D12*G12*K12</f>
        <v>0</v>
      </c>
      <c r="Q12" s="16"/>
      <c r="R12" s="24" t="s">
        <v>117</v>
      </c>
      <c r="S12" s="18"/>
      <c r="U12" s="13"/>
      <c r="V12" s="13"/>
      <c r="W12" s="13"/>
    </row>
    <row r="13" spans="1:23" ht="15" customHeight="1">
      <c r="B13" s="73"/>
      <c r="C13" s="38"/>
      <c r="D13" s="397"/>
      <c r="E13" s="17" t="s">
        <v>112</v>
      </c>
      <c r="F13" s="17" t="s">
        <v>113</v>
      </c>
      <c r="G13" s="393">
        <v>4</v>
      </c>
      <c r="I13" s="17" t="s">
        <v>114</v>
      </c>
      <c r="J13" s="17" t="s">
        <v>113</v>
      </c>
      <c r="K13" s="394">
        <v>6</v>
      </c>
      <c r="L13" s="17" t="s">
        <v>115</v>
      </c>
      <c r="O13" s="23" t="s">
        <v>116</v>
      </c>
      <c r="P13" s="16">
        <f>D13*G13*K13</f>
        <v>0</v>
      </c>
      <c r="Q13" s="16"/>
      <c r="R13" s="24" t="s">
        <v>117</v>
      </c>
      <c r="S13" s="18"/>
      <c r="U13" s="13"/>
      <c r="V13" s="13"/>
      <c r="W13" s="13"/>
    </row>
    <row r="14" spans="1:23" ht="15" customHeight="1">
      <c r="B14" s="73"/>
      <c r="C14" s="38"/>
      <c r="D14" s="398"/>
      <c r="J14" s="22"/>
      <c r="P14" s="16"/>
      <c r="Q14" s="16"/>
      <c r="R14" s="24" t="s">
        <v>123</v>
      </c>
      <c r="S14" s="18"/>
      <c r="U14" s="13"/>
      <c r="V14" s="13"/>
      <c r="W14" s="13"/>
    </row>
    <row r="15" spans="1:23" ht="15" customHeight="1">
      <c r="B15" s="73"/>
      <c r="C15" s="38" t="s">
        <v>124</v>
      </c>
      <c r="D15" s="397"/>
      <c r="E15" s="17" t="s">
        <v>112</v>
      </c>
      <c r="F15" s="17" t="s">
        <v>113</v>
      </c>
      <c r="G15" s="393">
        <v>3</v>
      </c>
      <c r="I15" s="17" t="s">
        <v>114</v>
      </c>
      <c r="J15" s="17" t="s">
        <v>113</v>
      </c>
      <c r="K15" s="394">
        <v>2</v>
      </c>
      <c r="L15" s="17" t="s">
        <v>115</v>
      </c>
      <c r="O15" s="23" t="s">
        <v>116</v>
      </c>
      <c r="P15" s="16">
        <f>D15*G15*K15</f>
        <v>0</v>
      </c>
      <c r="Q15" s="16"/>
      <c r="R15" s="24" t="s">
        <v>118</v>
      </c>
      <c r="S15" s="18"/>
      <c r="U15" s="13"/>
      <c r="V15" s="13"/>
      <c r="W15" s="13"/>
    </row>
    <row r="16" spans="1:23" ht="15" customHeight="1">
      <c r="B16" s="73"/>
      <c r="C16" s="38"/>
      <c r="D16" s="397"/>
      <c r="E16" s="17" t="s">
        <v>112</v>
      </c>
      <c r="F16" s="17" t="s">
        <v>113</v>
      </c>
      <c r="G16" s="393">
        <v>2</v>
      </c>
      <c r="H16" s="393"/>
      <c r="I16" s="17" t="s">
        <v>114</v>
      </c>
      <c r="J16" s="17" t="s">
        <v>113</v>
      </c>
      <c r="K16" s="394">
        <v>10</v>
      </c>
      <c r="L16" s="17" t="s">
        <v>115</v>
      </c>
      <c r="O16" s="23" t="s">
        <v>116</v>
      </c>
      <c r="P16" s="16">
        <f>D16*G16*K16</f>
        <v>0</v>
      </c>
      <c r="Q16" s="16"/>
      <c r="R16" s="24" t="s">
        <v>117</v>
      </c>
      <c r="S16" s="18"/>
      <c r="U16" s="13"/>
      <c r="V16" s="13"/>
      <c r="W16" s="13"/>
    </row>
    <row r="17" spans="1:23" ht="15" customHeight="1">
      <c r="B17" s="73"/>
      <c r="C17" s="38"/>
      <c r="D17" s="397"/>
      <c r="E17" s="17" t="s">
        <v>112</v>
      </c>
      <c r="F17" s="17" t="s">
        <v>113</v>
      </c>
      <c r="G17" s="393">
        <v>4</v>
      </c>
      <c r="H17" s="393"/>
      <c r="I17" s="17" t="s">
        <v>114</v>
      </c>
      <c r="J17" s="17" t="s">
        <v>113</v>
      </c>
      <c r="K17" s="394">
        <v>7</v>
      </c>
      <c r="L17" s="17" t="s">
        <v>115</v>
      </c>
      <c r="O17" s="23" t="s">
        <v>116</v>
      </c>
      <c r="P17" s="16">
        <f>D17*G17*K17</f>
        <v>0</v>
      </c>
      <c r="Q17" s="16"/>
      <c r="R17" s="24" t="s">
        <v>117</v>
      </c>
      <c r="S17" s="18"/>
      <c r="U17" s="13"/>
      <c r="V17" s="13"/>
      <c r="W17" s="13"/>
    </row>
    <row r="18" spans="1:23" ht="15" customHeight="1">
      <c r="B18" s="73"/>
      <c r="C18" s="38"/>
      <c r="D18" s="20"/>
      <c r="J18" s="22"/>
      <c r="O18" s="17" t="s">
        <v>119</v>
      </c>
      <c r="P18" s="13"/>
      <c r="Q18" s="16">
        <f>SUM(P7:P17)/110*100</f>
        <v>450909.09090909088</v>
      </c>
      <c r="R18" s="85" t="s">
        <v>125</v>
      </c>
      <c r="S18" s="18"/>
      <c r="U18" s="13"/>
      <c r="V18" s="13"/>
      <c r="W18" s="13"/>
    </row>
    <row r="19" spans="1:23" ht="15" customHeight="1">
      <c r="B19" s="73"/>
      <c r="C19" s="38"/>
      <c r="D19" s="20"/>
      <c r="J19" s="22"/>
      <c r="P19" s="16"/>
      <c r="Q19" s="16"/>
      <c r="R19" s="24"/>
      <c r="S19" s="18"/>
      <c r="U19" s="13"/>
      <c r="V19" s="13"/>
      <c r="W19" s="13"/>
    </row>
    <row r="20" spans="1:23" ht="15" customHeight="1">
      <c r="B20" s="73"/>
      <c r="C20" s="19" t="s">
        <v>126</v>
      </c>
      <c r="D20" s="34">
        <v>140</v>
      </c>
      <c r="E20" s="17" t="s">
        <v>112</v>
      </c>
      <c r="F20" s="17" t="s">
        <v>113</v>
      </c>
      <c r="G20" s="21">
        <v>150</v>
      </c>
      <c r="I20" s="17" t="s">
        <v>114</v>
      </c>
      <c r="J20" s="17" t="s">
        <v>113</v>
      </c>
      <c r="K20" s="394">
        <v>3</v>
      </c>
      <c r="L20" s="17" t="s">
        <v>115</v>
      </c>
      <c r="O20" s="23" t="s">
        <v>116</v>
      </c>
      <c r="P20" s="16">
        <f>D20*G20*K20</f>
        <v>63000</v>
      </c>
      <c r="Q20" s="16"/>
      <c r="R20" s="24" t="s">
        <v>127</v>
      </c>
      <c r="S20" s="18"/>
      <c r="U20" s="13"/>
      <c r="V20" s="13"/>
      <c r="W20" s="13"/>
    </row>
    <row r="21" spans="1:23" ht="15" customHeight="1">
      <c r="B21" s="73"/>
      <c r="C21" s="19" t="s">
        <v>128</v>
      </c>
      <c r="D21" s="111">
        <v>2000</v>
      </c>
      <c r="E21" s="17" t="s">
        <v>112</v>
      </c>
      <c r="G21" s="21">
        <v>15</v>
      </c>
      <c r="I21" s="17" t="s">
        <v>129</v>
      </c>
      <c r="J21" s="17" t="s">
        <v>113</v>
      </c>
      <c r="K21" s="394">
        <v>2</v>
      </c>
      <c r="L21" s="17" t="s">
        <v>115</v>
      </c>
      <c r="O21" s="23" t="s">
        <v>116</v>
      </c>
      <c r="P21" s="16">
        <f>D21*G21*K21</f>
        <v>60000</v>
      </c>
      <c r="Q21" s="16"/>
      <c r="R21" s="112" t="s">
        <v>130</v>
      </c>
      <c r="S21" s="18"/>
      <c r="U21" s="13"/>
      <c r="V21" s="13"/>
      <c r="W21" s="13"/>
    </row>
    <row r="22" spans="1:23" ht="15" customHeight="1">
      <c r="B22" s="73"/>
      <c r="C22" s="19"/>
      <c r="D22" s="20"/>
      <c r="O22" s="23" t="s">
        <v>119</v>
      </c>
      <c r="P22" s="13"/>
      <c r="Q22" s="16">
        <f>P20+P21</f>
        <v>123000</v>
      </c>
      <c r="R22" s="24"/>
      <c r="S22" s="18"/>
      <c r="U22" s="13"/>
      <c r="V22" s="13"/>
      <c r="W22" s="13"/>
    </row>
    <row r="23" spans="1:23" ht="15" customHeight="1">
      <c r="B23" s="73"/>
      <c r="C23" s="19"/>
      <c r="D23" s="20"/>
      <c r="J23" s="22"/>
      <c r="P23" s="16"/>
      <c r="Q23" s="16"/>
      <c r="R23" s="24"/>
      <c r="S23" s="18"/>
      <c r="U23" s="13"/>
      <c r="V23" s="13"/>
      <c r="W23" s="13"/>
    </row>
    <row r="24" spans="1:23" ht="15" customHeight="1">
      <c r="B24" s="73"/>
      <c r="C24" s="19" t="s">
        <v>131</v>
      </c>
      <c r="D24" s="20"/>
      <c r="J24" s="22"/>
      <c r="P24" s="16"/>
      <c r="Q24" s="16"/>
      <c r="R24" s="24"/>
      <c r="S24" s="18"/>
      <c r="U24" s="13"/>
      <c r="V24" s="13"/>
      <c r="W24" s="13"/>
    </row>
    <row r="25" spans="1:23" ht="15" customHeight="1">
      <c r="B25" s="73"/>
      <c r="C25" s="38" t="s">
        <v>132</v>
      </c>
      <c r="D25" s="232">
        <v>500000</v>
      </c>
      <c r="E25" s="17" t="s">
        <v>112</v>
      </c>
      <c r="F25" s="17" t="s">
        <v>113</v>
      </c>
      <c r="G25" s="21">
        <v>1</v>
      </c>
      <c r="I25" s="17" t="s">
        <v>129</v>
      </c>
      <c r="J25" s="17" t="s">
        <v>113</v>
      </c>
      <c r="K25" s="394">
        <v>1</v>
      </c>
      <c r="L25" s="17" t="s">
        <v>133</v>
      </c>
      <c r="O25" s="23" t="s">
        <v>116</v>
      </c>
      <c r="P25" s="16">
        <f>D25*G25*K25</f>
        <v>500000</v>
      </c>
      <c r="Q25" s="16"/>
      <c r="R25" s="112" t="s">
        <v>134</v>
      </c>
      <c r="S25" s="18"/>
      <c r="U25" s="13"/>
      <c r="V25" s="13"/>
      <c r="W25" s="13"/>
    </row>
    <row r="26" spans="1:23" ht="15" customHeight="1">
      <c r="B26" s="73"/>
      <c r="C26" s="38" t="s">
        <v>135</v>
      </c>
      <c r="D26" s="399"/>
      <c r="E26" s="17" t="s">
        <v>112</v>
      </c>
      <c r="F26" s="17" t="s">
        <v>113</v>
      </c>
      <c r="G26" s="21">
        <v>1</v>
      </c>
      <c r="I26" s="17" t="s">
        <v>129</v>
      </c>
      <c r="J26" s="17" t="s">
        <v>113</v>
      </c>
      <c r="K26" s="394">
        <v>1</v>
      </c>
      <c r="L26" s="17" t="s">
        <v>133</v>
      </c>
      <c r="O26" s="23" t="s">
        <v>116</v>
      </c>
      <c r="P26" s="16">
        <f>D26*G26*K26</f>
        <v>0</v>
      </c>
      <c r="Q26" s="16"/>
      <c r="R26" s="112" t="s">
        <v>136</v>
      </c>
      <c r="S26" s="18"/>
      <c r="U26" s="13"/>
      <c r="V26" s="13"/>
      <c r="W26" s="13"/>
    </row>
    <row r="27" spans="1:23" ht="15" customHeight="1">
      <c r="B27" s="73"/>
      <c r="C27" s="38" t="s">
        <v>137</v>
      </c>
      <c r="D27" s="232">
        <v>3000000</v>
      </c>
      <c r="E27" s="17" t="s">
        <v>112</v>
      </c>
      <c r="F27" s="17" t="s">
        <v>113</v>
      </c>
      <c r="G27" s="21">
        <v>1</v>
      </c>
      <c r="I27" s="17" t="s">
        <v>129</v>
      </c>
      <c r="J27" s="17" t="s">
        <v>113</v>
      </c>
      <c r="K27" s="394">
        <v>1</v>
      </c>
      <c r="L27" s="17" t="s">
        <v>133</v>
      </c>
      <c r="O27" s="23" t="s">
        <v>116</v>
      </c>
      <c r="P27" s="16">
        <f>D27*G27*K27</f>
        <v>3000000</v>
      </c>
      <c r="Q27" s="16"/>
      <c r="R27" s="112" t="s">
        <v>138</v>
      </c>
      <c r="S27" s="18"/>
      <c r="U27" s="13"/>
      <c r="V27" s="13"/>
      <c r="W27" s="13"/>
    </row>
    <row r="28" spans="1:23" ht="15" customHeight="1">
      <c r="B28" s="73"/>
      <c r="C28" s="38"/>
      <c r="D28" s="20"/>
      <c r="I28" s="39"/>
      <c r="J28" s="22"/>
      <c r="O28" s="17" t="s">
        <v>119</v>
      </c>
      <c r="P28" s="13"/>
      <c r="Q28" s="16">
        <f>SUM(P25:P27)</f>
        <v>3500000</v>
      </c>
      <c r="R28" s="112"/>
      <c r="S28" s="18"/>
      <c r="U28" s="13"/>
      <c r="V28" s="13"/>
      <c r="W28" s="13"/>
    </row>
    <row r="29" spans="1:23" ht="15" customHeight="1">
      <c r="B29" s="73"/>
      <c r="C29" s="19"/>
      <c r="D29" s="20"/>
      <c r="J29" s="22"/>
      <c r="P29" s="16"/>
      <c r="Q29" s="16"/>
      <c r="R29" s="112"/>
      <c r="S29" s="18"/>
      <c r="U29" s="13"/>
      <c r="V29" s="13"/>
      <c r="W29" s="13"/>
    </row>
    <row r="30" spans="1:23" ht="15" customHeight="1">
      <c r="B30" s="73"/>
      <c r="C30" s="19" t="s">
        <v>139</v>
      </c>
      <c r="D30" s="232">
        <v>1000</v>
      </c>
      <c r="E30" s="17" t="s">
        <v>112</v>
      </c>
      <c r="F30" s="17" t="s">
        <v>113</v>
      </c>
      <c r="G30" s="393">
        <v>200</v>
      </c>
      <c r="I30" s="17" t="s">
        <v>114</v>
      </c>
      <c r="J30" s="17" t="s">
        <v>113</v>
      </c>
      <c r="K30" s="394">
        <v>1</v>
      </c>
      <c r="L30" s="17" t="s">
        <v>133</v>
      </c>
      <c r="O30" s="23" t="s">
        <v>116</v>
      </c>
      <c r="P30" s="16">
        <f>D30*G30*K30</f>
        <v>200000</v>
      </c>
      <c r="Q30" s="16"/>
      <c r="R30" s="112" t="s">
        <v>140</v>
      </c>
      <c r="S30" s="18"/>
      <c r="U30" s="13"/>
      <c r="V30" s="13"/>
      <c r="W30" s="13"/>
    </row>
    <row r="31" spans="1:23" ht="15" customHeight="1">
      <c r="B31" s="73"/>
      <c r="C31" s="19"/>
      <c r="D31" s="20"/>
      <c r="I31" s="39"/>
      <c r="J31" s="22"/>
      <c r="O31" s="17" t="s">
        <v>119</v>
      </c>
      <c r="P31" s="16"/>
      <c r="Q31" s="16">
        <f>P30</f>
        <v>200000</v>
      </c>
      <c r="R31" s="112"/>
      <c r="S31" s="18"/>
      <c r="U31" s="13"/>
      <c r="V31" s="13"/>
      <c r="W31" s="13"/>
    </row>
    <row r="32" spans="1:23" ht="15" customHeight="1">
      <c r="A32" s="70"/>
      <c r="B32" s="73"/>
      <c r="C32" s="19"/>
      <c r="D32" s="20"/>
      <c r="I32" s="39"/>
      <c r="J32" s="22"/>
      <c r="O32" s="23"/>
      <c r="P32" s="16"/>
      <c r="Q32" s="16"/>
      <c r="R32" s="112"/>
      <c r="S32" s="18"/>
      <c r="U32" s="13"/>
      <c r="V32" s="13"/>
      <c r="W32" s="13"/>
    </row>
    <row r="33" spans="1:24" ht="15" customHeight="1">
      <c r="A33" s="70"/>
      <c r="B33" s="73"/>
      <c r="C33" s="19" t="s">
        <v>141</v>
      </c>
      <c r="D33" s="20"/>
      <c r="I33" s="39"/>
      <c r="J33" s="22"/>
      <c r="O33" s="23"/>
      <c r="P33" s="16"/>
      <c r="Q33" s="16"/>
      <c r="R33" s="112"/>
      <c r="S33" s="18"/>
      <c r="U33" s="13"/>
      <c r="V33" s="13"/>
      <c r="W33" s="13"/>
    </row>
    <row r="34" spans="1:24" ht="15" customHeight="1">
      <c r="A34" s="70"/>
      <c r="B34" s="73"/>
      <c r="C34" s="38" t="s">
        <v>142</v>
      </c>
      <c r="D34" s="111">
        <v>400000</v>
      </c>
      <c r="E34" s="17" t="s">
        <v>112</v>
      </c>
      <c r="F34" s="17" t="s">
        <v>113</v>
      </c>
      <c r="G34" s="393">
        <v>8</v>
      </c>
      <c r="I34" s="17" t="s">
        <v>114</v>
      </c>
      <c r="J34" s="17" t="s">
        <v>113</v>
      </c>
      <c r="K34" s="394">
        <v>1</v>
      </c>
      <c r="L34" s="17" t="s">
        <v>133</v>
      </c>
      <c r="O34" s="23" t="s">
        <v>116</v>
      </c>
      <c r="P34" s="16">
        <f>D34*G34*K34</f>
        <v>3200000</v>
      </c>
      <c r="Q34" s="16"/>
      <c r="R34" s="112" t="s">
        <v>143</v>
      </c>
      <c r="S34" s="18"/>
      <c r="U34" s="13"/>
      <c r="V34" s="13"/>
      <c r="W34" s="13"/>
    </row>
    <row r="35" spans="1:24" ht="15" customHeight="1">
      <c r="A35" s="70"/>
      <c r="B35" s="73"/>
      <c r="C35" s="19"/>
      <c r="D35" s="20"/>
      <c r="I35" s="39"/>
      <c r="J35" s="22"/>
      <c r="O35" s="17" t="s">
        <v>119</v>
      </c>
      <c r="P35" s="16"/>
      <c r="Q35" s="239">
        <f>P34</f>
        <v>3200000</v>
      </c>
      <c r="R35" s="112"/>
      <c r="S35" s="18"/>
      <c r="U35" s="13"/>
      <c r="V35" s="13"/>
      <c r="W35" s="13"/>
    </row>
    <row r="36" spans="1:24" ht="15" customHeight="1">
      <c r="A36" s="70"/>
      <c r="B36" s="73"/>
      <c r="C36" s="19" t="s">
        <v>144</v>
      </c>
      <c r="D36" s="20"/>
      <c r="I36" s="39"/>
      <c r="J36" s="22"/>
      <c r="O36" s="23"/>
      <c r="P36" s="16"/>
      <c r="Q36" s="239"/>
      <c r="R36" s="112"/>
      <c r="S36" s="18"/>
      <c r="U36" s="13"/>
      <c r="V36" s="13"/>
      <c r="W36" s="13"/>
    </row>
    <row r="37" spans="1:24" ht="15" customHeight="1">
      <c r="A37" s="70"/>
      <c r="B37" s="73"/>
      <c r="C37" s="38" t="s">
        <v>145</v>
      </c>
      <c r="D37" s="111">
        <v>5000000</v>
      </c>
      <c r="E37" s="17" t="s">
        <v>112</v>
      </c>
      <c r="F37" s="17" t="s">
        <v>113</v>
      </c>
      <c r="G37" s="21">
        <v>1</v>
      </c>
      <c r="I37" s="17" t="s">
        <v>129</v>
      </c>
      <c r="J37" s="17" t="s">
        <v>113</v>
      </c>
      <c r="K37" s="394">
        <v>1</v>
      </c>
      <c r="L37" s="17" t="s">
        <v>133</v>
      </c>
      <c r="O37" s="23" t="s">
        <v>116</v>
      </c>
      <c r="P37" s="16">
        <f>D37*G37*K37</f>
        <v>5000000</v>
      </c>
      <c r="Q37" s="239"/>
      <c r="R37" s="112" t="s">
        <v>146</v>
      </c>
      <c r="S37" s="18"/>
      <c r="U37" s="13"/>
      <c r="V37" s="13"/>
      <c r="W37" s="13"/>
    </row>
    <row r="38" spans="1:24" ht="15" customHeight="1">
      <c r="A38" s="70"/>
      <c r="B38" s="73"/>
      <c r="C38" s="19"/>
      <c r="D38" s="20"/>
      <c r="I38" s="39"/>
      <c r="J38" s="22"/>
      <c r="O38" s="17" t="s">
        <v>119</v>
      </c>
      <c r="P38" s="16"/>
      <c r="Q38" s="239">
        <f>P37</f>
        <v>5000000</v>
      </c>
      <c r="R38" s="112"/>
      <c r="S38" s="18"/>
      <c r="U38" s="13"/>
      <c r="V38" s="13"/>
      <c r="W38" s="13"/>
    </row>
    <row r="39" spans="1:24" ht="15" customHeight="1">
      <c r="A39" s="70"/>
      <c r="B39" s="73"/>
      <c r="C39" s="19" t="s">
        <v>147</v>
      </c>
      <c r="D39" s="20"/>
      <c r="J39" s="22"/>
      <c r="P39" s="16"/>
      <c r="Q39" s="16"/>
      <c r="R39" s="112"/>
      <c r="S39" s="18"/>
      <c r="U39" s="13"/>
      <c r="V39" s="13"/>
      <c r="W39" s="13"/>
    </row>
    <row r="40" spans="1:24" ht="15" customHeight="1">
      <c r="A40" s="70"/>
      <c r="B40" s="73"/>
      <c r="C40" s="40" t="s">
        <v>148</v>
      </c>
      <c r="D40" s="232">
        <v>500000</v>
      </c>
      <c r="E40" s="17" t="s">
        <v>112</v>
      </c>
      <c r="F40" s="17" t="s">
        <v>113</v>
      </c>
      <c r="G40" s="393">
        <v>2</v>
      </c>
      <c r="I40" s="17" t="s">
        <v>129</v>
      </c>
      <c r="J40" s="17" t="s">
        <v>113</v>
      </c>
      <c r="K40" s="394">
        <v>1</v>
      </c>
      <c r="L40" s="17" t="s">
        <v>133</v>
      </c>
      <c r="O40" s="23" t="s">
        <v>116</v>
      </c>
      <c r="P40" s="16">
        <f t="shared" ref="P40:P47" si="0">D40*G40*K40</f>
        <v>1000000</v>
      </c>
      <c r="Q40" s="16"/>
      <c r="R40" s="389" t="s">
        <v>149</v>
      </c>
      <c r="S40" s="18"/>
      <c r="U40" s="13"/>
      <c r="V40" s="13"/>
      <c r="W40" s="13"/>
    </row>
    <row r="41" spans="1:24" ht="15" customHeight="1">
      <c r="A41" s="70"/>
      <c r="B41" s="73"/>
      <c r="C41" s="40" t="s">
        <v>150</v>
      </c>
      <c r="D41" s="232">
        <v>1000000</v>
      </c>
      <c r="E41" s="17" t="s">
        <v>112</v>
      </c>
      <c r="F41" s="17" t="s">
        <v>113</v>
      </c>
      <c r="G41" s="393">
        <v>1</v>
      </c>
      <c r="I41" s="17" t="s">
        <v>129</v>
      </c>
      <c r="J41" s="17" t="s">
        <v>113</v>
      </c>
      <c r="K41" s="394">
        <v>1</v>
      </c>
      <c r="L41" s="17" t="s">
        <v>133</v>
      </c>
      <c r="O41" s="23" t="s">
        <v>116</v>
      </c>
      <c r="P41" s="16">
        <f t="shared" si="0"/>
        <v>1000000</v>
      </c>
      <c r="Q41" s="16"/>
      <c r="R41" s="112"/>
      <c r="S41" s="18"/>
      <c r="U41" s="13"/>
      <c r="V41" s="13"/>
      <c r="W41" s="13"/>
    </row>
    <row r="42" spans="1:24" ht="15" customHeight="1">
      <c r="A42" s="70"/>
      <c r="B42" s="73"/>
      <c r="C42" s="40" t="s">
        <v>151</v>
      </c>
      <c r="D42" s="232">
        <v>10000</v>
      </c>
      <c r="E42" s="17" t="s">
        <v>112</v>
      </c>
      <c r="F42" s="17" t="s">
        <v>113</v>
      </c>
      <c r="G42" s="393">
        <v>5</v>
      </c>
      <c r="I42" s="17" t="s">
        <v>129</v>
      </c>
      <c r="J42" s="17" t="s">
        <v>113</v>
      </c>
      <c r="K42" s="394">
        <v>1</v>
      </c>
      <c r="L42" s="17" t="s">
        <v>133</v>
      </c>
      <c r="O42" s="23" t="s">
        <v>116</v>
      </c>
      <c r="P42" s="16">
        <f t="shared" si="0"/>
        <v>50000</v>
      </c>
      <c r="Q42" s="238"/>
      <c r="R42" s="388" t="s">
        <v>152</v>
      </c>
      <c r="S42" s="18"/>
      <c r="U42" s="13"/>
      <c r="V42" s="13"/>
      <c r="W42" s="13"/>
    </row>
    <row r="43" spans="1:24" ht="15" customHeight="1">
      <c r="A43" s="70"/>
      <c r="B43" s="73"/>
      <c r="C43" s="40" t="s">
        <v>153</v>
      </c>
      <c r="D43" s="232">
        <v>15000</v>
      </c>
      <c r="E43" s="17" t="s">
        <v>112</v>
      </c>
      <c r="F43" s="17" t="s">
        <v>113</v>
      </c>
      <c r="G43" s="393">
        <v>5</v>
      </c>
      <c r="I43" s="17" t="s">
        <v>129</v>
      </c>
      <c r="J43" s="17" t="s">
        <v>113</v>
      </c>
      <c r="K43" s="394">
        <v>1</v>
      </c>
      <c r="L43" s="17" t="s">
        <v>133</v>
      </c>
      <c r="O43" s="23" t="s">
        <v>116</v>
      </c>
      <c r="P43" s="16">
        <f t="shared" si="0"/>
        <v>75000</v>
      </c>
      <c r="Q43" s="238"/>
      <c r="R43" s="388" t="s">
        <v>154</v>
      </c>
      <c r="S43" s="18"/>
      <c r="U43" s="13"/>
      <c r="V43" s="13"/>
      <c r="W43" s="13"/>
    </row>
    <row r="44" spans="1:24" ht="15" customHeight="1">
      <c r="A44" s="70"/>
      <c r="B44" s="73"/>
      <c r="C44" s="38" t="s">
        <v>155</v>
      </c>
      <c r="D44" s="399"/>
      <c r="E44" s="17" t="s">
        <v>112</v>
      </c>
      <c r="F44" s="17" t="s">
        <v>113</v>
      </c>
      <c r="G44" s="21">
        <v>2</v>
      </c>
      <c r="I44" s="17" t="s">
        <v>129</v>
      </c>
      <c r="J44" s="17" t="s">
        <v>113</v>
      </c>
      <c r="K44" s="395">
        <v>100</v>
      </c>
      <c r="L44" s="17" t="s">
        <v>156</v>
      </c>
      <c r="O44" s="23" t="s">
        <v>116</v>
      </c>
      <c r="P44" s="16">
        <f t="shared" si="0"/>
        <v>0</v>
      </c>
      <c r="Q44" s="16"/>
      <c r="R44" s="389" t="s">
        <v>157</v>
      </c>
      <c r="S44" s="18"/>
      <c r="U44" s="13"/>
      <c r="V44" s="13"/>
      <c r="W44" s="13"/>
    </row>
    <row r="45" spans="1:24" ht="15" customHeight="1">
      <c r="A45" s="70"/>
      <c r="B45" s="73"/>
      <c r="C45" s="40" t="s">
        <v>158</v>
      </c>
      <c r="D45" s="232">
        <v>1000000</v>
      </c>
      <c r="E45" s="17" t="s">
        <v>112</v>
      </c>
      <c r="F45" s="17" t="s">
        <v>113</v>
      </c>
      <c r="G45" s="21">
        <v>1</v>
      </c>
      <c r="I45" s="17" t="s">
        <v>129</v>
      </c>
      <c r="J45" s="17" t="s">
        <v>113</v>
      </c>
      <c r="K45" s="394">
        <v>1</v>
      </c>
      <c r="L45" s="17" t="s">
        <v>133</v>
      </c>
      <c r="O45" s="23" t="s">
        <v>116</v>
      </c>
      <c r="P45" s="16">
        <f t="shared" si="0"/>
        <v>1000000</v>
      </c>
      <c r="Q45" s="16"/>
      <c r="R45" s="389" t="s">
        <v>149</v>
      </c>
      <c r="S45" s="18"/>
      <c r="U45" s="13"/>
      <c r="V45" s="13"/>
      <c r="W45" s="13"/>
    </row>
    <row r="46" spans="1:24" ht="15" customHeight="1">
      <c r="A46" s="70"/>
      <c r="B46" s="73"/>
      <c r="C46" s="41" t="s">
        <v>159</v>
      </c>
      <c r="D46" s="232">
        <v>15000000</v>
      </c>
      <c r="E46" s="17" t="s">
        <v>112</v>
      </c>
      <c r="F46" s="17" t="s">
        <v>113</v>
      </c>
      <c r="G46" s="21">
        <v>1</v>
      </c>
      <c r="I46" s="17" t="s">
        <v>129</v>
      </c>
      <c r="J46" s="17" t="s">
        <v>113</v>
      </c>
      <c r="K46" s="394">
        <v>1</v>
      </c>
      <c r="L46" s="17" t="s">
        <v>133</v>
      </c>
      <c r="O46" s="23" t="s">
        <v>116</v>
      </c>
      <c r="P46" s="239">
        <f t="shared" si="0"/>
        <v>15000000</v>
      </c>
      <c r="Q46" s="16"/>
      <c r="R46" s="389" t="s">
        <v>160</v>
      </c>
      <c r="S46" s="18"/>
      <c r="U46" s="13"/>
      <c r="V46" s="13"/>
      <c r="W46" s="13"/>
    </row>
    <row r="47" spans="1:24" ht="15" customHeight="1">
      <c r="A47" s="70"/>
      <c r="B47" s="73"/>
      <c r="C47" s="41" t="s">
        <v>161</v>
      </c>
      <c r="D47" s="111">
        <v>300000</v>
      </c>
      <c r="E47" s="17" t="s">
        <v>112</v>
      </c>
      <c r="F47" s="17" t="s">
        <v>113</v>
      </c>
      <c r="G47" s="21">
        <v>1</v>
      </c>
      <c r="I47" s="17" t="s">
        <v>129</v>
      </c>
      <c r="J47" s="17" t="s">
        <v>113</v>
      </c>
      <c r="K47" s="394">
        <v>1</v>
      </c>
      <c r="L47" s="17" t="s">
        <v>133</v>
      </c>
      <c r="O47" s="23" t="s">
        <v>116</v>
      </c>
      <c r="P47" s="16">
        <f t="shared" si="0"/>
        <v>300000</v>
      </c>
      <c r="Q47" s="16"/>
      <c r="R47" s="389" t="s">
        <v>162</v>
      </c>
      <c r="S47" s="18"/>
      <c r="U47" s="13"/>
      <c r="V47" s="13"/>
      <c r="W47" s="13"/>
    </row>
    <row r="48" spans="1:24" ht="15" customHeight="1" thickBot="1">
      <c r="A48" s="70"/>
      <c r="B48" s="73"/>
      <c r="C48" s="42"/>
      <c r="D48" s="25"/>
      <c r="E48" s="26"/>
      <c r="F48" s="26"/>
      <c r="G48" s="27"/>
      <c r="H48" s="27"/>
      <c r="I48" s="26"/>
      <c r="J48" s="26"/>
      <c r="K48" s="27"/>
      <c r="L48" s="26"/>
      <c r="M48" s="26"/>
      <c r="N48" s="28"/>
      <c r="O48" s="26" t="s">
        <v>119</v>
      </c>
      <c r="P48" s="13"/>
      <c r="Q48" s="30">
        <f>SUM(P40:P47)</f>
        <v>18425000</v>
      </c>
      <c r="R48" s="31"/>
      <c r="S48" s="16"/>
      <c r="V48" s="17"/>
      <c r="W48" s="18"/>
      <c r="X48" s="17"/>
    </row>
    <row r="49" spans="1:25" ht="15" customHeight="1">
      <c r="A49" s="236" t="s">
        <v>163</v>
      </c>
      <c r="B49" s="169" t="s">
        <v>164</v>
      </c>
      <c r="C49" s="337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1"/>
    </row>
    <row r="50" spans="1:25" ht="15" customHeight="1">
      <c r="A50" s="70"/>
      <c r="B50" s="73"/>
      <c r="C50" s="19" t="s">
        <v>110</v>
      </c>
      <c r="D50" s="20"/>
      <c r="G50" s="17"/>
      <c r="H50" s="17"/>
      <c r="K50" s="17"/>
      <c r="N50" s="17"/>
      <c r="O50" s="32"/>
      <c r="R50" s="43"/>
      <c r="S50" s="16"/>
      <c r="V50" s="17"/>
      <c r="W50" s="18"/>
      <c r="X50" s="17"/>
    </row>
    <row r="51" spans="1:25" ht="15" customHeight="1">
      <c r="A51" s="70"/>
      <c r="B51" s="73"/>
      <c r="C51" s="38"/>
      <c r="D51" s="33" t="s">
        <v>165</v>
      </c>
      <c r="G51" s="17"/>
      <c r="H51" s="17"/>
      <c r="K51" s="17"/>
      <c r="N51" s="17"/>
      <c r="P51" s="22"/>
      <c r="Q51" s="22"/>
      <c r="R51" s="43"/>
      <c r="T51" s="16"/>
      <c r="V51" s="17"/>
      <c r="X51" s="18"/>
      <c r="Y51" s="17"/>
    </row>
    <row r="52" spans="1:25" ht="15" customHeight="1">
      <c r="A52" s="70"/>
      <c r="B52" s="73"/>
      <c r="C52" s="38"/>
      <c r="D52" s="34"/>
      <c r="E52" s="17" t="s">
        <v>112</v>
      </c>
      <c r="F52" s="17" t="s">
        <v>113</v>
      </c>
      <c r="G52" s="17"/>
      <c r="H52" s="17"/>
      <c r="I52" s="53">
        <v>6</v>
      </c>
      <c r="J52" s="17" t="s">
        <v>114</v>
      </c>
      <c r="K52" s="17" t="s">
        <v>113</v>
      </c>
      <c r="L52" s="54">
        <v>4</v>
      </c>
      <c r="M52" s="17" t="s">
        <v>115</v>
      </c>
      <c r="N52" s="17"/>
      <c r="O52" s="23" t="s">
        <v>116</v>
      </c>
      <c r="P52" s="16">
        <f>D52*I52*L52</f>
        <v>0</v>
      </c>
      <c r="Q52" s="16"/>
      <c r="R52" s="24" t="s">
        <v>166</v>
      </c>
      <c r="T52" s="18"/>
      <c r="V52" s="13"/>
      <c r="W52" s="13"/>
    </row>
    <row r="53" spans="1:25" ht="15" customHeight="1">
      <c r="A53" s="70"/>
      <c r="B53" s="73"/>
      <c r="C53" s="37"/>
      <c r="D53" s="44"/>
      <c r="E53" s="17" t="s">
        <v>112</v>
      </c>
      <c r="F53" s="17" t="s">
        <v>113</v>
      </c>
      <c r="G53" s="13"/>
      <c r="H53" s="13"/>
      <c r="I53" s="45">
        <v>2</v>
      </c>
      <c r="J53" s="17" t="s">
        <v>114</v>
      </c>
      <c r="K53" s="17" t="s">
        <v>113</v>
      </c>
      <c r="L53" s="46">
        <v>0</v>
      </c>
      <c r="M53" s="17" t="s">
        <v>115</v>
      </c>
      <c r="N53" s="13"/>
      <c r="O53" s="23" t="s">
        <v>116</v>
      </c>
      <c r="P53" s="16">
        <f>D53*I53*L53</f>
        <v>0</v>
      </c>
      <c r="Q53" s="16"/>
      <c r="R53" s="24" t="s">
        <v>167</v>
      </c>
      <c r="T53" s="18"/>
      <c r="V53" s="13"/>
      <c r="W53" s="13"/>
    </row>
    <row r="54" spans="1:25" ht="15" customHeight="1">
      <c r="A54" s="70"/>
      <c r="B54" s="73"/>
      <c r="C54" s="38"/>
      <c r="D54" s="20"/>
      <c r="G54" s="17"/>
      <c r="H54" s="17"/>
      <c r="K54" s="22"/>
      <c r="N54" s="17"/>
      <c r="O54" s="17" t="s">
        <v>119</v>
      </c>
      <c r="P54" s="13"/>
      <c r="Q54" s="16"/>
      <c r="R54" s="24"/>
      <c r="T54" s="18"/>
      <c r="V54" s="13"/>
      <c r="W54" s="13"/>
    </row>
    <row r="55" spans="1:25" ht="15" customHeight="1">
      <c r="A55" s="70"/>
      <c r="B55" s="73"/>
      <c r="C55" s="19" t="s">
        <v>120</v>
      </c>
      <c r="D55" s="20"/>
      <c r="G55" s="17"/>
      <c r="H55" s="17"/>
      <c r="K55" s="22"/>
      <c r="N55" s="17"/>
      <c r="P55" s="16"/>
      <c r="Q55" s="16"/>
      <c r="R55" s="43"/>
      <c r="T55" s="18"/>
      <c r="V55" s="13"/>
      <c r="W55" s="13"/>
    </row>
    <row r="56" spans="1:25" ht="15" customHeight="1">
      <c r="A56" s="70"/>
      <c r="B56" s="73"/>
      <c r="C56" s="38"/>
      <c r="D56" s="33" t="s">
        <v>168</v>
      </c>
      <c r="G56" s="17"/>
      <c r="H56" s="17"/>
      <c r="K56" s="22"/>
      <c r="N56" s="17"/>
      <c r="P56" s="74"/>
      <c r="Q56" s="74"/>
      <c r="R56" s="24" t="s">
        <v>169</v>
      </c>
      <c r="T56" s="18"/>
      <c r="V56" s="13"/>
      <c r="W56" s="13"/>
    </row>
    <row r="57" spans="1:25" ht="15" customHeight="1">
      <c r="A57" s="70"/>
      <c r="B57" s="73"/>
      <c r="C57" s="38"/>
      <c r="D57" s="34"/>
      <c r="E57" s="17" t="s">
        <v>112</v>
      </c>
      <c r="F57" s="17" t="s">
        <v>113</v>
      </c>
      <c r="G57" s="17"/>
      <c r="H57" s="17"/>
      <c r="I57" s="53">
        <v>3</v>
      </c>
      <c r="J57" s="17" t="s">
        <v>114</v>
      </c>
      <c r="K57" s="17" t="s">
        <v>113</v>
      </c>
      <c r="L57" s="54">
        <v>5</v>
      </c>
      <c r="M57" s="17" t="s">
        <v>115</v>
      </c>
      <c r="N57" s="17"/>
      <c r="O57" s="23" t="s">
        <v>116</v>
      </c>
      <c r="P57" s="16">
        <f>D57*I57*L57</f>
        <v>0</v>
      </c>
      <c r="Q57" s="16"/>
      <c r="R57" s="43"/>
      <c r="T57" s="18"/>
      <c r="V57" s="13"/>
      <c r="W57" s="13"/>
    </row>
    <row r="58" spans="1:25" ht="15" customHeight="1">
      <c r="A58" s="70"/>
      <c r="B58" s="73"/>
      <c r="C58" s="38"/>
      <c r="D58" s="33" t="s">
        <v>170</v>
      </c>
      <c r="G58" s="17"/>
      <c r="H58" s="17"/>
      <c r="K58" s="22"/>
      <c r="N58" s="17"/>
      <c r="P58" s="16"/>
      <c r="Q58" s="16"/>
      <c r="R58" s="24" t="s">
        <v>171</v>
      </c>
      <c r="T58" s="18"/>
      <c r="V58" s="13"/>
      <c r="W58" s="13"/>
    </row>
    <row r="59" spans="1:25" ht="15" customHeight="1">
      <c r="A59" s="70"/>
      <c r="B59" s="73"/>
      <c r="C59" s="38"/>
      <c r="D59" s="34"/>
      <c r="E59" s="17" t="s">
        <v>112</v>
      </c>
      <c r="F59" s="17" t="s">
        <v>113</v>
      </c>
      <c r="G59" s="17"/>
      <c r="H59" s="17"/>
      <c r="I59" s="53">
        <v>3</v>
      </c>
      <c r="J59" s="17" t="s">
        <v>114</v>
      </c>
      <c r="K59" s="17" t="s">
        <v>113</v>
      </c>
      <c r="L59" s="54">
        <v>6</v>
      </c>
      <c r="M59" s="17" t="s">
        <v>115</v>
      </c>
      <c r="N59" s="17"/>
      <c r="O59" s="23" t="s">
        <v>116</v>
      </c>
      <c r="P59" s="16">
        <f>D59*I59*L59</f>
        <v>0</v>
      </c>
      <c r="Q59" s="16"/>
      <c r="R59" s="43"/>
      <c r="T59" s="18"/>
      <c r="V59" s="13"/>
      <c r="W59" s="13"/>
    </row>
    <row r="60" spans="1:25" ht="15" customHeight="1">
      <c r="A60" s="70"/>
      <c r="B60" s="73"/>
      <c r="C60" s="38"/>
      <c r="D60" s="20"/>
      <c r="G60" s="17"/>
      <c r="H60" s="17"/>
      <c r="K60" s="22"/>
      <c r="N60" s="17"/>
      <c r="O60" s="17" t="s">
        <v>119</v>
      </c>
      <c r="P60" s="13"/>
      <c r="Q60" s="16">
        <f>SUM(P51:P59)/110*100</f>
        <v>0</v>
      </c>
      <c r="R60" s="85" t="s">
        <v>125</v>
      </c>
      <c r="T60" s="18"/>
      <c r="V60" s="13"/>
      <c r="W60" s="13"/>
    </row>
    <row r="61" spans="1:25" ht="15" customHeight="1">
      <c r="A61" s="70"/>
      <c r="B61" s="73"/>
      <c r="C61" s="38"/>
      <c r="D61" s="20"/>
      <c r="G61" s="17"/>
      <c r="H61" s="17"/>
      <c r="K61" s="22"/>
      <c r="N61" s="17"/>
      <c r="P61" s="16"/>
      <c r="Q61" s="16"/>
      <c r="R61" s="43"/>
      <c r="T61" s="18"/>
      <c r="V61" s="13"/>
      <c r="W61" s="13"/>
    </row>
    <row r="62" spans="1:25" ht="15" customHeight="1">
      <c r="A62" s="70"/>
      <c r="B62" s="73"/>
      <c r="C62" s="19" t="s">
        <v>126</v>
      </c>
      <c r="D62" s="34"/>
      <c r="E62" s="17" t="s">
        <v>112</v>
      </c>
      <c r="F62" s="17" t="s">
        <v>113</v>
      </c>
      <c r="G62" s="17"/>
      <c r="H62" s="17"/>
      <c r="I62" s="53">
        <v>150</v>
      </c>
      <c r="J62" s="17" t="s">
        <v>114</v>
      </c>
      <c r="K62" s="17" t="s">
        <v>113</v>
      </c>
      <c r="L62" s="54">
        <v>3</v>
      </c>
      <c r="M62" s="17" t="s">
        <v>115</v>
      </c>
      <c r="N62" s="17"/>
      <c r="O62" s="23" t="s">
        <v>116</v>
      </c>
      <c r="P62" s="16">
        <f>D62*I62*L62</f>
        <v>0</v>
      </c>
      <c r="Q62" s="16"/>
      <c r="R62" s="24" t="s">
        <v>172</v>
      </c>
      <c r="T62" s="18"/>
      <c r="V62" s="13"/>
      <c r="W62" s="13"/>
    </row>
    <row r="63" spans="1:25" ht="15" customHeight="1">
      <c r="A63" s="70"/>
      <c r="B63" s="73"/>
      <c r="C63" s="19" t="s">
        <v>173</v>
      </c>
      <c r="D63" s="34"/>
      <c r="E63" s="17" t="s">
        <v>112</v>
      </c>
      <c r="F63" s="17" t="s">
        <v>113</v>
      </c>
      <c r="G63" s="17"/>
      <c r="H63" s="17"/>
      <c r="I63" s="53">
        <v>15</v>
      </c>
      <c r="J63" s="17" t="s">
        <v>129</v>
      </c>
      <c r="K63" s="17" t="s">
        <v>113</v>
      </c>
      <c r="L63" s="54">
        <v>3</v>
      </c>
      <c r="M63" s="17" t="s">
        <v>133</v>
      </c>
      <c r="N63" s="17"/>
      <c r="O63" s="23" t="s">
        <v>116</v>
      </c>
      <c r="P63" s="16">
        <f>D63*I63*L63</f>
        <v>0</v>
      </c>
      <c r="Q63" s="16"/>
      <c r="R63" s="24" t="s">
        <v>174</v>
      </c>
      <c r="T63" s="18"/>
      <c r="V63" s="13"/>
      <c r="W63" s="13"/>
    </row>
    <row r="64" spans="1:25" ht="15" customHeight="1">
      <c r="A64" s="70"/>
      <c r="B64" s="73"/>
      <c r="C64" s="19"/>
      <c r="D64" s="20"/>
      <c r="G64" s="17"/>
      <c r="H64" s="17"/>
      <c r="K64" s="17"/>
      <c r="L64" s="32"/>
      <c r="N64" s="17"/>
      <c r="O64" s="17" t="s">
        <v>119</v>
      </c>
      <c r="P64" s="16"/>
      <c r="Q64" s="16">
        <f>P62+P63</f>
        <v>0</v>
      </c>
      <c r="R64" s="24"/>
      <c r="T64" s="18"/>
      <c r="V64" s="13"/>
      <c r="W64" s="13"/>
    </row>
    <row r="65" spans="1:23" ht="15" customHeight="1">
      <c r="A65" s="70"/>
      <c r="B65" s="73"/>
      <c r="C65" s="19" t="s">
        <v>131</v>
      </c>
      <c r="D65" s="20"/>
      <c r="G65" s="17"/>
      <c r="H65" s="17"/>
      <c r="K65" s="22"/>
      <c r="N65" s="17"/>
      <c r="P65" s="16"/>
      <c r="Q65" s="16"/>
      <c r="R65" s="24"/>
      <c r="T65" s="18"/>
      <c r="V65" s="13"/>
      <c r="W65" s="13"/>
    </row>
    <row r="66" spans="1:23" ht="15" customHeight="1">
      <c r="A66" s="70"/>
      <c r="B66" s="73"/>
      <c r="C66" s="38" t="s">
        <v>132</v>
      </c>
      <c r="D66" s="34"/>
      <c r="E66" s="17" t="s">
        <v>112</v>
      </c>
      <c r="F66" s="17" t="s">
        <v>113</v>
      </c>
      <c r="G66" s="17"/>
      <c r="H66" s="17"/>
      <c r="I66" s="53">
        <v>1</v>
      </c>
      <c r="J66" s="17" t="s">
        <v>129</v>
      </c>
      <c r="K66" s="17" t="s">
        <v>113</v>
      </c>
      <c r="L66" s="54">
        <v>1</v>
      </c>
      <c r="M66" s="17" t="s">
        <v>133</v>
      </c>
      <c r="N66" s="17"/>
      <c r="O66" s="23" t="s">
        <v>116</v>
      </c>
      <c r="P66" s="16">
        <f>D66*I66*L66</f>
        <v>0</v>
      </c>
      <c r="Q66" s="16"/>
      <c r="R66" s="24"/>
      <c r="T66" s="18"/>
      <c r="V66" s="13"/>
      <c r="W66" s="13"/>
    </row>
    <row r="67" spans="1:23" ht="15" customHeight="1">
      <c r="A67" s="70"/>
      <c r="B67" s="73"/>
      <c r="C67" s="38" t="s">
        <v>135</v>
      </c>
      <c r="D67" s="34"/>
      <c r="E67" s="17" t="s">
        <v>112</v>
      </c>
      <c r="F67" s="17" t="s">
        <v>113</v>
      </c>
      <c r="G67" s="17"/>
      <c r="H67" s="17"/>
      <c r="I67" s="53">
        <v>1</v>
      </c>
      <c r="J67" s="17" t="s">
        <v>129</v>
      </c>
      <c r="K67" s="17" t="s">
        <v>113</v>
      </c>
      <c r="L67" s="54">
        <v>1</v>
      </c>
      <c r="M67" s="17" t="s">
        <v>133</v>
      </c>
      <c r="N67" s="17"/>
      <c r="O67" s="23" t="s">
        <v>116</v>
      </c>
      <c r="P67" s="16">
        <f>D67*I67*L67</f>
        <v>0</v>
      </c>
      <c r="Q67" s="16"/>
      <c r="R67" s="24"/>
      <c r="T67" s="18"/>
      <c r="V67" s="13"/>
      <c r="W67" s="13"/>
    </row>
    <row r="68" spans="1:23" ht="15" customHeight="1">
      <c r="A68" s="70"/>
      <c r="B68" s="73"/>
      <c r="C68" s="38"/>
      <c r="D68" s="20"/>
      <c r="G68" s="17"/>
      <c r="H68" s="17"/>
      <c r="J68" s="39"/>
      <c r="K68" s="22"/>
      <c r="N68" s="17"/>
      <c r="O68" s="17" t="s">
        <v>119</v>
      </c>
      <c r="P68" s="13"/>
      <c r="Q68" s="16">
        <f>SUM(P66:P67)</f>
        <v>0</v>
      </c>
      <c r="R68" s="24"/>
      <c r="T68" s="18"/>
      <c r="V68" s="13"/>
      <c r="W68" s="13"/>
    </row>
    <row r="69" spans="1:23" ht="15" customHeight="1">
      <c r="A69" s="70"/>
      <c r="B69" s="73"/>
      <c r="C69" s="19"/>
      <c r="D69" s="20"/>
      <c r="G69" s="17"/>
      <c r="H69" s="17"/>
      <c r="K69" s="22"/>
      <c r="N69" s="17"/>
      <c r="P69" s="16"/>
      <c r="Q69" s="16"/>
      <c r="R69" s="24"/>
      <c r="T69" s="18"/>
      <c r="V69" s="13"/>
      <c r="W69" s="13"/>
    </row>
    <row r="70" spans="1:23" ht="15" customHeight="1">
      <c r="A70" s="70"/>
      <c r="B70" s="73"/>
      <c r="C70" s="19" t="s">
        <v>139</v>
      </c>
      <c r="D70" s="111"/>
      <c r="E70" s="17" t="s">
        <v>112</v>
      </c>
      <c r="F70" s="17" t="s">
        <v>113</v>
      </c>
      <c r="G70" s="17"/>
      <c r="H70" s="17"/>
      <c r="I70" s="53">
        <v>150</v>
      </c>
      <c r="J70" s="17" t="s">
        <v>114</v>
      </c>
      <c r="K70" s="17" t="s">
        <v>113</v>
      </c>
      <c r="L70" s="54">
        <v>1</v>
      </c>
      <c r="M70" s="17" t="s">
        <v>133</v>
      </c>
      <c r="N70" s="17"/>
      <c r="O70" s="23" t="s">
        <v>116</v>
      </c>
      <c r="P70" s="16">
        <f>D70*I70*L70</f>
        <v>0</v>
      </c>
      <c r="Q70" s="16">
        <f>P70</f>
        <v>0</v>
      </c>
      <c r="R70" s="24"/>
      <c r="T70" s="18"/>
      <c r="V70" s="13"/>
      <c r="W70" s="13"/>
    </row>
    <row r="71" spans="1:23" ht="15" customHeight="1">
      <c r="A71" s="70"/>
      <c r="B71" s="73"/>
      <c r="C71" s="19"/>
      <c r="D71" s="20"/>
      <c r="G71" s="17"/>
      <c r="H71" s="17"/>
      <c r="J71" s="39"/>
      <c r="K71" s="22"/>
      <c r="N71" s="17"/>
      <c r="O71" s="23"/>
      <c r="P71" s="16"/>
      <c r="Q71" s="16"/>
      <c r="R71" s="24"/>
      <c r="T71" s="18"/>
      <c r="V71" s="13"/>
      <c r="W71" s="13"/>
    </row>
    <row r="72" spans="1:23" ht="15" customHeight="1">
      <c r="A72" s="70"/>
      <c r="B72" s="73"/>
      <c r="C72" s="19" t="s">
        <v>147</v>
      </c>
      <c r="D72" s="20"/>
      <c r="G72" s="17"/>
      <c r="H72" s="17"/>
      <c r="K72" s="22"/>
      <c r="N72" s="17"/>
      <c r="P72" s="16"/>
      <c r="Q72" s="16"/>
      <c r="R72" s="24"/>
      <c r="T72" s="18"/>
      <c r="V72" s="13"/>
      <c r="W72" s="13"/>
    </row>
    <row r="73" spans="1:23" ht="15" customHeight="1">
      <c r="A73" s="70"/>
      <c r="B73" s="73"/>
      <c r="C73" s="40" t="s">
        <v>148</v>
      </c>
      <c r="D73" s="111"/>
      <c r="E73" s="17" t="s">
        <v>112</v>
      </c>
      <c r="F73" s="17" t="s">
        <v>113</v>
      </c>
      <c r="G73" s="17"/>
      <c r="H73" s="17"/>
      <c r="I73" s="117">
        <v>2</v>
      </c>
      <c r="J73" s="17" t="s">
        <v>129</v>
      </c>
      <c r="K73" s="17" t="s">
        <v>113</v>
      </c>
      <c r="L73" s="54">
        <v>1</v>
      </c>
      <c r="M73" s="17" t="s">
        <v>133</v>
      </c>
      <c r="N73" s="17"/>
      <c r="O73" s="23" t="s">
        <v>116</v>
      </c>
      <c r="P73" s="16">
        <f t="shared" ref="P73:P78" si="1">D73*I73*L73</f>
        <v>0</v>
      </c>
      <c r="Q73" s="16"/>
      <c r="R73" s="24"/>
      <c r="T73" s="18"/>
      <c r="V73" s="13"/>
      <c r="W73" s="13"/>
    </row>
    <row r="74" spans="1:23" ht="15" customHeight="1">
      <c r="A74" s="70"/>
      <c r="B74" s="73"/>
      <c r="C74" s="40" t="s">
        <v>151</v>
      </c>
      <c r="D74" s="111"/>
      <c r="E74" s="17" t="s">
        <v>112</v>
      </c>
      <c r="F74" s="17" t="s">
        <v>113</v>
      </c>
      <c r="G74" s="13"/>
      <c r="H74" s="13"/>
      <c r="I74" s="117">
        <v>5</v>
      </c>
      <c r="J74" s="17" t="s">
        <v>129</v>
      </c>
      <c r="K74" s="17" t="s">
        <v>113</v>
      </c>
      <c r="L74" s="36">
        <v>1</v>
      </c>
      <c r="M74" s="17" t="s">
        <v>133</v>
      </c>
      <c r="O74" s="23" t="s">
        <v>116</v>
      </c>
      <c r="P74" s="16">
        <f t="shared" si="1"/>
        <v>0</v>
      </c>
      <c r="Q74" s="238" t="s">
        <v>175</v>
      </c>
      <c r="R74" s="450"/>
      <c r="S74" s="18"/>
      <c r="U74" s="13"/>
      <c r="V74" s="13"/>
      <c r="W74" s="13"/>
    </row>
    <row r="75" spans="1:23" ht="15" customHeight="1">
      <c r="A75" s="70"/>
      <c r="B75" s="73"/>
      <c r="C75" s="38" t="s">
        <v>155</v>
      </c>
      <c r="D75" s="111"/>
      <c r="E75" s="17" t="s">
        <v>112</v>
      </c>
      <c r="F75" s="17" t="s">
        <v>113</v>
      </c>
      <c r="G75" s="17"/>
      <c r="H75" s="17"/>
      <c r="I75" s="53">
        <v>2</v>
      </c>
      <c r="J75" s="17" t="s">
        <v>129</v>
      </c>
      <c r="K75" s="17" t="s">
        <v>113</v>
      </c>
      <c r="L75" s="114">
        <v>100</v>
      </c>
      <c r="M75" s="17" t="s">
        <v>156</v>
      </c>
      <c r="N75" s="17"/>
      <c r="O75" s="23" t="s">
        <v>116</v>
      </c>
      <c r="P75" s="16">
        <f t="shared" si="1"/>
        <v>0</v>
      </c>
      <c r="Q75" s="16"/>
      <c r="R75" s="450"/>
      <c r="T75" s="18"/>
      <c r="V75" s="13"/>
      <c r="W75" s="13"/>
    </row>
    <row r="76" spans="1:23" ht="15" customHeight="1">
      <c r="A76" s="70"/>
      <c r="B76" s="73"/>
      <c r="C76" s="40" t="s">
        <v>158</v>
      </c>
      <c r="D76" s="34"/>
      <c r="E76" s="17" t="s">
        <v>112</v>
      </c>
      <c r="F76" s="17" t="s">
        <v>113</v>
      </c>
      <c r="G76" s="17"/>
      <c r="H76" s="17"/>
      <c r="I76" s="53">
        <v>1</v>
      </c>
      <c r="J76" s="17" t="s">
        <v>129</v>
      </c>
      <c r="K76" s="17" t="s">
        <v>113</v>
      </c>
      <c r="L76" s="54">
        <v>1</v>
      </c>
      <c r="M76" s="17" t="s">
        <v>133</v>
      </c>
      <c r="N76" s="17"/>
      <c r="O76" s="23" t="s">
        <v>116</v>
      </c>
      <c r="P76" s="16">
        <f t="shared" si="1"/>
        <v>0</v>
      </c>
      <c r="Q76" s="16"/>
      <c r="R76" s="451"/>
      <c r="T76" s="18"/>
      <c r="V76" s="13"/>
      <c r="W76" s="13"/>
    </row>
    <row r="77" spans="1:23" ht="15" customHeight="1">
      <c r="A77" s="70"/>
      <c r="B77" s="73"/>
      <c r="C77" s="41" t="s">
        <v>159</v>
      </c>
      <c r="D77" s="241"/>
      <c r="E77" s="17" t="s">
        <v>112</v>
      </c>
      <c r="F77" s="17" t="s">
        <v>113</v>
      </c>
      <c r="G77" s="17"/>
      <c r="H77" s="17"/>
      <c r="I77" s="53">
        <v>1</v>
      </c>
      <c r="J77" s="17" t="s">
        <v>129</v>
      </c>
      <c r="K77" s="17" t="s">
        <v>113</v>
      </c>
      <c r="L77" s="54">
        <v>1</v>
      </c>
      <c r="M77" s="17" t="s">
        <v>133</v>
      </c>
      <c r="N77" s="17"/>
      <c r="O77" s="23" t="s">
        <v>116</v>
      </c>
      <c r="P77" s="239">
        <f t="shared" si="1"/>
        <v>0</v>
      </c>
      <c r="Q77" s="16"/>
      <c r="R77" s="451"/>
      <c r="T77" s="18"/>
      <c r="V77" s="13"/>
      <c r="W77" s="13"/>
    </row>
    <row r="78" spans="1:23" ht="15" customHeight="1">
      <c r="A78" s="70"/>
      <c r="B78" s="73"/>
      <c r="C78" s="47" t="s">
        <v>176</v>
      </c>
      <c r="D78" s="34"/>
      <c r="E78" s="17" t="s">
        <v>112</v>
      </c>
      <c r="F78" s="17" t="s">
        <v>113</v>
      </c>
      <c r="G78" s="17"/>
      <c r="H78" s="17"/>
      <c r="I78" s="53">
        <v>1</v>
      </c>
      <c r="J78" s="17" t="s">
        <v>129</v>
      </c>
      <c r="K78" s="17" t="s">
        <v>113</v>
      </c>
      <c r="L78" s="54">
        <v>1</v>
      </c>
      <c r="M78" s="17" t="s">
        <v>133</v>
      </c>
      <c r="N78" s="17"/>
      <c r="O78" s="23" t="s">
        <v>116</v>
      </c>
      <c r="P78" s="239">
        <f t="shared" si="1"/>
        <v>0</v>
      </c>
      <c r="Q78" s="16"/>
      <c r="R78" s="451"/>
      <c r="T78" s="18"/>
      <c r="V78" s="13"/>
      <c r="W78" s="13"/>
    </row>
    <row r="79" spans="1:23" ht="15" customHeight="1" thickBot="1">
      <c r="A79" s="70"/>
      <c r="B79" s="73"/>
      <c r="C79" s="48"/>
      <c r="D79" s="25"/>
      <c r="E79" s="26"/>
      <c r="F79" s="26"/>
      <c r="G79" s="26"/>
      <c r="H79" s="26"/>
      <c r="I79" s="26"/>
      <c r="J79" s="26"/>
      <c r="K79" s="26"/>
      <c r="L79" s="49"/>
      <c r="M79" s="26"/>
      <c r="N79" s="26"/>
      <c r="O79" s="26" t="s">
        <v>119</v>
      </c>
      <c r="P79" s="13"/>
      <c r="Q79" s="50">
        <f>SUM(P73:P78)</f>
        <v>0</v>
      </c>
      <c r="R79" s="451"/>
      <c r="T79" s="18"/>
      <c r="V79" s="13"/>
      <c r="W79" s="13"/>
    </row>
    <row r="80" spans="1:23" ht="15" customHeight="1">
      <c r="A80" s="236" t="s">
        <v>177</v>
      </c>
      <c r="B80" s="172" t="s">
        <v>178</v>
      </c>
      <c r="C80" s="338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4"/>
      <c r="S80" s="13"/>
      <c r="T80" s="13"/>
      <c r="U80" s="13"/>
      <c r="V80" s="13"/>
      <c r="W80" s="13"/>
    </row>
    <row r="81" spans="1:23" ht="15" customHeight="1">
      <c r="B81" s="73">
        <f>SUM(Q81:Q95)</f>
        <v>22863.636363636364</v>
      </c>
      <c r="C81" s="61" t="s">
        <v>110</v>
      </c>
      <c r="D81" s="20"/>
      <c r="G81" s="17"/>
      <c r="H81" s="17"/>
      <c r="K81" s="17"/>
      <c r="N81" s="17"/>
      <c r="O81" s="32"/>
      <c r="P81" s="13"/>
      <c r="Q81" s="13"/>
      <c r="R81" s="43"/>
      <c r="T81" s="18"/>
      <c r="V81" s="13"/>
      <c r="W81" s="13"/>
    </row>
    <row r="82" spans="1:23" ht="15" customHeight="1">
      <c r="B82" s="73"/>
      <c r="C82" s="61"/>
      <c r="D82" s="33" t="s">
        <v>179</v>
      </c>
      <c r="G82" s="17"/>
      <c r="H82" s="17"/>
      <c r="K82" s="17"/>
      <c r="N82" s="17"/>
      <c r="O82" s="22"/>
      <c r="R82" s="43"/>
      <c r="T82" s="18"/>
      <c r="V82" s="13"/>
      <c r="W82" s="13"/>
    </row>
    <row r="83" spans="1:23" ht="15" customHeight="1">
      <c r="B83" s="73"/>
      <c r="C83" s="19"/>
      <c r="D83" s="34">
        <v>620</v>
      </c>
      <c r="E83" s="17" t="s">
        <v>112</v>
      </c>
      <c r="F83" s="17" t="s">
        <v>113</v>
      </c>
      <c r="G83" s="17"/>
      <c r="H83" s="17"/>
      <c r="I83" s="45">
        <v>6</v>
      </c>
      <c r="J83" s="17" t="s">
        <v>114</v>
      </c>
      <c r="K83" s="17" t="s">
        <v>113</v>
      </c>
      <c r="L83" s="269">
        <v>2</v>
      </c>
      <c r="M83" s="17" t="s">
        <v>115</v>
      </c>
      <c r="N83" s="17"/>
      <c r="O83" s="23" t="s">
        <v>116</v>
      </c>
      <c r="P83" s="16">
        <f>D83*I83*L83</f>
        <v>7440</v>
      </c>
      <c r="Q83" s="16"/>
      <c r="R83" s="24" t="s">
        <v>180</v>
      </c>
      <c r="S83" s="13"/>
      <c r="T83" s="13"/>
      <c r="U83" s="13"/>
      <c r="V83" s="13"/>
      <c r="W83" s="13"/>
    </row>
    <row r="84" spans="1:23" ht="15" customHeight="1">
      <c r="B84" s="73"/>
      <c r="C84" s="38"/>
      <c r="D84" s="20"/>
      <c r="G84" s="17"/>
      <c r="H84" s="17"/>
      <c r="K84" s="22"/>
      <c r="L84" s="244"/>
      <c r="N84" s="17"/>
      <c r="O84" s="17" t="s">
        <v>119</v>
      </c>
      <c r="P84" s="13"/>
      <c r="Q84" s="16">
        <f>SUM(P83:P83)/110*100</f>
        <v>6763.636363636364</v>
      </c>
      <c r="R84" s="85" t="s">
        <v>125</v>
      </c>
      <c r="S84" s="13"/>
      <c r="T84" s="13"/>
      <c r="U84" s="13"/>
      <c r="V84" s="13"/>
      <c r="W84" s="13"/>
    </row>
    <row r="85" spans="1:23" ht="15" customHeight="1">
      <c r="A85" s="70"/>
      <c r="B85" s="73"/>
      <c r="C85" s="19" t="s">
        <v>181</v>
      </c>
      <c r="D85" s="34">
        <v>140</v>
      </c>
      <c r="E85" s="17" t="s">
        <v>112</v>
      </c>
      <c r="F85" s="17" t="s">
        <v>113</v>
      </c>
      <c r="G85" s="17"/>
      <c r="H85" s="17"/>
      <c r="I85" s="53">
        <v>15</v>
      </c>
      <c r="J85" s="17" t="s">
        <v>114</v>
      </c>
      <c r="K85" s="17" t="s">
        <v>113</v>
      </c>
      <c r="L85" s="242">
        <v>1</v>
      </c>
      <c r="M85" s="17" t="s">
        <v>115</v>
      </c>
      <c r="N85" s="17"/>
      <c r="O85" s="23" t="s">
        <v>116</v>
      </c>
      <c r="P85" s="16">
        <f>D85*I85*L85</f>
        <v>2100</v>
      </c>
      <c r="Q85" s="58"/>
      <c r="R85" s="24" t="s">
        <v>182</v>
      </c>
      <c r="S85" s="18"/>
      <c r="U85" s="13"/>
      <c r="V85" s="13"/>
      <c r="W85" s="13"/>
    </row>
    <row r="86" spans="1:23" ht="15" customHeight="1">
      <c r="A86" s="70"/>
      <c r="B86" s="73"/>
      <c r="C86" s="19"/>
      <c r="D86" s="34">
        <v>2000</v>
      </c>
      <c r="E86" s="17" t="s">
        <v>112</v>
      </c>
      <c r="F86" s="17" t="s">
        <v>113</v>
      </c>
      <c r="G86" s="17"/>
      <c r="H86" s="17"/>
      <c r="I86" s="53">
        <v>2</v>
      </c>
      <c r="J86" s="17" t="s">
        <v>129</v>
      </c>
      <c r="K86" s="17" t="s">
        <v>113</v>
      </c>
      <c r="L86" s="242">
        <v>1</v>
      </c>
      <c r="M86" s="17" t="s">
        <v>115</v>
      </c>
      <c r="N86" s="17"/>
      <c r="O86" s="23" t="s">
        <v>116</v>
      </c>
      <c r="P86" s="16">
        <f>D86*I86*L86</f>
        <v>4000</v>
      </c>
      <c r="Q86" s="58">
        <f>P85+P86</f>
        <v>6100</v>
      </c>
      <c r="R86" s="24" t="s">
        <v>183</v>
      </c>
      <c r="S86" s="18"/>
      <c r="U86" s="13"/>
      <c r="V86" s="13"/>
      <c r="W86" s="13"/>
    </row>
    <row r="87" spans="1:23" ht="15" customHeight="1">
      <c r="A87" s="70"/>
      <c r="B87" s="73"/>
      <c r="C87" s="19" t="s">
        <v>131</v>
      </c>
      <c r="D87" s="20"/>
      <c r="G87" s="17"/>
      <c r="H87" s="17"/>
      <c r="K87" s="22"/>
      <c r="L87" s="244"/>
      <c r="N87" s="17"/>
      <c r="P87" s="16"/>
      <c r="Q87" s="16"/>
      <c r="R87" s="24"/>
      <c r="S87" s="18"/>
      <c r="U87" s="13"/>
      <c r="V87" s="13"/>
      <c r="W87" s="13"/>
    </row>
    <row r="88" spans="1:23" ht="15" customHeight="1">
      <c r="A88" s="70"/>
      <c r="B88" s="73"/>
      <c r="C88" s="38" t="s">
        <v>132</v>
      </c>
      <c r="D88" s="44">
        <v>10000</v>
      </c>
      <c r="E88" s="17" t="s">
        <v>112</v>
      </c>
      <c r="F88" s="17" t="s">
        <v>113</v>
      </c>
      <c r="G88" s="17"/>
      <c r="H88" s="17"/>
      <c r="I88" s="53">
        <v>1</v>
      </c>
      <c r="J88" s="17" t="s">
        <v>129</v>
      </c>
      <c r="K88" s="17" t="s">
        <v>113</v>
      </c>
      <c r="L88" s="242">
        <v>1</v>
      </c>
      <c r="M88" s="17" t="s">
        <v>115</v>
      </c>
      <c r="N88" s="17"/>
      <c r="O88" s="23" t="s">
        <v>116</v>
      </c>
      <c r="P88" s="16">
        <f>D88*I88*L88</f>
        <v>10000</v>
      </c>
      <c r="Q88" s="16"/>
      <c r="R88" s="24"/>
      <c r="S88" s="18"/>
      <c r="U88" s="13"/>
      <c r="V88" s="13"/>
      <c r="W88" s="13"/>
    </row>
    <row r="89" spans="1:23" ht="15" customHeight="1">
      <c r="A89" s="70"/>
      <c r="B89" s="73"/>
      <c r="C89" s="38"/>
      <c r="D89" s="20"/>
      <c r="G89" s="17"/>
      <c r="H89" s="17"/>
      <c r="K89" s="17"/>
      <c r="L89" s="272"/>
      <c r="N89" s="17"/>
      <c r="O89" s="23"/>
      <c r="P89" s="16"/>
      <c r="Q89" s="16">
        <f>P88+P89</f>
        <v>10000</v>
      </c>
      <c r="R89" s="24"/>
      <c r="S89" s="18"/>
      <c r="U89" s="13"/>
      <c r="V89" s="13"/>
      <c r="W89" s="13"/>
    </row>
    <row r="90" spans="1:23" ht="15" customHeight="1">
      <c r="A90" s="70"/>
      <c r="B90" s="73"/>
      <c r="C90" s="19" t="s">
        <v>147</v>
      </c>
      <c r="D90" s="20"/>
      <c r="G90" s="17"/>
      <c r="H90" s="17"/>
      <c r="K90" s="22"/>
      <c r="N90" s="17"/>
      <c r="P90" s="16"/>
      <c r="Q90" s="16"/>
      <c r="R90" s="24"/>
      <c r="S90" s="13"/>
      <c r="T90" s="13"/>
      <c r="U90" s="13"/>
      <c r="V90" s="13"/>
      <c r="W90" s="13"/>
    </row>
    <row r="91" spans="1:23" ht="15" customHeight="1">
      <c r="A91" s="70"/>
      <c r="B91" s="73"/>
      <c r="C91" s="63" t="s">
        <v>148</v>
      </c>
      <c r="D91" s="34">
        <v>5000</v>
      </c>
      <c r="E91" s="17" t="s">
        <v>112</v>
      </c>
      <c r="F91" s="17" t="s">
        <v>113</v>
      </c>
      <c r="G91" s="17"/>
      <c r="H91" s="17"/>
      <c r="I91" s="53">
        <v>1</v>
      </c>
      <c r="J91" s="17" t="s">
        <v>129</v>
      </c>
      <c r="K91" s="17" t="s">
        <v>113</v>
      </c>
      <c r="L91" s="114">
        <v>0</v>
      </c>
      <c r="M91" s="17" t="s">
        <v>133</v>
      </c>
      <c r="N91" s="17"/>
      <c r="O91" s="23" t="s">
        <v>116</v>
      </c>
      <c r="P91" s="16">
        <f>D91*I91*L91</f>
        <v>0</v>
      </c>
      <c r="Q91" s="16"/>
      <c r="R91" s="24"/>
      <c r="S91" s="13"/>
      <c r="T91" s="13"/>
      <c r="U91" s="13"/>
      <c r="V91" s="13"/>
      <c r="W91" s="13"/>
    </row>
    <row r="92" spans="1:23" ht="15" customHeight="1">
      <c r="A92" s="70"/>
      <c r="B92" s="73"/>
      <c r="C92" s="63" t="s">
        <v>158</v>
      </c>
      <c r="D92" s="34">
        <v>5000</v>
      </c>
      <c r="E92" s="17" t="s">
        <v>112</v>
      </c>
      <c r="F92" s="17" t="s">
        <v>113</v>
      </c>
      <c r="G92" s="17"/>
      <c r="H92" s="17"/>
      <c r="I92" s="53">
        <v>1</v>
      </c>
      <c r="J92" s="17" t="s">
        <v>129</v>
      </c>
      <c r="K92" s="17" t="s">
        <v>113</v>
      </c>
      <c r="L92" s="114">
        <v>0</v>
      </c>
      <c r="M92" s="17" t="s">
        <v>133</v>
      </c>
      <c r="N92" s="17"/>
      <c r="O92" s="23" t="s">
        <v>116</v>
      </c>
      <c r="P92" s="16">
        <f>D92*I92*L92</f>
        <v>0</v>
      </c>
      <c r="Q92" s="16"/>
      <c r="R92" s="24"/>
      <c r="S92" s="13"/>
      <c r="T92" s="13"/>
      <c r="U92" s="13"/>
      <c r="V92" s="13"/>
      <c r="W92" s="13"/>
    </row>
    <row r="93" spans="1:23" ht="15" customHeight="1">
      <c r="A93" s="70"/>
      <c r="B93" s="73"/>
      <c r="C93" s="64"/>
      <c r="D93" s="20"/>
      <c r="G93" s="17"/>
      <c r="H93" s="17"/>
      <c r="K93" s="17"/>
      <c r="L93" s="32"/>
      <c r="N93" s="17"/>
      <c r="O93" s="23"/>
      <c r="P93" s="16"/>
      <c r="Q93" s="16"/>
      <c r="R93" s="24"/>
      <c r="S93" s="13"/>
      <c r="T93" s="13"/>
      <c r="U93" s="13"/>
      <c r="V93" s="13"/>
      <c r="W93" s="13"/>
    </row>
    <row r="94" spans="1:23" ht="15" customHeight="1">
      <c r="A94" s="70"/>
      <c r="B94" s="73"/>
      <c r="C94" s="65"/>
      <c r="D94" s="20"/>
      <c r="G94" s="17"/>
      <c r="H94" s="17"/>
      <c r="K94" s="17"/>
      <c r="L94" s="32"/>
      <c r="N94" s="17"/>
      <c r="O94" s="23"/>
      <c r="P94" s="16"/>
      <c r="Q94" s="16"/>
      <c r="R94" s="24"/>
      <c r="S94" s="13"/>
      <c r="T94" s="13"/>
      <c r="U94" s="13"/>
      <c r="V94" s="13"/>
      <c r="W94" s="13"/>
    </row>
    <row r="95" spans="1:23" ht="15" customHeight="1" thickBot="1">
      <c r="A95" s="70"/>
      <c r="B95" s="73"/>
      <c r="C95" s="66"/>
      <c r="D95" s="25"/>
      <c r="E95" s="26"/>
      <c r="F95" s="26"/>
      <c r="G95" s="26"/>
      <c r="H95" s="26"/>
      <c r="I95" s="26"/>
      <c r="J95" s="26"/>
      <c r="K95" s="28"/>
      <c r="L95" s="26"/>
      <c r="M95" s="26"/>
      <c r="N95" s="26"/>
      <c r="O95" s="26" t="s">
        <v>119</v>
      </c>
      <c r="P95" s="13"/>
      <c r="Q95" s="30">
        <f>SUM(P91:P94)</f>
        <v>0</v>
      </c>
      <c r="R95" s="31"/>
      <c r="S95" s="13"/>
      <c r="T95" s="13"/>
      <c r="U95" s="13"/>
      <c r="V95" s="13"/>
      <c r="W95" s="13"/>
    </row>
    <row r="96" spans="1:23" ht="15" customHeight="1">
      <c r="A96" s="236" t="s">
        <v>31</v>
      </c>
      <c r="B96" s="172" t="s">
        <v>184</v>
      </c>
      <c r="C96" s="338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4"/>
      <c r="U96" s="18"/>
      <c r="V96" s="17"/>
      <c r="W96" s="13"/>
    </row>
    <row r="97" spans="1:24" ht="15" customHeight="1">
      <c r="B97" s="73">
        <f>SUM(Q97:Q117)</f>
        <v>802118.18181818188</v>
      </c>
      <c r="C97" s="19" t="s">
        <v>110</v>
      </c>
      <c r="D97" s="33" t="s">
        <v>185</v>
      </c>
      <c r="G97" s="17"/>
      <c r="H97" s="17"/>
      <c r="K97" s="17"/>
      <c r="N97" s="17"/>
      <c r="O97" s="22"/>
      <c r="R97" s="24"/>
      <c r="S97" s="16"/>
      <c r="V97" s="17"/>
      <c r="W97" s="18"/>
      <c r="X97" s="17"/>
    </row>
    <row r="98" spans="1:24" ht="15" customHeight="1">
      <c r="B98" s="73"/>
      <c r="C98" s="19"/>
      <c r="D98" s="111">
        <v>4000</v>
      </c>
      <c r="E98" s="17" t="s">
        <v>112</v>
      </c>
      <c r="F98" s="17" t="s">
        <v>113</v>
      </c>
      <c r="G98" s="17"/>
      <c r="H98" s="17"/>
      <c r="I98" s="59">
        <v>3</v>
      </c>
      <c r="J98" s="17" t="s">
        <v>114</v>
      </c>
      <c r="K98" s="17" t="s">
        <v>113</v>
      </c>
      <c r="L98" s="270">
        <v>2</v>
      </c>
      <c r="M98" s="17" t="s">
        <v>115</v>
      </c>
      <c r="N98" s="17"/>
      <c r="O98" s="23" t="s">
        <v>116</v>
      </c>
      <c r="P98" s="16">
        <f>D98*I98*L98</f>
        <v>24000</v>
      </c>
      <c r="Q98" s="16"/>
      <c r="R98" s="24" t="s">
        <v>169</v>
      </c>
      <c r="T98" s="18"/>
      <c r="V98" s="13"/>
      <c r="W98" s="13"/>
    </row>
    <row r="99" spans="1:24" ht="15" customHeight="1">
      <c r="B99" s="73"/>
      <c r="C99" s="19" t="s">
        <v>120</v>
      </c>
      <c r="D99" s="20"/>
      <c r="G99" s="17"/>
      <c r="H99" s="17"/>
      <c r="K99" s="22"/>
      <c r="L99" s="244"/>
      <c r="N99" s="17"/>
      <c r="P99" s="16"/>
      <c r="Q99" s="16"/>
      <c r="R99" s="70"/>
      <c r="T99" s="18"/>
      <c r="V99" s="13"/>
      <c r="W99" s="13"/>
    </row>
    <row r="100" spans="1:24" ht="15" customHeight="1">
      <c r="A100" s="70"/>
      <c r="B100" s="73"/>
      <c r="C100" s="16" t="s">
        <v>186</v>
      </c>
      <c r="D100" s="397"/>
      <c r="E100" s="17" t="s">
        <v>112</v>
      </c>
      <c r="F100" s="17" t="s">
        <v>113</v>
      </c>
      <c r="G100" s="17"/>
      <c r="H100" s="17"/>
      <c r="I100" s="53">
        <v>3</v>
      </c>
      <c r="J100" s="17" t="s">
        <v>114</v>
      </c>
      <c r="K100" s="17" t="s">
        <v>113</v>
      </c>
      <c r="L100" s="242">
        <v>2</v>
      </c>
      <c r="M100" s="17" t="s">
        <v>115</v>
      </c>
      <c r="N100" s="17"/>
      <c r="O100" s="23" t="s">
        <v>116</v>
      </c>
      <c r="P100" s="16">
        <f>D100*I100*L100</f>
        <v>0</v>
      </c>
      <c r="Q100" s="16"/>
      <c r="R100" s="24" t="s">
        <v>171</v>
      </c>
      <c r="T100" s="18"/>
      <c r="V100" s="13"/>
      <c r="W100" s="13"/>
    </row>
    <row r="101" spans="1:24" ht="15" customHeight="1">
      <c r="A101" s="70"/>
      <c r="B101" s="73"/>
      <c r="C101" s="38" t="s">
        <v>124</v>
      </c>
      <c r="D101" s="397"/>
      <c r="E101" s="17" t="s">
        <v>112</v>
      </c>
      <c r="F101" s="17" t="s">
        <v>113</v>
      </c>
      <c r="G101" s="17"/>
      <c r="H101" s="17"/>
      <c r="I101" s="53">
        <v>3</v>
      </c>
      <c r="J101" s="17" t="s">
        <v>114</v>
      </c>
      <c r="K101" s="17" t="s">
        <v>113</v>
      </c>
      <c r="L101" s="242">
        <v>8</v>
      </c>
      <c r="M101" s="17" t="s">
        <v>115</v>
      </c>
      <c r="N101" s="17"/>
      <c r="O101" s="23" t="s">
        <v>116</v>
      </c>
      <c r="P101" s="16">
        <f>D101*I101*L101</f>
        <v>0</v>
      </c>
      <c r="Q101" s="16">
        <f>SUM(P98:P101)/110*100</f>
        <v>21818.18181818182</v>
      </c>
      <c r="R101" s="85" t="s">
        <v>125</v>
      </c>
      <c r="T101" s="18"/>
      <c r="V101" s="13"/>
      <c r="W101" s="13"/>
    </row>
    <row r="102" spans="1:24" ht="15" customHeight="1">
      <c r="A102" s="70"/>
      <c r="B102" s="73"/>
      <c r="C102" s="38"/>
      <c r="D102" s="20"/>
      <c r="G102" s="17"/>
      <c r="H102" s="17"/>
      <c r="K102" s="22"/>
      <c r="L102" s="244"/>
      <c r="N102" s="17"/>
      <c r="P102" s="13"/>
      <c r="Q102" s="13"/>
      <c r="R102" s="24"/>
      <c r="T102" s="18"/>
      <c r="V102" s="13"/>
      <c r="W102" s="13"/>
    </row>
    <row r="103" spans="1:24" ht="15" customHeight="1">
      <c r="A103" s="70"/>
      <c r="B103" s="73"/>
      <c r="C103" s="19" t="s">
        <v>181</v>
      </c>
      <c r="D103" s="34">
        <v>140</v>
      </c>
      <c r="E103" s="17" t="s">
        <v>112</v>
      </c>
      <c r="F103" s="17" t="s">
        <v>113</v>
      </c>
      <c r="G103" s="17"/>
      <c r="H103" s="17"/>
      <c r="I103" s="53">
        <v>15</v>
      </c>
      <c r="J103" s="17" t="s">
        <v>114</v>
      </c>
      <c r="K103" s="17" t="s">
        <v>113</v>
      </c>
      <c r="L103" s="242">
        <v>3</v>
      </c>
      <c r="M103" s="17" t="s">
        <v>115</v>
      </c>
      <c r="N103" s="17"/>
      <c r="O103" s="23" t="s">
        <v>116</v>
      </c>
      <c r="P103" s="16">
        <f>D103*I103*L103</f>
        <v>6300</v>
      </c>
      <c r="Q103" s="16"/>
      <c r="R103" s="24" t="s">
        <v>187</v>
      </c>
      <c r="T103" s="18"/>
      <c r="V103" s="13"/>
      <c r="W103" s="13"/>
    </row>
    <row r="104" spans="1:24" ht="15" customHeight="1">
      <c r="A104" s="70"/>
      <c r="B104" s="73"/>
      <c r="C104" s="19"/>
      <c r="D104" s="34">
        <v>2000</v>
      </c>
      <c r="E104" s="17" t="s">
        <v>112</v>
      </c>
      <c r="F104" s="17" t="s">
        <v>113</v>
      </c>
      <c r="G104" s="17"/>
      <c r="H104" s="17"/>
      <c r="I104" s="53">
        <v>10</v>
      </c>
      <c r="J104" s="17" t="s">
        <v>129</v>
      </c>
      <c r="K104" s="17" t="s">
        <v>113</v>
      </c>
      <c r="L104" s="242">
        <v>2</v>
      </c>
      <c r="M104" s="17" t="s">
        <v>115</v>
      </c>
      <c r="N104" s="17"/>
      <c r="O104" s="23" t="s">
        <v>116</v>
      </c>
      <c r="P104" s="16">
        <f>D104*I104*L104</f>
        <v>40000</v>
      </c>
      <c r="Q104" s="16">
        <f>P103+P104</f>
        <v>46300</v>
      </c>
      <c r="R104" s="24" t="s">
        <v>183</v>
      </c>
      <c r="T104" s="18"/>
      <c r="V104" s="13"/>
      <c r="W104" s="13"/>
    </row>
    <row r="105" spans="1:24" ht="15" customHeight="1">
      <c r="A105" s="70"/>
      <c r="B105" s="73"/>
      <c r="C105" s="19" t="s">
        <v>131</v>
      </c>
      <c r="D105" s="20"/>
      <c r="G105" s="17"/>
      <c r="H105" s="17"/>
      <c r="K105" s="22"/>
      <c r="L105" s="244"/>
      <c r="N105" s="17"/>
      <c r="P105" s="16"/>
      <c r="Q105" s="16"/>
      <c r="R105" s="24"/>
      <c r="T105" s="18"/>
      <c r="V105" s="13"/>
      <c r="W105" s="13"/>
    </row>
    <row r="106" spans="1:24" ht="15" customHeight="1">
      <c r="A106" s="70"/>
      <c r="B106" s="73"/>
      <c r="C106" s="38" t="s">
        <v>132</v>
      </c>
      <c r="D106" s="20">
        <v>50000</v>
      </c>
      <c r="E106" s="17" t="s">
        <v>112</v>
      </c>
      <c r="F106" s="17" t="s">
        <v>113</v>
      </c>
      <c r="G106" s="17"/>
      <c r="H106" s="17"/>
      <c r="I106" s="53">
        <v>1</v>
      </c>
      <c r="J106" s="17" t="s">
        <v>129</v>
      </c>
      <c r="K106" s="17" t="s">
        <v>113</v>
      </c>
      <c r="L106" s="242">
        <v>2</v>
      </c>
      <c r="M106" s="17" t="s">
        <v>115</v>
      </c>
      <c r="N106" s="17"/>
      <c r="O106" s="23" t="s">
        <v>116</v>
      </c>
      <c r="P106" s="16">
        <f>D106*I106*L106</f>
        <v>100000</v>
      </c>
      <c r="Q106" s="16"/>
      <c r="R106" s="24"/>
      <c r="T106" s="18"/>
      <c r="V106" s="13"/>
      <c r="W106" s="13"/>
    </row>
    <row r="107" spans="1:24" ht="15" customHeight="1">
      <c r="A107" s="70"/>
      <c r="B107" s="73"/>
      <c r="C107" s="38" t="s">
        <v>135</v>
      </c>
      <c r="D107" s="20">
        <v>50000</v>
      </c>
      <c r="E107" s="17" t="s">
        <v>112</v>
      </c>
      <c r="F107" s="17" t="s">
        <v>113</v>
      </c>
      <c r="G107" s="17"/>
      <c r="H107" s="17"/>
      <c r="I107" s="53">
        <v>1</v>
      </c>
      <c r="J107" s="17" t="s">
        <v>129</v>
      </c>
      <c r="K107" s="17" t="s">
        <v>113</v>
      </c>
      <c r="L107" s="242">
        <v>2</v>
      </c>
      <c r="M107" s="17" t="s">
        <v>115</v>
      </c>
      <c r="N107" s="17"/>
      <c r="O107" s="23" t="s">
        <v>116</v>
      </c>
      <c r="P107" s="16">
        <f>D107*I107*L107</f>
        <v>100000</v>
      </c>
      <c r="Q107" s="16">
        <f>SUM(P106:P107)</f>
        <v>200000</v>
      </c>
      <c r="R107" s="24"/>
      <c r="T107" s="18"/>
      <c r="V107" s="13"/>
      <c r="W107" s="13"/>
    </row>
    <row r="108" spans="1:24" ht="15" customHeight="1">
      <c r="A108" s="70"/>
      <c r="B108" s="73"/>
      <c r="C108" s="38"/>
      <c r="D108" s="20"/>
      <c r="G108" s="17"/>
      <c r="H108" s="17"/>
      <c r="J108" s="39"/>
      <c r="K108" s="22"/>
      <c r="L108" s="244"/>
      <c r="N108" s="17"/>
      <c r="P108" s="13"/>
      <c r="Q108" s="13"/>
      <c r="R108" s="24"/>
      <c r="T108" s="18"/>
      <c r="V108" s="13"/>
      <c r="W108" s="13"/>
    </row>
    <row r="109" spans="1:24" ht="15" customHeight="1">
      <c r="A109" s="70"/>
      <c r="B109" s="73"/>
      <c r="C109" s="19" t="s">
        <v>139</v>
      </c>
      <c r="D109" s="20">
        <v>800</v>
      </c>
      <c r="E109" s="17" t="s">
        <v>112</v>
      </c>
      <c r="F109" s="17" t="s">
        <v>113</v>
      </c>
      <c r="G109" s="17"/>
      <c r="H109" s="17"/>
      <c r="I109" s="53">
        <v>15</v>
      </c>
      <c r="J109" s="17" t="s">
        <v>114</v>
      </c>
      <c r="K109" s="17" t="s">
        <v>113</v>
      </c>
      <c r="L109" s="242">
        <v>2</v>
      </c>
      <c r="M109" s="17" t="s">
        <v>115</v>
      </c>
      <c r="N109" s="17"/>
      <c r="O109" s="23" t="s">
        <v>116</v>
      </c>
      <c r="P109" s="16">
        <f>D109*I109*L109</f>
        <v>24000</v>
      </c>
      <c r="Q109" s="16">
        <f>P109</f>
        <v>24000</v>
      </c>
      <c r="R109" s="24"/>
      <c r="T109" s="18"/>
      <c r="V109" s="13"/>
      <c r="W109" s="13"/>
    </row>
    <row r="110" spans="1:24" ht="15" customHeight="1">
      <c r="A110" s="70"/>
      <c r="B110" s="73"/>
      <c r="C110" s="19"/>
      <c r="D110" s="20"/>
      <c r="G110" s="17"/>
      <c r="H110" s="17"/>
      <c r="J110" s="39"/>
      <c r="K110" s="22"/>
      <c r="L110" s="244"/>
      <c r="N110" s="17"/>
      <c r="O110" s="23"/>
      <c r="P110" s="16"/>
      <c r="Q110" s="16"/>
      <c r="R110" s="24"/>
      <c r="T110" s="18"/>
      <c r="V110" s="13"/>
      <c r="W110" s="13"/>
    </row>
    <row r="111" spans="1:24" ht="15" customHeight="1">
      <c r="A111" s="70"/>
      <c r="B111" s="73"/>
      <c r="C111" s="19" t="s">
        <v>147</v>
      </c>
      <c r="D111" s="20"/>
      <c r="G111" s="17"/>
      <c r="H111" s="17"/>
      <c r="K111" s="22"/>
      <c r="L111" s="244"/>
      <c r="N111" s="17"/>
      <c r="P111" s="16"/>
      <c r="Q111" s="16"/>
      <c r="R111" s="24"/>
      <c r="T111" s="18"/>
      <c r="V111" s="13"/>
      <c r="W111" s="13"/>
    </row>
    <row r="112" spans="1:24" ht="15" customHeight="1">
      <c r="A112" s="70"/>
      <c r="B112" s="73"/>
      <c r="C112" s="40" t="s">
        <v>148</v>
      </c>
      <c r="D112" s="396">
        <v>125000</v>
      </c>
      <c r="E112" s="17" t="s">
        <v>112</v>
      </c>
      <c r="F112" s="17" t="s">
        <v>113</v>
      </c>
      <c r="G112" s="17"/>
      <c r="H112" s="17"/>
      <c r="I112" s="53">
        <v>1</v>
      </c>
      <c r="J112" s="17" t="s">
        <v>129</v>
      </c>
      <c r="K112" s="17" t="s">
        <v>113</v>
      </c>
      <c r="L112" s="242">
        <v>2</v>
      </c>
      <c r="M112" s="17" t="s">
        <v>115</v>
      </c>
      <c r="N112" s="17"/>
      <c r="O112" s="23" t="s">
        <v>116</v>
      </c>
      <c r="P112" s="239">
        <f>D112*I112*L112</f>
        <v>250000</v>
      </c>
      <c r="Q112" s="16"/>
      <c r="R112" s="24"/>
      <c r="T112" s="18"/>
      <c r="V112" s="13"/>
      <c r="W112" s="13"/>
    </row>
    <row r="113" spans="1:23" ht="15" customHeight="1">
      <c r="A113" s="70"/>
      <c r="B113" s="73"/>
      <c r="C113" s="38" t="s">
        <v>155</v>
      </c>
      <c r="D113" s="397"/>
      <c r="E113" s="17" t="s">
        <v>112</v>
      </c>
      <c r="F113" s="17" t="s">
        <v>113</v>
      </c>
      <c r="G113" s="17"/>
      <c r="H113" s="17"/>
      <c r="I113" s="53">
        <v>10</v>
      </c>
      <c r="J113" s="17" t="s">
        <v>129</v>
      </c>
      <c r="K113" s="17" t="s">
        <v>113</v>
      </c>
      <c r="L113" s="242">
        <v>2</v>
      </c>
      <c r="M113" s="17" t="s">
        <v>115</v>
      </c>
      <c r="N113" s="17"/>
      <c r="O113" s="23" t="s">
        <v>116</v>
      </c>
      <c r="P113" s="16">
        <f>D113*I113*L113</f>
        <v>0</v>
      </c>
      <c r="Q113" s="16"/>
      <c r="R113" s="24" t="s">
        <v>188</v>
      </c>
      <c r="T113" s="18"/>
      <c r="V113" s="13"/>
      <c r="W113" s="13"/>
    </row>
    <row r="114" spans="1:23" ht="15" customHeight="1">
      <c r="A114" s="70"/>
      <c r="B114" s="73"/>
      <c r="C114" s="40" t="s">
        <v>158</v>
      </c>
      <c r="D114" s="232">
        <v>5000</v>
      </c>
      <c r="E114" s="17" t="s">
        <v>112</v>
      </c>
      <c r="F114" s="17" t="s">
        <v>113</v>
      </c>
      <c r="G114" s="17"/>
      <c r="H114" s="17"/>
      <c r="I114" s="53">
        <v>1</v>
      </c>
      <c r="J114" s="17" t="s">
        <v>129</v>
      </c>
      <c r="K114" s="17" t="s">
        <v>113</v>
      </c>
      <c r="L114" s="242">
        <v>2</v>
      </c>
      <c r="M114" s="17" t="s">
        <v>115</v>
      </c>
      <c r="N114" s="17"/>
      <c r="O114" s="23" t="s">
        <v>116</v>
      </c>
      <c r="P114" s="16">
        <f>D114*I114*L114</f>
        <v>10000</v>
      </c>
      <c r="Q114" s="16"/>
      <c r="R114" s="24"/>
      <c r="T114" s="18"/>
      <c r="V114" s="13"/>
      <c r="W114" s="13"/>
    </row>
    <row r="115" spans="1:23" ht="15" customHeight="1">
      <c r="A115" s="70"/>
      <c r="B115" s="73"/>
      <c r="C115" s="41"/>
      <c r="D115" s="20"/>
      <c r="G115" s="17"/>
      <c r="H115" s="17"/>
      <c r="K115" s="17"/>
      <c r="L115" s="272"/>
      <c r="N115" s="17"/>
      <c r="O115" s="23"/>
      <c r="P115" s="16"/>
      <c r="Q115" s="16"/>
      <c r="R115" s="24"/>
      <c r="T115" s="18"/>
      <c r="V115" s="13"/>
      <c r="W115" s="13"/>
    </row>
    <row r="116" spans="1:23" ht="15" customHeight="1">
      <c r="A116" s="70"/>
      <c r="B116" s="73"/>
      <c r="C116" s="47" t="s">
        <v>176</v>
      </c>
      <c r="D116" s="396">
        <v>125000</v>
      </c>
      <c r="E116" s="17" t="s">
        <v>112</v>
      </c>
      <c r="F116" s="17" t="s">
        <v>113</v>
      </c>
      <c r="G116" s="17"/>
      <c r="H116" s="17"/>
      <c r="I116" s="53">
        <v>1</v>
      </c>
      <c r="J116" s="17" t="s">
        <v>129</v>
      </c>
      <c r="K116" s="17" t="s">
        <v>113</v>
      </c>
      <c r="L116" s="242">
        <v>2</v>
      </c>
      <c r="M116" s="17" t="s">
        <v>115</v>
      </c>
      <c r="N116" s="17"/>
      <c r="O116" s="23" t="s">
        <v>116</v>
      </c>
      <c r="P116" s="239">
        <f>D116*I116*L116</f>
        <v>250000</v>
      </c>
      <c r="Q116" s="16"/>
      <c r="R116" s="24"/>
      <c r="T116" s="18"/>
      <c r="V116" s="13"/>
      <c r="W116" s="13"/>
    </row>
    <row r="117" spans="1:23" ht="15" customHeight="1" thickBot="1">
      <c r="A117" s="70"/>
      <c r="B117" s="73"/>
      <c r="C117" s="55"/>
      <c r="D117" s="25"/>
      <c r="E117" s="26"/>
      <c r="F117" s="26"/>
      <c r="G117" s="26"/>
      <c r="H117" s="26"/>
      <c r="I117" s="26"/>
      <c r="J117" s="26"/>
      <c r="K117" s="28"/>
      <c r="L117" s="26"/>
      <c r="M117" s="26"/>
      <c r="N117" s="26"/>
      <c r="O117" s="26" t="s">
        <v>119</v>
      </c>
      <c r="P117" s="13"/>
      <c r="Q117" s="30">
        <f>SUM(P112:P116)</f>
        <v>510000</v>
      </c>
      <c r="R117" s="31"/>
      <c r="T117" s="18"/>
      <c r="V117" s="13"/>
      <c r="W117" s="13"/>
    </row>
    <row r="118" spans="1:23" ht="15" customHeight="1">
      <c r="A118" s="236" t="s">
        <v>33</v>
      </c>
      <c r="B118" s="172" t="s">
        <v>189</v>
      </c>
      <c r="C118" s="338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4"/>
      <c r="S118" s="13"/>
      <c r="T118" s="13"/>
      <c r="U118" s="13"/>
      <c r="V118" s="13"/>
      <c r="W118" s="13"/>
    </row>
    <row r="119" spans="1:23" ht="15" customHeight="1">
      <c r="B119" s="73">
        <f>SUM(Q119:Q128)</f>
        <v>19472.727272727272</v>
      </c>
      <c r="C119" s="19" t="s">
        <v>110</v>
      </c>
      <c r="D119" s="68" t="s">
        <v>190</v>
      </c>
      <c r="G119" s="17"/>
      <c r="H119" s="17"/>
      <c r="K119" s="17"/>
      <c r="N119" s="17"/>
      <c r="O119" s="32"/>
      <c r="Q119" s="43"/>
      <c r="R119" s="24"/>
      <c r="S119" s="13"/>
      <c r="T119" s="13"/>
      <c r="U119" s="13"/>
      <c r="V119" s="13"/>
      <c r="W119" s="13"/>
    </row>
    <row r="120" spans="1:23" ht="15" customHeight="1">
      <c r="B120" s="73"/>
      <c r="C120" s="19"/>
      <c r="D120" s="34">
        <v>620</v>
      </c>
      <c r="E120" s="17" t="s">
        <v>112</v>
      </c>
      <c r="F120" s="17" t="s">
        <v>113</v>
      </c>
      <c r="G120" s="17"/>
      <c r="H120" s="17"/>
      <c r="I120" s="59">
        <v>3</v>
      </c>
      <c r="J120" s="17" t="s">
        <v>114</v>
      </c>
      <c r="K120" s="17" t="s">
        <v>113</v>
      </c>
      <c r="L120" s="270">
        <v>3</v>
      </c>
      <c r="M120" s="17" t="s">
        <v>115</v>
      </c>
      <c r="N120" s="17"/>
      <c r="O120" s="23" t="s">
        <v>116</v>
      </c>
      <c r="P120" s="16">
        <f>D120*I120*L120</f>
        <v>5580</v>
      </c>
      <c r="Q120" s="38"/>
      <c r="R120" s="24" t="s">
        <v>191</v>
      </c>
      <c r="S120" s="13"/>
      <c r="T120" s="13"/>
      <c r="U120" s="13"/>
      <c r="V120" s="13"/>
      <c r="W120" s="13"/>
    </row>
    <row r="121" spans="1:23" ht="15" customHeight="1">
      <c r="A121" s="70"/>
      <c r="B121" s="73"/>
      <c r="C121" s="38"/>
      <c r="D121" s="20"/>
      <c r="G121" s="17"/>
      <c r="H121" s="17"/>
      <c r="K121" s="22"/>
      <c r="L121" s="244"/>
      <c r="N121" s="17"/>
      <c r="O121" s="17" t="s">
        <v>119</v>
      </c>
      <c r="P121" s="13"/>
      <c r="Q121" s="38">
        <f>SUM(P120:P120)/110*100</f>
        <v>5072.727272727273</v>
      </c>
      <c r="R121" s="85" t="s">
        <v>125</v>
      </c>
      <c r="S121" s="13"/>
      <c r="T121" s="13"/>
      <c r="U121" s="13"/>
      <c r="V121" s="13"/>
      <c r="W121" s="13"/>
    </row>
    <row r="122" spans="1:23" ht="15" customHeight="1">
      <c r="A122" s="70"/>
      <c r="B122" s="73"/>
      <c r="C122" s="19" t="s">
        <v>181</v>
      </c>
      <c r="D122" s="34">
        <v>140</v>
      </c>
      <c r="E122" s="17" t="s">
        <v>112</v>
      </c>
      <c r="F122" s="17" t="s">
        <v>113</v>
      </c>
      <c r="G122" s="17"/>
      <c r="H122" s="17"/>
      <c r="I122" s="53">
        <v>20</v>
      </c>
      <c r="J122" s="17" t="s">
        <v>114</v>
      </c>
      <c r="K122" s="17" t="s">
        <v>113</v>
      </c>
      <c r="L122" s="242">
        <v>3</v>
      </c>
      <c r="M122" s="17" t="s">
        <v>115</v>
      </c>
      <c r="N122" s="17"/>
      <c r="O122" s="23" t="s">
        <v>116</v>
      </c>
      <c r="P122" s="16">
        <f>D122*I122*L122</f>
        <v>8400</v>
      </c>
      <c r="Q122" s="38"/>
      <c r="R122" s="24" t="s">
        <v>192</v>
      </c>
      <c r="S122" s="13"/>
      <c r="T122" s="13"/>
      <c r="U122" s="13"/>
      <c r="V122" s="13"/>
      <c r="W122" s="13"/>
    </row>
    <row r="123" spans="1:23" ht="15" customHeight="1">
      <c r="A123" s="70"/>
      <c r="B123" s="73"/>
      <c r="C123" s="19"/>
      <c r="D123" s="34">
        <v>2000</v>
      </c>
      <c r="E123" s="17" t="s">
        <v>112</v>
      </c>
      <c r="F123" s="17" t="s">
        <v>113</v>
      </c>
      <c r="G123" s="17"/>
      <c r="H123" s="17"/>
      <c r="I123" s="53">
        <v>1</v>
      </c>
      <c r="J123" s="17" t="s">
        <v>129</v>
      </c>
      <c r="K123" s="17" t="s">
        <v>113</v>
      </c>
      <c r="L123" s="242">
        <v>3</v>
      </c>
      <c r="M123" s="17" t="s">
        <v>133</v>
      </c>
      <c r="N123" s="17"/>
      <c r="O123" s="23" t="s">
        <v>116</v>
      </c>
      <c r="P123" s="16">
        <f>D123*I123*L123</f>
        <v>6000</v>
      </c>
      <c r="Q123" s="38">
        <f>P122+P123</f>
        <v>14400</v>
      </c>
      <c r="R123" s="112" t="s">
        <v>193</v>
      </c>
      <c r="S123" s="13"/>
      <c r="T123" s="13"/>
      <c r="U123" s="13"/>
      <c r="V123" s="13"/>
      <c r="W123" s="13"/>
    </row>
    <row r="124" spans="1:23" ht="15" customHeight="1">
      <c r="A124" s="70"/>
      <c r="B124" s="73"/>
      <c r="C124" s="38"/>
      <c r="D124" s="20"/>
      <c r="G124" s="17"/>
      <c r="H124" s="17"/>
      <c r="K124" s="22"/>
      <c r="N124" s="17"/>
      <c r="P124" s="13"/>
      <c r="Q124" s="38"/>
      <c r="R124" s="24"/>
      <c r="S124" s="13"/>
      <c r="T124" s="13"/>
      <c r="U124" s="13"/>
      <c r="V124" s="13"/>
      <c r="W124" s="13"/>
    </row>
    <row r="125" spans="1:23" ht="15" customHeight="1">
      <c r="A125" s="70"/>
      <c r="B125" s="73"/>
      <c r="C125" s="38"/>
      <c r="D125" s="20"/>
      <c r="G125" s="17"/>
      <c r="H125" s="17"/>
      <c r="K125" s="22"/>
      <c r="N125" s="17"/>
      <c r="P125" s="13"/>
      <c r="Q125" s="38"/>
      <c r="R125" s="24"/>
      <c r="S125" s="13"/>
      <c r="T125" s="13"/>
      <c r="U125" s="13"/>
      <c r="V125" s="13"/>
      <c r="W125" s="13"/>
    </row>
    <row r="126" spans="1:23" ht="15" customHeight="1">
      <c r="A126" s="70"/>
      <c r="B126" s="73"/>
      <c r="C126" s="41"/>
      <c r="D126" s="20"/>
      <c r="G126" s="17"/>
      <c r="H126" s="17"/>
      <c r="K126" s="17"/>
      <c r="L126" s="32"/>
      <c r="N126" s="17"/>
      <c r="O126" s="23"/>
      <c r="P126" s="16"/>
      <c r="Q126" s="38"/>
      <c r="R126" s="24"/>
      <c r="S126" s="13"/>
      <c r="T126" s="13"/>
      <c r="U126" s="13"/>
      <c r="V126" s="13"/>
      <c r="W126" s="13"/>
    </row>
    <row r="127" spans="1:23" ht="15" customHeight="1">
      <c r="A127" s="70"/>
      <c r="B127" s="73"/>
      <c r="C127" s="47"/>
      <c r="D127" s="20"/>
      <c r="G127" s="17"/>
      <c r="H127" s="17"/>
      <c r="K127" s="17"/>
      <c r="L127" s="32"/>
      <c r="N127" s="17"/>
      <c r="O127" s="23"/>
      <c r="P127" s="16"/>
      <c r="Q127" s="38"/>
      <c r="R127" s="24"/>
      <c r="S127" s="13"/>
      <c r="T127" s="13"/>
      <c r="U127" s="13"/>
      <c r="V127" s="13"/>
      <c r="W127" s="13"/>
    </row>
    <row r="128" spans="1:23" ht="15" customHeight="1" thickBot="1">
      <c r="A128" s="76"/>
      <c r="B128" s="72"/>
      <c r="C128" s="55"/>
      <c r="D128" s="25"/>
      <c r="E128" s="26"/>
      <c r="F128" s="26"/>
      <c r="G128" s="26"/>
      <c r="H128" s="26"/>
      <c r="I128" s="26"/>
      <c r="J128" s="26"/>
      <c r="K128" s="28"/>
      <c r="L128" s="26"/>
      <c r="M128" s="26"/>
      <c r="N128" s="26"/>
      <c r="O128" s="26" t="s">
        <v>119</v>
      </c>
      <c r="P128" s="103"/>
      <c r="Q128" s="55">
        <f>SUM(P124:P127)</f>
        <v>0</v>
      </c>
      <c r="R128" s="31"/>
      <c r="S128" s="13"/>
      <c r="T128" s="13"/>
      <c r="U128" s="13"/>
      <c r="V128" s="13"/>
      <c r="W128" s="13"/>
    </row>
    <row r="129" spans="1:23" ht="15" customHeight="1">
      <c r="A129" s="236" t="s">
        <v>35</v>
      </c>
      <c r="B129" s="178" t="s">
        <v>194</v>
      </c>
      <c r="C129" s="33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80"/>
      <c r="U129" s="18"/>
      <c r="V129" s="17"/>
      <c r="W129" s="13"/>
    </row>
    <row r="130" spans="1:23" ht="15" customHeight="1">
      <c r="B130" s="73">
        <f>SUM(Q130:Q147)</f>
        <v>38363.636363636368</v>
      </c>
      <c r="C130" s="19" t="s">
        <v>110</v>
      </c>
      <c r="G130" s="17"/>
      <c r="H130" s="17"/>
      <c r="K130" s="17"/>
      <c r="N130" s="17"/>
      <c r="O130" s="32"/>
      <c r="R130" s="24"/>
    </row>
    <row r="131" spans="1:23" ht="15" customHeight="1">
      <c r="A131" s="70"/>
      <c r="B131" s="73"/>
      <c r="C131" s="19"/>
      <c r="D131" s="33" t="s">
        <v>195</v>
      </c>
      <c r="G131" s="17"/>
      <c r="H131" s="17"/>
      <c r="K131" s="17"/>
      <c r="N131" s="17"/>
      <c r="O131" s="22"/>
      <c r="R131" s="24"/>
    </row>
    <row r="132" spans="1:23" ht="15" customHeight="1">
      <c r="A132" s="70"/>
      <c r="B132" s="73"/>
      <c r="C132" s="19"/>
      <c r="D132" s="34">
        <v>1460</v>
      </c>
      <c r="E132" s="17" t="s">
        <v>112</v>
      </c>
      <c r="F132" s="17" t="s">
        <v>113</v>
      </c>
      <c r="G132" s="17"/>
      <c r="H132" s="17"/>
      <c r="I132" s="53">
        <v>3</v>
      </c>
      <c r="J132" s="17" t="s">
        <v>114</v>
      </c>
      <c r="K132" s="17" t="s">
        <v>113</v>
      </c>
      <c r="L132" s="54">
        <v>2</v>
      </c>
      <c r="M132" s="17" t="s">
        <v>115</v>
      </c>
      <c r="N132" s="17"/>
      <c r="O132" s="23" t="s">
        <v>116</v>
      </c>
      <c r="P132" s="16">
        <f>D132*I132*L132</f>
        <v>8760</v>
      </c>
      <c r="Q132" s="16"/>
      <c r="R132" s="24"/>
      <c r="S132" s="18"/>
      <c r="U132" s="13"/>
      <c r="V132" s="13"/>
      <c r="W132" s="13"/>
    </row>
    <row r="133" spans="1:23" ht="15" customHeight="1">
      <c r="A133" s="70"/>
      <c r="B133" s="73"/>
      <c r="C133" s="19"/>
      <c r="G133" s="17"/>
      <c r="H133" s="17"/>
      <c r="K133" s="22"/>
      <c r="N133" s="17"/>
      <c r="P133" s="16"/>
      <c r="Q133" s="16"/>
      <c r="R133" s="24"/>
      <c r="S133" s="18"/>
      <c r="U133" s="13"/>
      <c r="V133" s="13"/>
      <c r="W133" s="13"/>
    </row>
    <row r="134" spans="1:23" ht="15" customHeight="1">
      <c r="A134" s="70"/>
      <c r="B134" s="73"/>
      <c r="C134" s="38"/>
      <c r="G134" s="17"/>
      <c r="H134" s="17"/>
      <c r="K134" s="22"/>
      <c r="N134" s="17"/>
      <c r="O134" s="17" t="s">
        <v>119</v>
      </c>
      <c r="P134" s="13"/>
      <c r="Q134" s="16">
        <f>SUM(P132:P133)/110*100</f>
        <v>7963.636363636364</v>
      </c>
      <c r="R134" s="85" t="s">
        <v>125</v>
      </c>
      <c r="S134" s="18"/>
      <c r="U134" s="13"/>
      <c r="V134" s="13"/>
      <c r="W134" s="13"/>
    </row>
    <row r="135" spans="1:23" ht="15" customHeight="1">
      <c r="A135" s="70"/>
      <c r="B135" s="73"/>
      <c r="C135" s="19" t="s">
        <v>181</v>
      </c>
      <c r="D135" s="44">
        <v>140</v>
      </c>
      <c r="E135" s="17" t="s">
        <v>112</v>
      </c>
      <c r="F135" s="17" t="s">
        <v>113</v>
      </c>
      <c r="G135" s="17"/>
      <c r="H135" s="17"/>
      <c r="I135" s="53">
        <v>10</v>
      </c>
      <c r="J135" s="17" t="s">
        <v>114</v>
      </c>
      <c r="K135" s="17" t="s">
        <v>113</v>
      </c>
      <c r="L135" s="54">
        <v>2</v>
      </c>
      <c r="M135" s="17" t="s">
        <v>115</v>
      </c>
      <c r="N135" s="17"/>
      <c r="O135" s="23" t="s">
        <v>116</v>
      </c>
      <c r="P135" s="16">
        <f>D135*I135*L135</f>
        <v>2800</v>
      </c>
      <c r="Q135" s="16"/>
      <c r="R135" s="24" t="s">
        <v>196</v>
      </c>
      <c r="S135" s="18"/>
      <c r="U135" s="13"/>
      <c r="V135" s="13"/>
      <c r="W135" s="13"/>
    </row>
    <row r="136" spans="1:23" ht="15" customHeight="1">
      <c r="A136" s="70"/>
      <c r="B136" s="73"/>
      <c r="C136" s="19"/>
      <c r="D136" s="44">
        <v>2000</v>
      </c>
      <c r="E136" s="17" t="s">
        <v>112</v>
      </c>
      <c r="F136" s="17" t="s">
        <v>113</v>
      </c>
      <c r="G136" s="17"/>
      <c r="H136" s="17"/>
      <c r="I136" s="53">
        <v>2</v>
      </c>
      <c r="J136" s="17" t="s">
        <v>129</v>
      </c>
      <c r="K136" s="17" t="s">
        <v>113</v>
      </c>
      <c r="L136" s="54">
        <v>2</v>
      </c>
      <c r="M136" s="17" t="s">
        <v>133</v>
      </c>
      <c r="N136" s="17"/>
      <c r="O136" s="23" t="s">
        <v>116</v>
      </c>
      <c r="P136" s="16">
        <f>D136*I136*L136</f>
        <v>8000</v>
      </c>
      <c r="Q136" s="16">
        <f>P135+P136</f>
        <v>10800</v>
      </c>
      <c r="R136" s="24" t="s">
        <v>183</v>
      </c>
      <c r="S136" s="18"/>
      <c r="U136" s="13"/>
      <c r="V136" s="13"/>
      <c r="W136" s="13"/>
    </row>
    <row r="137" spans="1:23" ht="15" customHeight="1">
      <c r="A137" s="70"/>
      <c r="B137" s="73"/>
      <c r="C137" s="38"/>
      <c r="D137" s="20"/>
      <c r="G137" s="17"/>
      <c r="H137" s="17"/>
      <c r="K137" s="22"/>
      <c r="N137" s="17"/>
      <c r="P137" s="13"/>
      <c r="Q137" s="16"/>
      <c r="R137" s="24"/>
      <c r="S137" s="18"/>
      <c r="U137" s="13"/>
      <c r="V137" s="13"/>
      <c r="W137" s="13"/>
    </row>
    <row r="138" spans="1:23" ht="15" customHeight="1">
      <c r="A138" s="70"/>
      <c r="B138" s="73"/>
      <c r="C138" s="38"/>
      <c r="D138" s="20"/>
      <c r="G138" s="17"/>
      <c r="H138" s="17"/>
      <c r="K138" s="22"/>
      <c r="N138" s="17"/>
      <c r="P138" s="13"/>
      <c r="Q138" s="16"/>
      <c r="R138" s="24"/>
      <c r="S138" s="18"/>
      <c r="U138" s="13"/>
      <c r="V138" s="13"/>
      <c r="W138" s="13"/>
    </row>
    <row r="139" spans="1:23" ht="15" customHeight="1">
      <c r="A139" s="70"/>
      <c r="B139" s="73"/>
      <c r="C139" s="38"/>
      <c r="D139" s="20"/>
      <c r="G139" s="17"/>
      <c r="H139" s="17"/>
      <c r="K139" s="22"/>
      <c r="N139" s="17"/>
      <c r="P139" s="13"/>
      <c r="Q139" s="16">
        <f>P138+P139</f>
        <v>0</v>
      </c>
      <c r="R139" s="24"/>
      <c r="S139" s="18"/>
      <c r="U139" s="13"/>
      <c r="V139" s="13"/>
      <c r="W139" s="13"/>
    </row>
    <row r="140" spans="1:23" ht="15" customHeight="1">
      <c r="A140" s="70"/>
      <c r="B140" s="73"/>
      <c r="C140" s="70"/>
      <c r="G140" s="17"/>
      <c r="H140" s="17"/>
      <c r="K140" s="22"/>
      <c r="N140" s="17"/>
      <c r="P140" s="16"/>
      <c r="Q140" s="16"/>
      <c r="R140" s="24"/>
      <c r="S140" s="18"/>
      <c r="U140" s="13"/>
      <c r="V140" s="13"/>
      <c r="W140" s="13"/>
    </row>
    <row r="141" spans="1:23" ht="15" customHeight="1">
      <c r="A141" s="70"/>
      <c r="B141" s="73"/>
      <c r="C141" s="19" t="s">
        <v>139</v>
      </c>
      <c r="D141" s="44">
        <v>800</v>
      </c>
      <c r="E141" s="17" t="s">
        <v>112</v>
      </c>
      <c r="F141" s="17" t="s">
        <v>113</v>
      </c>
      <c r="G141" s="17"/>
      <c r="H141" s="17"/>
      <c r="I141" s="53">
        <v>12</v>
      </c>
      <c r="J141" s="17" t="s">
        <v>114</v>
      </c>
      <c r="K141" s="17" t="s">
        <v>113</v>
      </c>
      <c r="L141" s="54">
        <v>1</v>
      </c>
      <c r="M141" s="17" t="s">
        <v>133</v>
      </c>
      <c r="N141" s="17"/>
      <c r="O141" s="23" t="s">
        <v>116</v>
      </c>
      <c r="P141" s="16">
        <f>D141*I141*L141</f>
        <v>9600</v>
      </c>
      <c r="Q141" s="16">
        <f>P141</f>
        <v>9600</v>
      </c>
      <c r="R141" s="24"/>
      <c r="S141" s="18"/>
      <c r="U141" s="13"/>
      <c r="V141" s="13"/>
      <c r="W141" s="13"/>
    </row>
    <row r="142" spans="1:23" ht="15" customHeight="1">
      <c r="A142" s="70"/>
      <c r="B142" s="73"/>
      <c r="C142" s="19" t="s">
        <v>147</v>
      </c>
      <c r="G142" s="17"/>
      <c r="H142" s="17"/>
      <c r="K142" s="22"/>
      <c r="N142" s="17"/>
      <c r="P142" s="16"/>
      <c r="Q142" s="16"/>
      <c r="R142" s="24"/>
      <c r="S142" s="18"/>
      <c r="U142" s="13"/>
      <c r="V142" s="13"/>
      <c r="W142" s="13"/>
    </row>
    <row r="143" spans="1:23" ht="15" customHeight="1">
      <c r="A143" s="70"/>
      <c r="B143" s="73"/>
      <c r="C143" s="19"/>
      <c r="G143" s="17"/>
      <c r="H143" s="17"/>
      <c r="K143" s="22"/>
      <c r="N143" s="17"/>
      <c r="P143" s="16"/>
      <c r="Q143" s="16"/>
      <c r="R143" s="24"/>
      <c r="S143" s="18"/>
      <c r="U143" s="13"/>
      <c r="V143" s="13"/>
      <c r="W143" s="13"/>
    </row>
    <row r="144" spans="1:23" ht="15" customHeight="1">
      <c r="A144" s="70"/>
      <c r="B144" s="73"/>
      <c r="C144" s="38"/>
      <c r="D144" s="20"/>
      <c r="G144" s="17"/>
      <c r="H144" s="17"/>
      <c r="K144" s="22"/>
      <c r="N144" s="17"/>
      <c r="P144" s="13"/>
      <c r="Q144" s="16"/>
      <c r="R144" s="24"/>
      <c r="S144" s="18"/>
      <c r="U144" s="13"/>
      <c r="V144" s="13"/>
      <c r="W144" s="13"/>
    </row>
    <row r="145" spans="1:23" ht="15" customHeight="1">
      <c r="A145" s="70"/>
      <c r="B145" s="73"/>
      <c r="C145" s="40" t="s">
        <v>158</v>
      </c>
      <c r="D145" s="34">
        <v>10000</v>
      </c>
      <c r="E145" s="17" t="s">
        <v>112</v>
      </c>
      <c r="F145" s="17" t="s">
        <v>113</v>
      </c>
      <c r="G145" s="17"/>
      <c r="H145" s="17"/>
      <c r="I145" s="53">
        <v>1</v>
      </c>
      <c r="J145" s="17" t="s">
        <v>129</v>
      </c>
      <c r="K145" s="17" t="s">
        <v>113</v>
      </c>
      <c r="L145" s="54">
        <v>1</v>
      </c>
      <c r="M145" s="17" t="s">
        <v>133</v>
      </c>
      <c r="N145" s="17"/>
      <c r="O145" s="23" t="s">
        <v>116</v>
      </c>
      <c r="P145" s="16">
        <f>D145*I145*L145</f>
        <v>10000</v>
      </c>
      <c r="Q145" s="16"/>
      <c r="R145" s="24"/>
      <c r="S145" s="18"/>
      <c r="U145" s="13"/>
      <c r="V145" s="13"/>
      <c r="W145" s="13"/>
    </row>
    <row r="146" spans="1:23" ht="15" customHeight="1">
      <c r="A146" s="70"/>
      <c r="B146" s="73"/>
      <c r="C146" s="38"/>
      <c r="D146" s="20"/>
      <c r="G146" s="17"/>
      <c r="H146" s="17"/>
      <c r="K146" s="22"/>
      <c r="N146" s="17"/>
      <c r="P146" s="13"/>
      <c r="Q146" s="16"/>
      <c r="R146" s="24"/>
      <c r="S146" s="18"/>
      <c r="U146" s="13"/>
      <c r="V146" s="13"/>
      <c r="W146" s="13"/>
    </row>
    <row r="147" spans="1:23" ht="15" customHeight="1" thickBot="1">
      <c r="A147" s="70"/>
      <c r="B147" s="73"/>
      <c r="C147" s="38"/>
      <c r="D147" s="20"/>
      <c r="G147" s="17"/>
      <c r="H147" s="17"/>
      <c r="K147" s="22"/>
      <c r="N147" s="17"/>
      <c r="P147" s="13"/>
      <c r="Q147" s="50">
        <f>SUM(P143:P147)</f>
        <v>10000</v>
      </c>
      <c r="R147" s="24"/>
      <c r="S147" s="18"/>
      <c r="U147" s="13"/>
      <c r="V147" s="13"/>
      <c r="W147" s="13"/>
    </row>
    <row r="148" spans="1:23" ht="15" customHeight="1">
      <c r="A148" s="236" t="s">
        <v>37</v>
      </c>
      <c r="B148" s="172" t="s">
        <v>178</v>
      </c>
      <c r="C148" s="338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4"/>
      <c r="S148" s="13"/>
      <c r="T148" s="13"/>
      <c r="U148" s="13"/>
      <c r="V148" s="13"/>
      <c r="W148" s="13"/>
    </row>
    <row r="149" spans="1:23" ht="15" customHeight="1">
      <c r="A149" s="70"/>
      <c r="B149" s="73">
        <f>SUM(Q149:Q164)</f>
        <v>32863.636363636368</v>
      </c>
      <c r="C149" s="61" t="s">
        <v>110</v>
      </c>
      <c r="D149" s="20"/>
      <c r="G149" s="17"/>
      <c r="H149" s="17"/>
      <c r="K149" s="17"/>
      <c r="N149" s="17"/>
      <c r="O149" s="32"/>
      <c r="P149" s="13"/>
      <c r="Q149" s="13"/>
      <c r="R149" s="43"/>
      <c r="T149" s="18"/>
      <c r="V149" s="13"/>
      <c r="W149" s="13"/>
    </row>
    <row r="150" spans="1:23" ht="15" customHeight="1">
      <c r="A150" s="70"/>
      <c r="B150" s="73"/>
      <c r="C150" s="61"/>
      <c r="D150" s="33" t="s">
        <v>197</v>
      </c>
      <c r="G150" s="17"/>
      <c r="H150" s="17"/>
      <c r="K150" s="17"/>
      <c r="N150" s="17"/>
      <c r="O150" s="22"/>
      <c r="R150" s="43"/>
      <c r="T150" s="18"/>
      <c r="V150" s="13"/>
      <c r="W150" s="13"/>
    </row>
    <row r="151" spans="1:23" ht="15" customHeight="1">
      <c r="A151" s="70"/>
      <c r="B151" s="73"/>
      <c r="C151" s="19"/>
      <c r="D151" s="34">
        <v>620</v>
      </c>
      <c r="E151" s="17" t="s">
        <v>112</v>
      </c>
      <c r="F151" s="17" t="s">
        <v>113</v>
      </c>
      <c r="G151" s="17"/>
      <c r="H151" s="17"/>
      <c r="I151" s="45">
        <v>6</v>
      </c>
      <c r="J151" s="17" t="s">
        <v>114</v>
      </c>
      <c r="K151" s="17" t="s">
        <v>113</v>
      </c>
      <c r="L151" s="269">
        <v>2</v>
      </c>
      <c r="M151" s="17" t="s">
        <v>115</v>
      </c>
      <c r="N151" s="17"/>
      <c r="O151" s="23" t="s">
        <v>116</v>
      </c>
      <c r="P151" s="16">
        <f>D151*I151*L151</f>
        <v>7440</v>
      </c>
      <c r="Q151" s="16"/>
      <c r="R151" s="24" t="s">
        <v>180</v>
      </c>
      <c r="S151" s="13"/>
      <c r="T151" s="13"/>
      <c r="U151" s="13"/>
      <c r="V151" s="13"/>
      <c r="W151" s="13"/>
    </row>
    <row r="152" spans="1:23" ht="15" customHeight="1">
      <c r="A152" s="70"/>
      <c r="B152" s="73"/>
      <c r="C152" s="38"/>
      <c r="D152" s="20"/>
      <c r="G152" s="17"/>
      <c r="H152" s="17"/>
      <c r="K152" s="22"/>
      <c r="L152" s="244"/>
      <c r="N152" s="17"/>
      <c r="O152" s="17" t="s">
        <v>119</v>
      </c>
      <c r="P152" s="13"/>
      <c r="Q152" s="16">
        <f>SUM(P151:P151)/110*100</f>
        <v>6763.636363636364</v>
      </c>
      <c r="R152" s="85" t="s">
        <v>125</v>
      </c>
      <c r="S152" s="13"/>
      <c r="T152" s="13"/>
      <c r="U152" s="13"/>
      <c r="V152" s="13"/>
      <c r="W152" s="13"/>
    </row>
    <row r="153" spans="1:23" ht="15" customHeight="1">
      <c r="A153" s="70"/>
      <c r="B153" s="73"/>
      <c r="C153" s="19" t="s">
        <v>181</v>
      </c>
      <c r="D153" s="34">
        <v>140</v>
      </c>
      <c r="E153" s="17" t="s">
        <v>112</v>
      </c>
      <c r="F153" s="17" t="s">
        <v>113</v>
      </c>
      <c r="G153" s="17"/>
      <c r="H153" s="17"/>
      <c r="I153" s="53">
        <v>15</v>
      </c>
      <c r="J153" s="17" t="s">
        <v>114</v>
      </c>
      <c r="K153" s="17" t="s">
        <v>113</v>
      </c>
      <c r="L153" s="242">
        <v>1</v>
      </c>
      <c r="M153" s="17" t="s">
        <v>115</v>
      </c>
      <c r="N153" s="17"/>
      <c r="O153" s="23" t="s">
        <v>116</v>
      </c>
      <c r="P153" s="16">
        <f>D153*I153*L153</f>
        <v>2100</v>
      </c>
      <c r="Q153" s="58"/>
      <c r="R153" s="24" t="s">
        <v>198</v>
      </c>
      <c r="S153" s="18"/>
      <c r="U153" s="13"/>
      <c r="V153" s="13"/>
      <c r="W153" s="13"/>
    </row>
    <row r="154" spans="1:23" ht="15" customHeight="1">
      <c r="A154" s="70"/>
      <c r="B154" s="73"/>
      <c r="C154" s="19"/>
      <c r="D154" s="34">
        <v>2000</v>
      </c>
      <c r="E154" s="17" t="s">
        <v>112</v>
      </c>
      <c r="F154" s="17" t="s">
        <v>113</v>
      </c>
      <c r="G154" s="17"/>
      <c r="H154" s="17"/>
      <c r="I154" s="53">
        <v>2</v>
      </c>
      <c r="J154" s="17" t="s">
        <v>129</v>
      </c>
      <c r="K154" s="17" t="s">
        <v>113</v>
      </c>
      <c r="L154" s="242">
        <v>1</v>
      </c>
      <c r="M154" s="17" t="s">
        <v>115</v>
      </c>
      <c r="N154" s="17"/>
      <c r="O154" s="23" t="s">
        <v>116</v>
      </c>
      <c r="P154" s="16">
        <f>D154*I154*L154</f>
        <v>4000</v>
      </c>
      <c r="Q154" s="58">
        <f>P153+P154</f>
        <v>6100</v>
      </c>
      <c r="R154" s="24" t="s">
        <v>183</v>
      </c>
      <c r="S154" s="18"/>
      <c r="U154" s="13"/>
      <c r="V154" s="13"/>
      <c r="W154" s="13"/>
    </row>
    <row r="155" spans="1:23" ht="15" customHeight="1">
      <c r="A155" s="70"/>
      <c r="B155" s="73"/>
      <c r="C155" s="19" t="s">
        <v>131</v>
      </c>
      <c r="D155" s="20"/>
      <c r="G155" s="17"/>
      <c r="H155" s="17"/>
      <c r="K155" s="22"/>
      <c r="L155" s="244"/>
      <c r="N155" s="17"/>
      <c r="P155" s="16"/>
      <c r="Q155" s="16"/>
      <c r="R155" s="24"/>
      <c r="S155" s="18"/>
      <c r="U155" s="13"/>
      <c r="V155" s="13"/>
      <c r="W155" s="13"/>
    </row>
    <row r="156" spans="1:23" ht="15" customHeight="1">
      <c r="A156" s="70"/>
      <c r="B156" s="73"/>
      <c r="C156" s="38" t="s">
        <v>132</v>
      </c>
      <c r="D156" s="44">
        <v>10000</v>
      </c>
      <c r="E156" s="17" t="s">
        <v>112</v>
      </c>
      <c r="F156" s="17" t="s">
        <v>113</v>
      </c>
      <c r="G156" s="17"/>
      <c r="H156" s="17"/>
      <c r="I156" s="53">
        <v>1</v>
      </c>
      <c r="J156" s="17" t="s">
        <v>129</v>
      </c>
      <c r="K156" s="17" t="s">
        <v>113</v>
      </c>
      <c r="L156" s="242">
        <v>1</v>
      </c>
      <c r="M156" s="17" t="s">
        <v>115</v>
      </c>
      <c r="N156" s="17"/>
      <c r="O156" s="23" t="s">
        <v>116</v>
      </c>
      <c r="P156" s="16">
        <f>D156*I156*L156</f>
        <v>10000</v>
      </c>
      <c r="Q156" s="16"/>
      <c r="R156" s="24"/>
      <c r="S156" s="18"/>
      <c r="U156" s="13"/>
      <c r="V156" s="13"/>
      <c r="W156" s="13"/>
    </row>
    <row r="157" spans="1:23" ht="15" customHeight="1">
      <c r="A157" s="70"/>
      <c r="B157" s="73"/>
      <c r="C157" s="38"/>
      <c r="D157" s="20"/>
      <c r="G157" s="17"/>
      <c r="H157" s="17"/>
      <c r="K157" s="22"/>
      <c r="N157" s="17"/>
      <c r="P157" s="13"/>
      <c r="Q157" s="16">
        <f>P156+P157</f>
        <v>10000</v>
      </c>
      <c r="R157" s="24"/>
      <c r="S157" s="18"/>
      <c r="U157" s="13"/>
      <c r="V157" s="13"/>
      <c r="W157" s="13"/>
    </row>
    <row r="158" spans="1:23" ht="15" customHeight="1">
      <c r="A158" s="70"/>
      <c r="B158" s="73"/>
      <c r="C158" s="19" t="s">
        <v>147</v>
      </c>
      <c r="D158" s="20"/>
      <c r="G158" s="17"/>
      <c r="H158" s="17"/>
      <c r="K158" s="22"/>
      <c r="L158" s="244"/>
      <c r="N158" s="17"/>
      <c r="P158" s="16"/>
      <c r="Q158" s="16"/>
      <c r="R158" s="24"/>
      <c r="S158" s="13"/>
      <c r="T158" s="13"/>
      <c r="U158" s="13"/>
      <c r="V158" s="13"/>
      <c r="W158" s="13"/>
    </row>
    <row r="159" spans="1:23" ht="15" customHeight="1">
      <c r="A159" s="70"/>
      <c r="B159" s="73"/>
      <c r="C159" s="19"/>
      <c r="G159" s="17"/>
      <c r="H159" s="17"/>
      <c r="K159" s="22"/>
      <c r="N159" s="17"/>
      <c r="P159" s="16"/>
      <c r="Q159" s="16"/>
      <c r="R159" s="24"/>
      <c r="S159" s="13"/>
      <c r="T159" s="13"/>
      <c r="U159" s="13"/>
      <c r="V159" s="13"/>
      <c r="W159" s="13"/>
    </row>
    <row r="160" spans="1:23" ht="15" customHeight="1">
      <c r="A160" s="70"/>
      <c r="B160" s="73"/>
      <c r="C160" s="19"/>
      <c r="G160" s="17"/>
      <c r="H160" s="17"/>
      <c r="K160" s="22"/>
      <c r="N160" s="17"/>
      <c r="P160" s="16"/>
      <c r="Q160" s="16"/>
      <c r="R160" s="24"/>
      <c r="S160" s="13"/>
      <c r="T160" s="13"/>
      <c r="U160" s="13"/>
      <c r="V160" s="13"/>
      <c r="W160" s="13"/>
    </row>
    <row r="161" spans="1:23" ht="15" customHeight="1">
      <c r="A161" s="70"/>
      <c r="B161" s="73"/>
      <c r="C161" s="63" t="s">
        <v>199</v>
      </c>
      <c r="D161" s="34">
        <v>1000</v>
      </c>
      <c r="E161" s="17" t="s">
        <v>112</v>
      </c>
      <c r="F161" s="17" t="s">
        <v>113</v>
      </c>
      <c r="G161" s="17"/>
      <c r="H161" s="17"/>
      <c r="I161" s="53">
        <v>10</v>
      </c>
      <c r="J161" s="17" t="s">
        <v>129</v>
      </c>
      <c r="K161" s="17" t="s">
        <v>113</v>
      </c>
      <c r="L161" s="242">
        <v>1</v>
      </c>
      <c r="M161" s="17" t="s">
        <v>115</v>
      </c>
      <c r="N161" s="17"/>
      <c r="O161" s="23" t="s">
        <v>116</v>
      </c>
      <c r="P161" s="16">
        <f>D161*I161*L161</f>
        <v>10000</v>
      </c>
      <c r="Q161" s="16"/>
      <c r="R161" s="24"/>
      <c r="S161" s="13"/>
      <c r="T161" s="13"/>
      <c r="U161" s="13"/>
      <c r="V161" s="13"/>
      <c r="W161" s="13"/>
    </row>
    <row r="162" spans="1:23" ht="15" customHeight="1">
      <c r="A162" s="70"/>
      <c r="B162" s="73"/>
      <c r="C162" s="38"/>
      <c r="D162" s="20"/>
      <c r="G162" s="17"/>
      <c r="H162" s="17"/>
      <c r="K162" s="22"/>
      <c r="N162" s="17"/>
      <c r="P162" s="13"/>
      <c r="Q162" s="16"/>
      <c r="R162" s="24"/>
      <c r="S162" s="13"/>
      <c r="T162" s="13"/>
      <c r="U162" s="13"/>
      <c r="V162" s="13"/>
      <c r="W162" s="13"/>
    </row>
    <row r="163" spans="1:23" ht="15" customHeight="1">
      <c r="A163" s="70"/>
      <c r="B163" s="73"/>
      <c r="C163" s="38"/>
      <c r="D163" s="20"/>
      <c r="G163" s="17"/>
      <c r="H163" s="17"/>
      <c r="K163" s="22"/>
      <c r="N163" s="17"/>
      <c r="P163" s="13"/>
      <c r="Q163" s="16"/>
      <c r="R163" s="24"/>
      <c r="S163" s="13"/>
      <c r="T163" s="13"/>
      <c r="U163" s="13"/>
      <c r="V163" s="13"/>
      <c r="W163" s="13"/>
    </row>
    <row r="164" spans="1:23" ht="15" customHeight="1" thickBot="1">
      <c r="A164" s="70"/>
      <c r="B164" s="73"/>
      <c r="C164" s="66"/>
      <c r="D164" s="25"/>
      <c r="E164" s="26"/>
      <c r="F164" s="26"/>
      <c r="G164" s="26"/>
      <c r="H164" s="26"/>
      <c r="I164" s="26"/>
      <c r="J164" s="26"/>
      <c r="K164" s="28"/>
      <c r="L164" s="271"/>
      <c r="M164" s="26"/>
      <c r="N164" s="26"/>
      <c r="O164" s="26" t="s">
        <v>119</v>
      </c>
      <c r="P164" s="13"/>
      <c r="Q164" s="30">
        <f>SUM(P159:P163)</f>
        <v>10000</v>
      </c>
      <c r="R164" s="31"/>
      <c r="S164" s="13"/>
      <c r="T164" s="13"/>
      <c r="U164" s="13"/>
      <c r="V164" s="13"/>
      <c r="W164" s="13"/>
    </row>
    <row r="165" spans="1:23" ht="15" customHeight="1">
      <c r="A165" s="236" t="s">
        <v>200</v>
      </c>
      <c r="B165" s="172" t="s">
        <v>201</v>
      </c>
      <c r="C165" s="338"/>
      <c r="D165" s="173"/>
      <c r="E165" s="173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174"/>
      <c r="T165" s="13"/>
      <c r="U165" s="13"/>
      <c r="V165" s="13"/>
      <c r="W165" s="13"/>
    </row>
    <row r="166" spans="1:23" ht="15" customHeight="1">
      <c r="B166" s="73">
        <f>SUM(Q166:Q175)</f>
        <v>16309.090909090908</v>
      </c>
      <c r="C166" s="19" t="s">
        <v>110</v>
      </c>
      <c r="D166" s="33" t="s">
        <v>202</v>
      </c>
      <c r="G166" s="17"/>
      <c r="H166" s="17"/>
      <c r="K166" s="17"/>
      <c r="N166" s="17"/>
      <c r="O166" s="22"/>
      <c r="Q166" s="43"/>
      <c r="R166" s="85" t="s">
        <v>125</v>
      </c>
      <c r="U166" s="18"/>
      <c r="V166" s="17"/>
      <c r="W166" s="13"/>
    </row>
    <row r="167" spans="1:23" ht="15" customHeight="1">
      <c r="B167" s="73"/>
      <c r="C167" s="19"/>
      <c r="D167" s="34">
        <v>620</v>
      </c>
      <c r="E167" s="17" t="s">
        <v>112</v>
      </c>
      <c r="F167" s="17" t="s">
        <v>113</v>
      </c>
      <c r="G167" s="17"/>
      <c r="H167" s="17"/>
      <c r="I167" s="45">
        <v>4</v>
      </c>
      <c r="J167" s="17" t="s">
        <v>114</v>
      </c>
      <c r="K167" s="17" t="s">
        <v>113</v>
      </c>
      <c r="L167" s="46">
        <v>2</v>
      </c>
      <c r="M167" s="17" t="s">
        <v>115</v>
      </c>
      <c r="N167" s="17"/>
      <c r="O167" s="23" t="s">
        <v>116</v>
      </c>
      <c r="P167" s="16">
        <f>D167*I167*L167</f>
        <v>4960</v>
      </c>
      <c r="Q167" s="38">
        <f>P167/110*100</f>
        <v>4509.090909090909</v>
      </c>
      <c r="R167" s="24" t="s">
        <v>203</v>
      </c>
      <c r="S167" s="13"/>
      <c r="T167" s="13"/>
      <c r="U167" s="13"/>
      <c r="V167" s="13"/>
      <c r="W167" s="13"/>
    </row>
    <row r="168" spans="1:23" ht="15" customHeight="1">
      <c r="B168" s="73"/>
      <c r="C168" s="19" t="s">
        <v>181</v>
      </c>
      <c r="D168" s="34">
        <v>140</v>
      </c>
      <c r="E168" s="17" t="s">
        <v>112</v>
      </c>
      <c r="F168" s="17" t="s">
        <v>113</v>
      </c>
      <c r="G168" s="17"/>
      <c r="H168" s="17"/>
      <c r="I168" s="53">
        <v>10</v>
      </c>
      <c r="J168" s="17" t="s">
        <v>114</v>
      </c>
      <c r="K168" s="17" t="s">
        <v>113</v>
      </c>
      <c r="L168" s="54">
        <v>2</v>
      </c>
      <c r="M168" s="17" t="s">
        <v>115</v>
      </c>
      <c r="N168" s="17"/>
      <c r="O168" s="23" t="s">
        <v>116</v>
      </c>
      <c r="P168" s="16">
        <f>D168*I168*L168</f>
        <v>2800</v>
      </c>
      <c r="Q168" s="38"/>
      <c r="R168" s="24" t="s">
        <v>204</v>
      </c>
      <c r="S168" s="13"/>
      <c r="T168" s="13"/>
      <c r="U168" s="13"/>
      <c r="V168" s="13"/>
      <c r="W168" s="13"/>
    </row>
    <row r="169" spans="1:23" ht="15" customHeight="1">
      <c r="B169" s="73"/>
      <c r="C169" s="61"/>
      <c r="D169" s="34">
        <v>2000</v>
      </c>
      <c r="E169" s="17" t="s">
        <v>112</v>
      </c>
      <c r="F169" s="17" t="s">
        <v>113</v>
      </c>
      <c r="G169" s="17"/>
      <c r="H169" s="17"/>
      <c r="I169" s="53">
        <v>1</v>
      </c>
      <c r="J169" s="17" t="s">
        <v>129</v>
      </c>
      <c r="K169" s="17" t="s">
        <v>113</v>
      </c>
      <c r="L169" s="54">
        <v>2</v>
      </c>
      <c r="M169" s="17" t="s">
        <v>133</v>
      </c>
      <c r="N169" s="17"/>
      <c r="O169" s="23" t="s">
        <v>116</v>
      </c>
      <c r="P169" s="16">
        <f>D169*I169*L169</f>
        <v>4000</v>
      </c>
      <c r="Q169" s="38">
        <f>P168+P169</f>
        <v>6800</v>
      </c>
      <c r="R169" s="24" t="s">
        <v>183</v>
      </c>
      <c r="S169" s="13"/>
      <c r="T169" s="13"/>
      <c r="U169" s="13"/>
      <c r="V169" s="13"/>
      <c r="W169" s="13"/>
    </row>
    <row r="170" spans="1:23" ht="15" customHeight="1">
      <c r="B170" s="73"/>
      <c r="C170" s="61" t="s">
        <v>147</v>
      </c>
      <c r="D170" s="20"/>
      <c r="G170" s="17"/>
      <c r="H170" s="17"/>
      <c r="K170" s="22"/>
      <c r="N170" s="17"/>
      <c r="P170" s="16"/>
      <c r="Q170" s="38"/>
      <c r="R170" s="24"/>
      <c r="S170" s="13"/>
      <c r="T170" s="13"/>
      <c r="U170" s="13"/>
      <c r="V170" s="13"/>
      <c r="W170" s="13"/>
    </row>
    <row r="171" spans="1:23" ht="15" customHeight="1">
      <c r="B171" s="73"/>
      <c r="C171" s="38"/>
      <c r="D171" s="20"/>
      <c r="G171" s="17"/>
      <c r="H171" s="17"/>
      <c r="K171" s="22"/>
      <c r="N171" s="17"/>
      <c r="P171" s="13"/>
      <c r="Q171" s="38"/>
      <c r="R171" s="24"/>
      <c r="S171" s="13"/>
      <c r="T171" s="13"/>
      <c r="U171" s="13"/>
      <c r="V171" s="13"/>
      <c r="W171" s="13"/>
    </row>
    <row r="172" spans="1:23" ht="15" customHeight="1">
      <c r="B172" s="73"/>
      <c r="C172" s="38"/>
      <c r="D172" s="20"/>
      <c r="G172" s="17"/>
      <c r="H172" s="17"/>
      <c r="K172" s="22"/>
      <c r="N172" s="17"/>
      <c r="P172" s="13"/>
      <c r="Q172" s="38"/>
      <c r="R172" s="24"/>
      <c r="S172" s="13"/>
      <c r="T172" s="13"/>
      <c r="U172" s="13"/>
      <c r="V172" s="13"/>
      <c r="W172" s="13"/>
    </row>
    <row r="173" spans="1:23" ht="15" customHeight="1">
      <c r="A173" s="70"/>
      <c r="B173" s="73"/>
      <c r="C173" s="63" t="s">
        <v>158</v>
      </c>
      <c r="D173" s="34">
        <v>5000</v>
      </c>
      <c r="E173" s="17" t="s">
        <v>112</v>
      </c>
      <c r="F173" s="17" t="s">
        <v>113</v>
      </c>
      <c r="G173" s="17"/>
      <c r="H173" s="17"/>
      <c r="I173" s="53">
        <v>1</v>
      </c>
      <c r="J173" s="17" t="s">
        <v>129</v>
      </c>
      <c r="K173" s="17" t="s">
        <v>113</v>
      </c>
      <c r="L173" s="54">
        <v>1</v>
      </c>
      <c r="M173" s="17" t="s">
        <v>133</v>
      </c>
      <c r="N173" s="17"/>
      <c r="O173" s="23" t="s">
        <v>116</v>
      </c>
      <c r="P173" s="16">
        <f>D173*I173*L173</f>
        <v>5000</v>
      </c>
      <c r="Q173" s="38"/>
      <c r="R173" s="24"/>
      <c r="S173" s="13"/>
      <c r="T173" s="13"/>
      <c r="U173" s="13"/>
      <c r="V173" s="13"/>
      <c r="W173" s="13"/>
    </row>
    <row r="174" spans="1:23" ht="15" customHeight="1">
      <c r="A174" s="70"/>
      <c r="B174" s="73"/>
      <c r="C174" s="38"/>
      <c r="D174" s="20"/>
      <c r="G174" s="17"/>
      <c r="H174" s="17"/>
      <c r="K174" s="22"/>
      <c r="N174" s="17"/>
      <c r="P174" s="13"/>
      <c r="Q174" s="38"/>
      <c r="R174" s="24"/>
      <c r="S174" s="13"/>
      <c r="T174" s="13"/>
      <c r="U174" s="13"/>
      <c r="V174" s="13"/>
      <c r="W174" s="13"/>
    </row>
    <row r="175" spans="1:23" ht="15" customHeight="1">
      <c r="A175" s="70"/>
      <c r="B175" s="73"/>
      <c r="C175" s="38"/>
      <c r="D175" s="20"/>
      <c r="G175" s="17"/>
      <c r="H175" s="17"/>
      <c r="K175" s="22"/>
      <c r="N175" s="17"/>
      <c r="P175" s="13"/>
      <c r="Q175" s="38">
        <f>SUM(P171:P175)</f>
        <v>5000</v>
      </c>
      <c r="R175" s="24"/>
      <c r="S175" s="13"/>
      <c r="T175" s="13"/>
      <c r="U175" s="13"/>
      <c r="V175" s="13"/>
      <c r="W175" s="13"/>
    </row>
    <row r="176" spans="1:23" ht="15" customHeight="1" thickBot="1">
      <c r="A176" s="70"/>
      <c r="B176" s="73"/>
      <c r="C176" s="61"/>
      <c r="D176" s="20"/>
      <c r="G176" s="17"/>
      <c r="H176" s="17"/>
      <c r="K176" s="22"/>
      <c r="N176" s="17"/>
      <c r="P176" s="16"/>
      <c r="Q176" s="38"/>
      <c r="R176" s="24"/>
      <c r="S176" s="13"/>
      <c r="T176" s="13"/>
      <c r="U176" s="13"/>
      <c r="V176" s="13"/>
      <c r="W176" s="13"/>
    </row>
    <row r="177" spans="1:23" ht="15" customHeight="1">
      <c r="A177" s="236" t="s">
        <v>41</v>
      </c>
      <c r="B177" s="172" t="s">
        <v>205</v>
      </c>
      <c r="C177" s="338"/>
      <c r="D177" s="173"/>
      <c r="E177" s="173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4"/>
      <c r="T177" s="13"/>
      <c r="U177" s="13"/>
      <c r="V177" s="13"/>
      <c r="W177" s="13"/>
    </row>
    <row r="178" spans="1:23" ht="15" customHeight="1">
      <c r="B178" s="73">
        <f>SUM(Q178:Q187)</f>
        <v>30654.545454545456</v>
      </c>
      <c r="C178" s="19" t="s">
        <v>110</v>
      </c>
      <c r="D178" s="33" t="s">
        <v>206</v>
      </c>
      <c r="G178" s="17"/>
      <c r="H178" s="17"/>
      <c r="K178" s="17"/>
      <c r="N178" s="17"/>
      <c r="O178" s="22"/>
      <c r="Q178" s="43"/>
      <c r="R178" s="85" t="s">
        <v>125</v>
      </c>
      <c r="U178" s="18"/>
      <c r="V178" s="17"/>
      <c r="W178" s="13"/>
    </row>
    <row r="179" spans="1:23" ht="15" customHeight="1">
      <c r="B179" s="73"/>
      <c r="C179" s="19"/>
      <c r="D179" s="34">
        <v>620</v>
      </c>
      <c r="E179" s="17" t="s">
        <v>112</v>
      </c>
      <c r="F179" s="17" t="s">
        <v>113</v>
      </c>
      <c r="G179" s="17"/>
      <c r="H179" s="17"/>
      <c r="I179" s="45">
        <v>4</v>
      </c>
      <c r="J179" s="17" t="s">
        <v>114</v>
      </c>
      <c r="K179" s="17" t="s">
        <v>113</v>
      </c>
      <c r="L179" s="269">
        <v>1</v>
      </c>
      <c r="M179" s="17" t="s">
        <v>115</v>
      </c>
      <c r="N179" s="17"/>
      <c r="O179" s="23" t="s">
        <v>116</v>
      </c>
      <c r="P179" s="16">
        <f>D179*I179*L179</f>
        <v>2480</v>
      </c>
      <c r="Q179" s="38">
        <f>P179/110*100</f>
        <v>2254.5454545454545</v>
      </c>
      <c r="R179" s="24" t="s">
        <v>207</v>
      </c>
      <c r="S179" s="13"/>
      <c r="T179" s="13"/>
      <c r="U179" s="13"/>
      <c r="V179" s="13"/>
      <c r="W179" s="13"/>
    </row>
    <row r="180" spans="1:23" ht="15" customHeight="1">
      <c r="B180" s="73"/>
      <c r="C180" s="19" t="s">
        <v>181</v>
      </c>
      <c r="D180" s="34">
        <v>140</v>
      </c>
      <c r="E180" s="17" t="s">
        <v>112</v>
      </c>
      <c r="F180" s="17" t="s">
        <v>113</v>
      </c>
      <c r="G180" s="17"/>
      <c r="H180" s="17"/>
      <c r="I180" s="53">
        <v>10</v>
      </c>
      <c r="J180" s="17" t="s">
        <v>114</v>
      </c>
      <c r="K180" s="17" t="s">
        <v>113</v>
      </c>
      <c r="L180" s="242">
        <v>1</v>
      </c>
      <c r="M180" s="17" t="s">
        <v>115</v>
      </c>
      <c r="N180" s="17"/>
      <c r="O180" s="23" t="s">
        <v>116</v>
      </c>
      <c r="P180" s="16">
        <f>D180*I180*L180</f>
        <v>1400</v>
      </c>
      <c r="Q180" s="38"/>
      <c r="R180" s="24" t="s">
        <v>204</v>
      </c>
      <c r="S180" s="13"/>
      <c r="T180" s="13"/>
      <c r="U180" s="13"/>
      <c r="V180" s="13"/>
      <c r="W180" s="13"/>
    </row>
    <row r="181" spans="1:23" ht="15" customHeight="1">
      <c r="B181" s="73"/>
      <c r="C181" s="61"/>
      <c r="D181" s="34">
        <v>2000</v>
      </c>
      <c r="E181" s="17" t="s">
        <v>112</v>
      </c>
      <c r="F181" s="17" t="s">
        <v>113</v>
      </c>
      <c r="G181" s="17"/>
      <c r="H181" s="17"/>
      <c r="I181" s="53">
        <v>1</v>
      </c>
      <c r="J181" s="17" t="s">
        <v>129</v>
      </c>
      <c r="K181" s="17" t="s">
        <v>113</v>
      </c>
      <c r="L181" s="242">
        <v>1</v>
      </c>
      <c r="M181" s="17" t="s">
        <v>133</v>
      </c>
      <c r="N181" s="17"/>
      <c r="O181" s="23" t="s">
        <v>116</v>
      </c>
      <c r="P181" s="16">
        <f>D181*I181*L181</f>
        <v>2000</v>
      </c>
      <c r="Q181" s="38">
        <f>P180+P181</f>
        <v>3400</v>
      </c>
      <c r="R181" s="24" t="s">
        <v>183</v>
      </c>
      <c r="S181" s="13"/>
      <c r="T181" s="13"/>
      <c r="U181" s="13"/>
      <c r="V181" s="13"/>
      <c r="W181" s="13"/>
    </row>
    <row r="182" spans="1:23" ht="15" customHeight="1">
      <c r="B182" s="73"/>
      <c r="C182" s="61" t="s">
        <v>147</v>
      </c>
      <c r="D182" s="20"/>
      <c r="G182" s="17"/>
      <c r="H182" s="17"/>
      <c r="K182" s="22"/>
      <c r="L182" s="244"/>
      <c r="N182" s="17"/>
      <c r="P182" s="16"/>
      <c r="Q182" s="38"/>
      <c r="R182" s="24"/>
      <c r="S182" s="13"/>
      <c r="T182" s="13"/>
      <c r="U182" s="13"/>
      <c r="V182" s="13"/>
      <c r="W182" s="13"/>
    </row>
    <row r="183" spans="1:23" ht="15" customHeight="1">
      <c r="B183" s="73"/>
      <c r="C183" s="38"/>
      <c r="D183" s="20"/>
      <c r="G183" s="17"/>
      <c r="H183" s="17"/>
      <c r="K183" s="22"/>
      <c r="N183" s="17"/>
      <c r="P183" s="13"/>
      <c r="Q183" s="38"/>
      <c r="R183" s="24"/>
      <c r="S183" s="13"/>
      <c r="T183" s="13"/>
      <c r="U183" s="13"/>
      <c r="V183" s="13"/>
      <c r="W183" s="13"/>
    </row>
    <row r="184" spans="1:23" ht="15" customHeight="1">
      <c r="B184" s="73"/>
      <c r="C184" s="38"/>
      <c r="D184" s="20"/>
      <c r="G184" s="17"/>
      <c r="H184" s="17"/>
      <c r="K184" s="22"/>
      <c r="N184" s="17"/>
      <c r="P184" s="13"/>
      <c r="Q184" s="38"/>
      <c r="R184" s="24"/>
      <c r="S184" s="13"/>
      <c r="T184" s="13"/>
      <c r="U184" s="13"/>
      <c r="V184" s="13"/>
      <c r="W184" s="13"/>
    </row>
    <row r="185" spans="1:23" ht="15" customHeight="1">
      <c r="A185" s="70"/>
      <c r="B185" s="73"/>
      <c r="C185" s="63" t="s">
        <v>158</v>
      </c>
      <c r="D185" s="34">
        <v>5000</v>
      </c>
      <c r="E185" s="17" t="s">
        <v>112</v>
      </c>
      <c r="F185" s="17" t="s">
        <v>113</v>
      </c>
      <c r="G185" s="17"/>
      <c r="H185" s="17"/>
      <c r="I185" s="53">
        <v>1</v>
      </c>
      <c r="J185" s="17" t="s">
        <v>129</v>
      </c>
      <c r="K185" s="17" t="s">
        <v>113</v>
      </c>
      <c r="L185" s="242">
        <v>1</v>
      </c>
      <c r="M185" s="17" t="s">
        <v>133</v>
      </c>
      <c r="N185" s="17"/>
      <c r="O185" s="23" t="s">
        <v>116</v>
      </c>
      <c r="P185" s="16">
        <f>D185*I185*L185</f>
        <v>5000</v>
      </c>
      <c r="Q185" s="38"/>
      <c r="R185" s="24"/>
      <c r="S185" s="13"/>
      <c r="T185" s="13"/>
      <c r="U185" s="13"/>
      <c r="V185" s="13"/>
      <c r="W185" s="13"/>
    </row>
    <row r="186" spans="1:23" ht="15" customHeight="1">
      <c r="A186" s="70"/>
      <c r="B186" s="73"/>
      <c r="C186" s="64" t="s">
        <v>159</v>
      </c>
      <c r="D186" s="34">
        <v>20000</v>
      </c>
      <c r="E186" s="17" t="s">
        <v>112</v>
      </c>
      <c r="F186" s="17" t="s">
        <v>113</v>
      </c>
      <c r="G186" s="17"/>
      <c r="H186" s="17"/>
      <c r="I186" s="53">
        <v>1</v>
      </c>
      <c r="J186" s="17" t="s">
        <v>129</v>
      </c>
      <c r="K186" s="17" t="s">
        <v>113</v>
      </c>
      <c r="L186" s="242">
        <v>1</v>
      </c>
      <c r="M186" s="17" t="s">
        <v>133</v>
      </c>
      <c r="N186" s="17"/>
      <c r="O186" s="23" t="s">
        <v>116</v>
      </c>
      <c r="P186" s="16">
        <f>D186*I186*L186</f>
        <v>20000</v>
      </c>
      <c r="Q186" s="38"/>
      <c r="R186" s="24"/>
      <c r="S186" s="13"/>
      <c r="T186" s="13"/>
      <c r="U186" s="13"/>
      <c r="V186" s="13"/>
      <c r="W186" s="13"/>
    </row>
    <row r="187" spans="1:23" ht="15" customHeight="1">
      <c r="A187" s="70"/>
      <c r="B187" s="73"/>
      <c r="C187" s="38"/>
      <c r="D187" s="20"/>
      <c r="G187" s="17"/>
      <c r="H187" s="17"/>
      <c r="K187" s="22"/>
      <c r="N187" s="17"/>
      <c r="P187" s="13"/>
      <c r="Q187" s="38">
        <f>SUM(P183:P187)</f>
        <v>25000</v>
      </c>
      <c r="R187" s="24"/>
      <c r="S187" s="13"/>
      <c r="T187" s="13"/>
      <c r="U187" s="13"/>
      <c r="V187" s="13"/>
      <c r="W187" s="13"/>
    </row>
    <row r="188" spans="1:23" ht="15" customHeight="1" thickBot="1">
      <c r="A188" s="70"/>
      <c r="B188" s="73"/>
      <c r="C188" s="61"/>
      <c r="D188" s="20"/>
      <c r="G188" s="17"/>
      <c r="H188" s="17"/>
      <c r="K188" s="22"/>
      <c r="N188" s="17"/>
      <c r="P188" s="16"/>
      <c r="Q188" s="38"/>
      <c r="R188" s="24"/>
      <c r="S188" s="13"/>
      <c r="T188" s="13"/>
      <c r="U188" s="13"/>
      <c r="V188" s="13"/>
      <c r="W188" s="13"/>
    </row>
    <row r="189" spans="1:23" ht="15" customHeight="1">
      <c r="A189" s="236" t="s">
        <v>43</v>
      </c>
      <c r="B189" s="172" t="s">
        <v>208</v>
      </c>
      <c r="C189" s="338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4"/>
      <c r="T189" s="13"/>
      <c r="U189" s="13"/>
      <c r="V189" s="13"/>
      <c r="W189" s="13"/>
    </row>
    <row r="190" spans="1:23" ht="15" customHeight="1">
      <c r="B190" s="73">
        <f>SUM(Q190:Q199)</f>
        <v>33454.545454545456</v>
      </c>
      <c r="C190" s="19" t="s">
        <v>110</v>
      </c>
      <c r="D190" s="33" t="s">
        <v>206</v>
      </c>
      <c r="G190" s="17"/>
      <c r="H190" s="17"/>
      <c r="K190" s="17"/>
      <c r="N190" s="17"/>
      <c r="O190" s="22"/>
      <c r="Q190" s="43"/>
      <c r="R190" s="85" t="s">
        <v>125</v>
      </c>
      <c r="U190" s="18"/>
      <c r="V190" s="17"/>
      <c r="W190" s="13"/>
    </row>
    <row r="191" spans="1:23" ht="15" customHeight="1">
      <c r="B191" s="73"/>
      <c r="C191" s="19"/>
      <c r="D191" s="34">
        <v>620</v>
      </c>
      <c r="E191" s="17" t="s">
        <v>112</v>
      </c>
      <c r="F191" s="17" t="s">
        <v>113</v>
      </c>
      <c r="G191" s="17"/>
      <c r="H191" s="17"/>
      <c r="I191" s="45">
        <v>4</v>
      </c>
      <c r="J191" s="17" t="s">
        <v>114</v>
      </c>
      <c r="K191" s="17" t="s">
        <v>113</v>
      </c>
      <c r="L191" s="46">
        <v>1</v>
      </c>
      <c r="M191" s="17" t="s">
        <v>115</v>
      </c>
      <c r="N191" s="17"/>
      <c r="O191" s="23" t="s">
        <v>116</v>
      </c>
      <c r="P191" s="16">
        <f>D191*I191*L191</f>
        <v>2480</v>
      </c>
      <c r="Q191" s="38">
        <f>P191/110*100</f>
        <v>2254.5454545454545</v>
      </c>
      <c r="R191" s="24" t="s">
        <v>209</v>
      </c>
      <c r="S191" s="13"/>
      <c r="T191" s="13"/>
      <c r="U191" s="13"/>
      <c r="V191" s="13"/>
      <c r="W191" s="13"/>
    </row>
    <row r="192" spans="1:23" ht="15" customHeight="1">
      <c r="B192" s="73"/>
      <c r="C192" s="19" t="s">
        <v>181</v>
      </c>
      <c r="D192" s="34">
        <v>140</v>
      </c>
      <c r="E192" s="17" t="s">
        <v>112</v>
      </c>
      <c r="F192" s="17" t="s">
        <v>113</v>
      </c>
      <c r="G192" s="17"/>
      <c r="H192" s="17"/>
      <c r="I192" s="53">
        <v>30</v>
      </c>
      <c r="J192" s="17" t="s">
        <v>114</v>
      </c>
      <c r="K192" s="17" t="s">
        <v>113</v>
      </c>
      <c r="L192" s="54">
        <v>1</v>
      </c>
      <c r="M192" s="17" t="s">
        <v>115</v>
      </c>
      <c r="N192" s="17"/>
      <c r="O192" s="23" t="s">
        <v>116</v>
      </c>
      <c r="P192" s="16">
        <f>D192*I192*L192</f>
        <v>4200</v>
      </c>
      <c r="Q192" s="38"/>
      <c r="R192" s="24" t="s">
        <v>210</v>
      </c>
      <c r="S192" s="13"/>
      <c r="T192" s="13"/>
      <c r="U192" s="13"/>
      <c r="V192" s="13"/>
      <c r="W192" s="13"/>
    </row>
    <row r="193" spans="1:23" ht="15" customHeight="1">
      <c r="B193" s="73"/>
      <c r="C193" s="61"/>
      <c r="D193" s="34">
        <v>2000</v>
      </c>
      <c r="E193" s="17" t="s">
        <v>112</v>
      </c>
      <c r="F193" s="17" t="s">
        <v>113</v>
      </c>
      <c r="G193" s="17"/>
      <c r="H193" s="17"/>
      <c r="I193" s="53">
        <v>1</v>
      </c>
      <c r="J193" s="17" t="s">
        <v>129</v>
      </c>
      <c r="K193" s="17" t="s">
        <v>113</v>
      </c>
      <c r="L193" s="54">
        <v>1</v>
      </c>
      <c r="M193" s="17" t="s">
        <v>133</v>
      </c>
      <c r="N193" s="17"/>
      <c r="O193" s="23" t="s">
        <v>116</v>
      </c>
      <c r="P193" s="16">
        <f>D193*I193*L193</f>
        <v>2000</v>
      </c>
      <c r="Q193" s="38">
        <f>P192+P193</f>
        <v>6200</v>
      </c>
      <c r="R193" s="24" t="s">
        <v>183</v>
      </c>
      <c r="S193" s="13"/>
      <c r="T193" s="13"/>
      <c r="U193" s="13"/>
      <c r="V193" s="13"/>
      <c r="W193" s="13"/>
    </row>
    <row r="194" spans="1:23" ht="15" customHeight="1">
      <c r="B194" s="73"/>
      <c r="C194" s="61" t="s">
        <v>147</v>
      </c>
      <c r="D194" s="20"/>
      <c r="G194" s="17"/>
      <c r="H194" s="17"/>
      <c r="K194" s="22"/>
      <c r="N194" s="17"/>
      <c r="P194" s="16"/>
      <c r="Q194" s="38"/>
      <c r="R194" s="24"/>
      <c r="S194" s="13"/>
      <c r="T194" s="13"/>
      <c r="U194" s="13"/>
      <c r="V194" s="13"/>
      <c r="W194" s="13"/>
    </row>
    <row r="195" spans="1:23" ht="15" customHeight="1">
      <c r="B195" s="73"/>
      <c r="C195" s="38"/>
      <c r="D195" s="20"/>
      <c r="G195" s="17"/>
      <c r="H195" s="17"/>
      <c r="K195" s="22"/>
      <c r="N195" s="17"/>
      <c r="P195" s="13"/>
      <c r="Q195" s="38"/>
      <c r="R195" s="24"/>
      <c r="S195" s="13"/>
      <c r="T195" s="13"/>
      <c r="U195" s="13"/>
      <c r="V195" s="13"/>
      <c r="W195" s="13"/>
    </row>
    <row r="196" spans="1:23" ht="15" customHeight="1">
      <c r="B196" s="73"/>
      <c r="C196" s="38"/>
      <c r="D196" s="20"/>
      <c r="G196" s="17"/>
      <c r="H196" s="17"/>
      <c r="K196" s="22"/>
      <c r="N196" s="17"/>
      <c r="P196" s="13"/>
      <c r="Q196" s="38"/>
      <c r="R196" s="24"/>
      <c r="S196" s="13"/>
      <c r="T196" s="13"/>
      <c r="U196" s="13"/>
      <c r="V196" s="13"/>
      <c r="W196" s="13"/>
    </row>
    <row r="197" spans="1:23" ht="15" customHeight="1">
      <c r="A197" s="70"/>
      <c r="B197" s="73"/>
      <c r="C197" s="63" t="s">
        <v>158</v>
      </c>
      <c r="D197" s="34">
        <v>5000</v>
      </c>
      <c r="E197" s="17" t="s">
        <v>112</v>
      </c>
      <c r="F197" s="17" t="s">
        <v>113</v>
      </c>
      <c r="G197" s="17"/>
      <c r="H197" s="17"/>
      <c r="I197" s="53">
        <v>1</v>
      </c>
      <c r="J197" s="17" t="s">
        <v>129</v>
      </c>
      <c r="K197" s="17" t="s">
        <v>113</v>
      </c>
      <c r="L197" s="54">
        <v>1</v>
      </c>
      <c r="M197" s="17" t="s">
        <v>133</v>
      </c>
      <c r="N197" s="17"/>
      <c r="O197" s="23" t="s">
        <v>116</v>
      </c>
      <c r="P197" s="16">
        <f>D197*I197*L197</f>
        <v>5000</v>
      </c>
      <c r="Q197" s="38"/>
      <c r="R197" s="24"/>
      <c r="S197" s="13"/>
      <c r="T197" s="13"/>
      <c r="U197" s="13"/>
      <c r="V197" s="13"/>
      <c r="W197" s="13"/>
    </row>
    <row r="198" spans="1:23" ht="15" customHeight="1">
      <c r="A198" s="70"/>
      <c r="B198" s="73"/>
      <c r="C198" s="64" t="s">
        <v>159</v>
      </c>
      <c r="D198" s="34">
        <v>20000</v>
      </c>
      <c r="E198" s="17" t="s">
        <v>112</v>
      </c>
      <c r="F198" s="17" t="s">
        <v>113</v>
      </c>
      <c r="G198" s="17"/>
      <c r="H198" s="17"/>
      <c r="I198" s="53">
        <v>1</v>
      </c>
      <c r="J198" s="17" t="s">
        <v>129</v>
      </c>
      <c r="K198" s="17" t="s">
        <v>113</v>
      </c>
      <c r="L198" s="54">
        <v>1</v>
      </c>
      <c r="M198" s="17" t="s">
        <v>133</v>
      </c>
      <c r="N198" s="17"/>
      <c r="O198" s="23" t="s">
        <v>116</v>
      </c>
      <c r="P198" s="16">
        <f>D198*I198*L198</f>
        <v>20000</v>
      </c>
      <c r="Q198" s="38"/>
      <c r="R198" s="24"/>
      <c r="S198" s="13"/>
      <c r="T198" s="13"/>
      <c r="U198" s="13"/>
      <c r="V198" s="13"/>
      <c r="W198" s="13"/>
    </row>
    <row r="199" spans="1:23" ht="15" customHeight="1">
      <c r="A199" s="70"/>
      <c r="B199" s="73"/>
      <c r="C199" s="38"/>
      <c r="D199" s="20"/>
      <c r="G199" s="17"/>
      <c r="H199" s="17"/>
      <c r="K199" s="22"/>
      <c r="N199" s="17"/>
      <c r="P199" s="13"/>
      <c r="Q199" s="38">
        <f>SUM(P195:P199)</f>
        <v>25000</v>
      </c>
      <c r="R199" s="24"/>
      <c r="S199" s="13"/>
      <c r="T199" s="13"/>
      <c r="U199" s="13"/>
      <c r="V199" s="13"/>
      <c r="W199" s="13"/>
    </row>
    <row r="200" spans="1:23" ht="15" customHeight="1" thickBot="1">
      <c r="A200" s="70"/>
      <c r="B200" s="73"/>
      <c r="C200" s="61"/>
      <c r="D200" s="20"/>
      <c r="G200" s="17"/>
      <c r="H200" s="17"/>
      <c r="K200" s="22"/>
      <c r="N200" s="17"/>
      <c r="P200" s="16"/>
      <c r="Q200" s="38"/>
      <c r="R200" s="24"/>
      <c r="S200" s="13"/>
      <c r="T200" s="13"/>
      <c r="U200" s="13"/>
      <c r="V200" s="13"/>
      <c r="W200" s="13"/>
    </row>
    <row r="201" spans="1:23" ht="15" customHeight="1">
      <c r="A201" s="236" t="s">
        <v>45</v>
      </c>
      <c r="B201" s="172" t="s">
        <v>211</v>
      </c>
      <c r="C201" s="338"/>
      <c r="D201" s="173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4"/>
      <c r="T201" s="13"/>
      <c r="U201" s="13"/>
      <c r="V201" s="13"/>
      <c r="W201" s="13"/>
    </row>
    <row r="202" spans="1:23" ht="15" customHeight="1">
      <c r="B202" s="73">
        <f>SUM(Q202:Q211)</f>
        <v>26800</v>
      </c>
      <c r="C202" s="19" t="s">
        <v>110</v>
      </c>
      <c r="D202" s="33" t="s">
        <v>212</v>
      </c>
      <c r="G202" s="17"/>
      <c r="H202" s="17"/>
      <c r="K202" s="17"/>
      <c r="N202" s="17"/>
      <c r="O202" s="22"/>
      <c r="Q202" s="43"/>
      <c r="R202" s="85" t="s">
        <v>125</v>
      </c>
      <c r="U202" s="18"/>
      <c r="V202" s="17"/>
      <c r="W202" s="13"/>
    </row>
    <row r="203" spans="1:23" ht="15" customHeight="1">
      <c r="B203" s="73"/>
      <c r="C203" s="19"/>
      <c r="D203" s="34">
        <v>770</v>
      </c>
      <c r="E203" s="17" t="s">
        <v>112</v>
      </c>
      <c r="F203" s="17" t="s">
        <v>113</v>
      </c>
      <c r="G203" s="17"/>
      <c r="H203" s="17"/>
      <c r="I203" s="45">
        <v>4</v>
      </c>
      <c r="J203" s="17" t="s">
        <v>114</v>
      </c>
      <c r="K203" s="17" t="s">
        <v>113</v>
      </c>
      <c r="L203" s="46">
        <v>2</v>
      </c>
      <c r="M203" s="17" t="s">
        <v>115</v>
      </c>
      <c r="N203" s="17"/>
      <c r="O203" s="23" t="s">
        <v>116</v>
      </c>
      <c r="P203" s="16">
        <f>D203*I203*L203</f>
        <v>6160</v>
      </c>
      <c r="Q203" s="38">
        <f>P203/110*100</f>
        <v>5600</v>
      </c>
      <c r="R203" s="24" t="s">
        <v>209</v>
      </c>
      <c r="S203" s="13"/>
      <c r="T203" s="13"/>
      <c r="U203" s="13"/>
      <c r="V203" s="13"/>
      <c r="W203" s="13"/>
    </row>
    <row r="204" spans="1:23" ht="15" customHeight="1">
      <c r="B204" s="73"/>
      <c r="C204" s="19" t="s">
        <v>181</v>
      </c>
      <c r="D204" s="34">
        <v>140</v>
      </c>
      <c r="E204" s="17" t="s">
        <v>112</v>
      </c>
      <c r="F204" s="17" t="s">
        <v>113</v>
      </c>
      <c r="G204" s="17"/>
      <c r="H204" s="17"/>
      <c r="I204" s="53">
        <v>30</v>
      </c>
      <c r="J204" s="17" t="s">
        <v>114</v>
      </c>
      <c r="K204" s="17" t="s">
        <v>113</v>
      </c>
      <c r="L204" s="54">
        <v>1</v>
      </c>
      <c r="M204" s="17" t="s">
        <v>115</v>
      </c>
      <c r="N204" s="17"/>
      <c r="O204" s="23" t="s">
        <v>116</v>
      </c>
      <c r="P204" s="16">
        <f>D204*I204*L204</f>
        <v>4200</v>
      </c>
      <c r="Q204" s="38"/>
      <c r="R204" s="24" t="s">
        <v>210</v>
      </c>
      <c r="S204" s="13"/>
      <c r="T204" s="13"/>
      <c r="U204" s="13"/>
      <c r="V204" s="13"/>
      <c r="W204" s="13"/>
    </row>
    <row r="205" spans="1:23" ht="15" customHeight="1">
      <c r="B205" s="73"/>
      <c r="C205" s="61"/>
      <c r="D205" s="34">
        <v>2000</v>
      </c>
      <c r="E205" s="17" t="s">
        <v>112</v>
      </c>
      <c r="F205" s="17" t="s">
        <v>113</v>
      </c>
      <c r="G205" s="17"/>
      <c r="H205" s="17"/>
      <c r="I205" s="53">
        <v>6</v>
      </c>
      <c r="J205" s="17" t="s">
        <v>129</v>
      </c>
      <c r="K205" s="17" t="s">
        <v>113</v>
      </c>
      <c r="L205" s="54">
        <v>1</v>
      </c>
      <c r="M205" s="17" t="s">
        <v>133</v>
      </c>
      <c r="N205" s="17"/>
      <c r="O205" s="23" t="s">
        <v>116</v>
      </c>
      <c r="P205" s="16">
        <f>D205*I205*L205</f>
        <v>12000</v>
      </c>
      <c r="Q205" s="38">
        <f>P204+P205</f>
        <v>16200</v>
      </c>
      <c r="R205" s="24" t="s">
        <v>183</v>
      </c>
      <c r="S205" s="13"/>
      <c r="T205" s="13"/>
      <c r="U205" s="13"/>
      <c r="V205" s="13"/>
      <c r="W205" s="13"/>
    </row>
    <row r="206" spans="1:23" ht="15" customHeight="1">
      <c r="B206" s="73"/>
      <c r="C206" s="61" t="s">
        <v>147</v>
      </c>
      <c r="D206" s="20"/>
      <c r="G206" s="17"/>
      <c r="H206" s="17"/>
      <c r="K206" s="22"/>
      <c r="N206" s="17"/>
      <c r="P206" s="16"/>
      <c r="Q206" s="38"/>
      <c r="R206" s="24"/>
      <c r="S206" s="13"/>
      <c r="T206" s="13"/>
      <c r="U206" s="13"/>
      <c r="V206" s="13"/>
      <c r="W206" s="13"/>
    </row>
    <row r="207" spans="1:23" ht="15" customHeight="1">
      <c r="B207" s="73"/>
      <c r="C207" s="38"/>
      <c r="D207" s="20"/>
      <c r="G207" s="17"/>
      <c r="H207" s="17"/>
      <c r="K207" s="22"/>
      <c r="N207" s="17"/>
      <c r="P207" s="13"/>
      <c r="Q207" s="38"/>
      <c r="R207" s="24"/>
      <c r="S207" s="13"/>
      <c r="T207" s="13"/>
      <c r="U207" s="13"/>
      <c r="V207" s="13"/>
      <c r="W207" s="13"/>
    </row>
    <row r="208" spans="1:23" ht="15" customHeight="1">
      <c r="B208" s="73"/>
      <c r="C208" s="62" t="s">
        <v>155</v>
      </c>
      <c r="D208" s="397"/>
      <c r="E208" s="17" t="s">
        <v>112</v>
      </c>
      <c r="F208" s="17" t="s">
        <v>113</v>
      </c>
      <c r="G208" s="17"/>
      <c r="H208" s="17"/>
      <c r="I208" s="53">
        <v>30</v>
      </c>
      <c r="J208" s="17" t="s">
        <v>129</v>
      </c>
      <c r="K208" s="17" t="s">
        <v>113</v>
      </c>
      <c r="L208" s="54">
        <v>1</v>
      </c>
      <c r="M208" s="17" t="s">
        <v>133</v>
      </c>
      <c r="N208" s="17"/>
      <c r="O208" s="23" t="s">
        <v>116</v>
      </c>
      <c r="P208" s="16">
        <f>D208*I208*L208</f>
        <v>0</v>
      </c>
      <c r="Q208" s="38"/>
      <c r="R208" s="24" t="s">
        <v>188</v>
      </c>
      <c r="S208" s="13"/>
      <c r="T208" s="13"/>
      <c r="U208" s="13"/>
      <c r="V208" s="13"/>
      <c r="W208" s="13"/>
    </row>
    <row r="209" spans="1:23" ht="15" customHeight="1">
      <c r="A209" s="70"/>
      <c r="B209" s="73"/>
      <c r="C209" s="63" t="s">
        <v>158</v>
      </c>
      <c r="D209" s="34">
        <v>5000</v>
      </c>
      <c r="E209" s="17" t="s">
        <v>112</v>
      </c>
      <c r="F209" s="17" t="s">
        <v>113</v>
      </c>
      <c r="G209" s="17"/>
      <c r="H209" s="17"/>
      <c r="I209" s="53">
        <v>1</v>
      </c>
      <c r="J209" s="17" t="s">
        <v>129</v>
      </c>
      <c r="K209" s="17" t="s">
        <v>113</v>
      </c>
      <c r="L209" s="54">
        <v>1</v>
      </c>
      <c r="M209" s="17" t="s">
        <v>133</v>
      </c>
      <c r="N209" s="17"/>
      <c r="O209" s="23" t="s">
        <v>116</v>
      </c>
      <c r="P209" s="16">
        <f>D209*I209*L209</f>
        <v>5000</v>
      </c>
      <c r="Q209" s="38"/>
      <c r="R209" s="24"/>
      <c r="S209" s="13"/>
      <c r="T209" s="13"/>
      <c r="U209" s="13"/>
      <c r="V209" s="13"/>
      <c r="W209" s="13"/>
    </row>
    <row r="210" spans="1:23" ht="15" customHeight="1">
      <c r="A210" s="70"/>
      <c r="B210" s="73"/>
      <c r="C210" s="38"/>
      <c r="D210" s="20"/>
      <c r="G210" s="17"/>
      <c r="H210" s="17"/>
      <c r="K210" s="22"/>
      <c r="N210" s="17"/>
      <c r="P210" s="13"/>
      <c r="Q210" s="38"/>
      <c r="R210" s="24"/>
      <c r="S210" s="13"/>
      <c r="T210" s="13"/>
      <c r="U210" s="13"/>
      <c r="V210" s="13"/>
      <c r="W210" s="13"/>
    </row>
    <row r="211" spans="1:23" ht="15" customHeight="1">
      <c r="A211" s="70"/>
      <c r="B211" s="73"/>
      <c r="C211" s="38"/>
      <c r="D211" s="20"/>
      <c r="G211" s="17"/>
      <c r="H211" s="17"/>
      <c r="K211" s="22"/>
      <c r="N211" s="17"/>
      <c r="P211" s="13"/>
      <c r="Q211" s="38">
        <f>SUM(P207:P211)</f>
        <v>5000</v>
      </c>
      <c r="R211" s="24"/>
      <c r="S211" s="13"/>
      <c r="T211" s="13"/>
      <c r="U211" s="13"/>
      <c r="V211" s="13"/>
      <c r="W211" s="13"/>
    </row>
    <row r="212" spans="1:23" ht="15" customHeight="1" thickBot="1">
      <c r="A212" s="70"/>
      <c r="B212" s="73"/>
      <c r="C212" s="61"/>
      <c r="D212" s="20"/>
      <c r="G212" s="17"/>
      <c r="H212" s="17"/>
      <c r="K212" s="22"/>
      <c r="N212" s="17"/>
      <c r="P212" s="16"/>
      <c r="Q212" s="38"/>
      <c r="R212" s="24"/>
      <c r="S212" s="13"/>
      <c r="T212" s="13"/>
      <c r="U212" s="13"/>
      <c r="V212" s="13"/>
      <c r="W212" s="13"/>
    </row>
    <row r="213" spans="1:23" ht="15" customHeight="1">
      <c r="A213" s="236" t="s">
        <v>213</v>
      </c>
      <c r="B213" s="172" t="s">
        <v>214</v>
      </c>
      <c r="C213" s="338"/>
      <c r="D213" s="173"/>
      <c r="E213" s="173"/>
      <c r="F213" s="173"/>
      <c r="G213" s="173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  <c r="R213" s="173"/>
      <c r="S213" s="174"/>
      <c r="T213" s="13"/>
      <c r="U213" s="13"/>
      <c r="V213" s="13"/>
      <c r="W213" s="13"/>
    </row>
    <row r="214" spans="1:23" ht="15" customHeight="1">
      <c r="B214" s="73">
        <f>SUM(Q214:Q223)</f>
        <v>16309.090909090908</v>
      </c>
      <c r="C214" s="19" t="s">
        <v>110</v>
      </c>
      <c r="D214" s="33" t="s">
        <v>202</v>
      </c>
      <c r="G214" s="17"/>
      <c r="H214" s="17"/>
      <c r="K214" s="17"/>
      <c r="N214" s="17"/>
      <c r="O214" s="22"/>
      <c r="Q214" s="43"/>
      <c r="R214" s="85" t="s">
        <v>125</v>
      </c>
      <c r="U214" s="18"/>
      <c r="V214" s="17"/>
      <c r="W214" s="13"/>
    </row>
    <row r="215" spans="1:23" ht="15" customHeight="1">
      <c r="B215" s="73"/>
      <c r="C215" s="19"/>
      <c r="D215" s="34">
        <v>620</v>
      </c>
      <c r="E215" s="17" t="s">
        <v>112</v>
      </c>
      <c r="F215" s="17" t="s">
        <v>113</v>
      </c>
      <c r="G215" s="17"/>
      <c r="H215" s="17"/>
      <c r="I215" s="45">
        <v>4</v>
      </c>
      <c r="J215" s="17" t="s">
        <v>114</v>
      </c>
      <c r="K215" s="17" t="s">
        <v>113</v>
      </c>
      <c r="L215" s="46">
        <v>2</v>
      </c>
      <c r="M215" s="17" t="s">
        <v>115</v>
      </c>
      <c r="N215" s="17"/>
      <c r="O215" s="23" t="s">
        <v>116</v>
      </c>
      <c r="P215" s="16">
        <f>D215*I215*L215</f>
        <v>4960</v>
      </c>
      <c r="Q215" s="38">
        <f>P215/110*100</f>
        <v>4509.090909090909</v>
      </c>
      <c r="R215" s="24" t="s">
        <v>203</v>
      </c>
      <c r="S215" s="13"/>
      <c r="T215" s="13"/>
      <c r="U215" s="13"/>
      <c r="V215" s="13"/>
      <c r="W215" s="13"/>
    </row>
    <row r="216" spans="1:23" ht="15" customHeight="1">
      <c r="B216" s="73"/>
      <c r="C216" s="19" t="s">
        <v>181</v>
      </c>
      <c r="D216" s="34">
        <v>140</v>
      </c>
      <c r="E216" s="17" t="s">
        <v>112</v>
      </c>
      <c r="F216" s="17" t="s">
        <v>113</v>
      </c>
      <c r="G216" s="17"/>
      <c r="H216" s="17"/>
      <c r="I216" s="53">
        <v>10</v>
      </c>
      <c r="J216" s="17" t="s">
        <v>114</v>
      </c>
      <c r="K216" s="17" t="s">
        <v>113</v>
      </c>
      <c r="L216" s="54">
        <v>2</v>
      </c>
      <c r="M216" s="17" t="s">
        <v>115</v>
      </c>
      <c r="N216" s="17"/>
      <c r="O216" s="23" t="s">
        <v>116</v>
      </c>
      <c r="P216" s="16">
        <f>D216*I216*L216</f>
        <v>2800</v>
      </c>
      <c r="Q216" s="38"/>
      <c r="R216" s="24" t="s">
        <v>204</v>
      </c>
      <c r="S216" s="13"/>
      <c r="T216" s="13"/>
      <c r="U216" s="13"/>
      <c r="V216" s="13"/>
      <c r="W216" s="13"/>
    </row>
    <row r="217" spans="1:23" ht="15" customHeight="1">
      <c r="B217" s="73"/>
      <c r="C217" s="61"/>
      <c r="D217" s="34">
        <v>2000</v>
      </c>
      <c r="E217" s="17" t="s">
        <v>112</v>
      </c>
      <c r="F217" s="17" t="s">
        <v>113</v>
      </c>
      <c r="G217" s="17"/>
      <c r="H217" s="17"/>
      <c r="I217" s="53">
        <v>1</v>
      </c>
      <c r="J217" s="17" t="s">
        <v>129</v>
      </c>
      <c r="K217" s="17" t="s">
        <v>113</v>
      </c>
      <c r="L217" s="54">
        <v>2</v>
      </c>
      <c r="M217" s="17" t="s">
        <v>133</v>
      </c>
      <c r="N217" s="17"/>
      <c r="O217" s="23" t="s">
        <v>116</v>
      </c>
      <c r="P217" s="16">
        <f>D217*I217*L217</f>
        <v>4000</v>
      </c>
      <c r="Q217" s="38">
        <f>P216+P217</f>
        <v>6800</v>
      </c>
      <c r="R217" s="24" t="s">
        <v>183</v>
      </c>
      <c r="S217" s="13"/>
      <c r="T217" s="13"/>
      <c r="U217" s="13"/>
      <c r="V217" s="13"/>
      <c r="W217" s="13"/>
    </row>
    <row r="218" spans="1:23" ht="15" customHeight="1">
      <c r="B218" s="73"/>
      <c r="C218" s="61" t="s">
        <v>147</v>
      </c>
      <c r="D218" s="20"/>
      <c r="G218" s="17"/>
      <c r="H218" s="17"/>
      <c r="K218" s="22"/>
      <c r="N218" s="17"/>
      <c r="P218" s="16"/>
      <c r="Q218" s="38"/>
      <c r="R218" s="24"/>
      <c r="S218" s="13"/>
      <c r="T218" s="13"/>
      <c r="U218" s="13"/>
      <c r="V218" s="13"/>
      <c r="W218" s="13"/>
    </row>
    <row r="219" spans="1:23" ht="15" customHeight="1">
      <c r="B219" s="73"/>
      <c r="C219" s="38"/>
      <c r="D219" s="20"/>
      <c r="G219" s="17"/>
      <c r="H219" s="17"/>
      <c r="K219" s="22"/>
      <c r="N219" s="17"/>
      <c r="P219" s="13"/>
      <c r="Q219" s="38"/>
      <c r="R219" s="24"/>
      <c r="S219" s="13"/>
      <c r="T219" s="13"/>
      <c r="U219" s="13"/>
      <c r="V219" s="13"/>
      <c r="W219" s="13"/>
    </row>
    <row r="220" spans="1:23" ht="15" customHeight="1">
      <c r="A220" s="70"/>
      <c r="B220" s="73"/>
      <c r="C220" s="38"/>
      <c r="D220" s="20"/>
      <c r="G220" s="17"/>
      <c r="H220" s="17"/>
      <c r="K220" s="22"/>
      <c r="N220" s="17"/>
      <c r="P220" s="13"/>
      <c r="Q220" s="38"/>
      <c r="R220" s="24"/>
      <c r="S220" s="13"/>
      <c r="T220" s="13"/>
      <c r="U220" s="13"/>
      <c r="V220" s="13"/>
      <c r="W220" s="13"/>
    </row>
    <row r="221" spans="1:23" ht="15" customHeight="1">
      <c r="A221" s="70"/>
      <c r="B221" s="73"/>
      <c r="C221" s="63" t="s">
        <v>158</v>
      </c>
      <c r="D221" s="34">
        <v>5000</v>
      </c>
      <c r="E221" s="17" t="s">
        <v>112</v>
      </c>
      <c r="F221" s="17" t="s">
        <v>113</v>
      </c>
      <c r="G221" s="17"/>
      <c r="H221" s="17"/>
      <c r="I221" s="53">
        <v>1</v>
      </c>
      <c r="J221" s="17" t="s">
        <v>129</v>
      </c>
      <c r="K221" s="17" t="s">
        <v>113</v>
      </c>
      <c r="L221" s="54">
        <v>1</v>
      </c>
      <c r="M221" s="17" t="s">
        <v>133</v>
      </c>
      <c r="N221" s="17"/>
      <c r="O221" s="23" t="s">
        <v>116</v>
      </c>
      <c r="P221" s="16">
        <f>D221*I221*L221</f>
        <v>5000</v>
      </c>
      <c r="Q221" s="38"/>
      <c r="R221" s="24"/>
      <c r="S221" s="13"/>
      <c r="T221" s="13"/>
      <c r="U221" s="13"/>
      <c r="V221" s="13"/>
      <c r="W221" s="13"/>
    </row>
    <row r="222" spans="1:23" ht="15" customHeight="1">
      <c r="A222" s="70"/>
      <c r="B222" s="73"/>
      <c r="C222" s="38"/>
      <c r="D222" s="20"/>
      <c r="G222" s="17"/>
      <c r="H222" s="17"/>
      <c r="K222" s="22"/>
      <c r="N222" s="17"/>
      <c r="P222" s="13"/>
      <c r="Q222" s="38"/>
      <c r="R222" s="24"/>
      <c r="S222" s="13"/>
      <c r="T222" s="13"/>
      <c r="U222" s="13"/>
      <c r="V222" s="13"/>
      <c r="W222" s="13"/>
    </row>
    <row r="223" spans="1:23" ht="15" customHeight="1" thickBot="1">
      <c r="A223" s="70"/>
      <c r="B223" s="73"/>
      <c r="C223" s="38"/>
      <c r="D223" s="20"/>
      <c r="G223" s="17"/>
      <c r="H223" s="17"/>
      <c r="K223" s="22"/>
      <c r="N223" s="17"/>
      <c r="P223" s="13"/>
      <c r="Q223" s="55">
        <f>SUM(P219:P223)</f>
        <v>5000</v>
      </c>
      <c r="R223" s="24"/>
      <c r="S223" s="13"/>
      <c r="T223" s="13"/>
      <c r="U223" s="13"/>
      <c r="V223" s="13"/>
      <c r="W223" s="13"/>
    </row>
    <row r="224" spans="1:23" ht="15" customHeight="1">
      <c r="A224" s="236" t="s">
        <v>49</v>
      </c>
      <c r="B224" s="172" t="s">
        <v>50</v>
      </c>
      <c r="C224" s="338"/>
      <c r="D224" s="173"/>
      <c r="E224" s="173"/>
      <c r="F224" s="173"/>
      <c r="G224" s="173"/>
      <c r="H224" s="173"/>
      <c r="I224" s="173"/>
      <c r="J224" s="173"/>
      <c r="K224" s="173"/>
      <c r="L224" s="173"/>
      <c r="M224" s="173"/>
      <c r="N224" s="173"/>
      <c r="O224" s="173"/>
      <c r="P224" s="173"/>
      <c r="Q224" s="173"/>
      <c r="R224" s="174"/>
    </row>
    <row r="225" spans="1:24" ht="15" customHeight="1">
      <c r="B225" s="73">
        <f>SUM(Q225:Q252)</f>
        <v>3130727.2727272725</v>
      </c>
      <c r="C225" s="19" t="s">
        <v>110</v>
      </c>
      <c r="G225" s="17"/>
      <c r="H225" s="17"/>
      <c r="K225" s="17"/>
      <c r="N225" s="17"/>
      <c r="O225" s="32"/>
      <c r="P225" s="13"/>
      <c r="Q225" s="24"/>
      <c r="R225" s="43"/>
      <c r="S225" s="16"/>
      <c r="V225" s="17"/>
      <c r="W225" s="18"/>
      <c r="X225" s="17"/>
    </row>
    <row r="226" spans="1:24" ht="15" customHeight="1">
      <c r="B226" s="73"/>
      <c r="C226" s="19"/>
      <c r="D226" s="210" t="s">
        <v>215</v>
      </c>
      <c r="G226" s="17"/>
      <c r="H226" s="17"/>
      <c r="K226" s="17"/>
      <c r="N226" s="17"/>
      <c r="O226" s="22"/>
      <c r="P226" s="13"/>
      <c r="Q226" s="24"/>
      <c r="R226" s="43"/>
      <c r="S226" s="16"/>
      <c r="V226" s="17"/>
      <c r="W226" s="18"/>
      <c r="X226" s="17"/>
    </row>
    <row r="227" spans="1:24" ht="15" customHeight="1">
      <c r="B227" s="73"/>
      <c r="C227" s="19" t="s">
        <v>216</v>
      </c>
      <c r="D227" s="116">
        <v>22000</v>
      </c>
      <c r="E227" s="17" t="s">
        <v>112</v>
      </c>
      <c r="F227" s="17" t="s">
        <v>113</v>
      </c>
      <c r="G227" s="17"/>
      <c r="H227" s="17"/>
      <c r="I227" s="45">
        <v>6</v>
      </c>
      <c r="J227" s="17" t="s">
        <v>114</v>
      </c>
      <c r="K227" s="17" t="s">
        <v>113</v>
      </c>
      <c r="L227" s="269">
        <v>1</v>
      </c>
      <c r="M227" s="17" t="s">
        <v>115</v>
      </c>
      <c r="N227" s="17"/>
      <c r="O227" s="23" t="s">
        <v>116</v>
      </c>
      <c r="P227" s="16">
        <f>D227*I227*L227</f>
        <v>132000</v>
      </c>
      <c r="Q227" s="38"/>
      <c r="R227" s="24"/>
      <c r="T227" s="18"/>
      <c r="V227" s="13"/>
      <c r="W227" s="13"/>
    </row>
    <row r="228" spans="1:24" ht="15" customHeight="1">
      <c r="B228" s="73"/>
      <c r="C228" s="37" t="s">
        <v>167</v>
      </c>
      <c r="D228" s="44">
        <v>2820</v>
      </c>
      <c r="E228" s="17" t="s">
        <v>112</v>
      </c>
      <c r="F228" s="17" t="s">
        <v>113</v>
      </c>
      <c r="G228" s="17"/>
      <c r="H228" s="17"/>
      <c r="I228" s="45">
        <v>2</v>
      </c>
      <c r="J228" s="17" t="s">
        <v>114</v>
      </c>
      <c r="K228" s="17" t="s">
        <v>113</v>
      </c>
      <c r="L228" s="269">
        <v>1</v>
      </c>
      <c r="M228" s="17" t="s">
        <v>115</v>
      </c>
      <c r="N228" s="17"/>
      <c r="O228" s="23" t="s">
        <v>116</v>
      </c>
      <c r="P228" s="16">
        <f>D228*I228*L228</f>
        <v>5640</v>
      </c>
      <c r="Q228" s="38"/>
      <c r="R228" s="24"/>
      <c r="T228" s="18"/>
      <c r="V228" s="13"/>
      <c r="W228" s="13"/>
    </row>
    <row r="229" spans="1:24" ht="15" customHeight="1">
      <c r="B229" s="73"/>
      <c r="C229" s="38"/>
      <c r="G229" s="17"/>
      <c r="H229" s="17"/>
      <c r="K229" s="22"/>
      <c r="L229" s="244"/>
      <c r="N229" s="17"/>
      <c r="O229" s="17" t="s">
        <v>119</v>
      </c>
      <c r="P229" s="13"/>
      <c r="Q229" s="38"/>
      <c r="R229" s="24"/>
      <c r="S229" s="18"/>
      <c r="U229" s="13"/>
      <c r="V229" s="13"/>
      <c r="W229" s="13"/>
    </row>
    <row r="230" spans="1:24" ht="15" customHeight="1">
      <c r="A230" s="70"/>
      <c r="B230" s="73"/>
      <c r="C230" s="19" t="s">
        <v>120</v>
      </c>
      <c r="D230" s="230" t="s">
        <v>217</v>
      </c>
      <c r="G230" s="17"/>
      <c r="H230" s="17"/>
      <c r="K230" s="22"/>
      <c r="L230" s="244"/>
      <c r="N230" s="17"/>
      <c r="P230" s="16"/>
      <c r="Q230" s="38"/>
      <c r="R230" s="24"/>
      <c r="T230" s="18"/>
      <c r="V230" s="13"/>
      <c r="W230" s="13"/>
    </row>
    <row r="231" spans="1:24" ht="15" customHeight="1">
      <c r="A231" s="70"/>
      <c r="B231" s="73"/>
      <c r="C231" s="38"/>
      <c r="D231" s="210" t="s">
        <v>218</v>
      </c>
      <c r="G231" s="17"/>
      <c r="H231" s="17"/>
      <c r="K231" s="22"/>
      <c r="L231" s="244"/>
      <c r="N231" s="17"/>
      <c r="P231" s="16"/>
      <c r="Q231" s="38"/>
      <c r="R231" s="24" t="s">
        <v>219</v>
      </c>
      <c r="T231" s="18"/>
      <c r="V231" s="13"/>
      <c r="W231" s="13"/>
    </row>
    <row r="232" spans="1:24" ht="15" customHeight="1">
      <c r="A232" s="70"/>
      <c r="B232" s="73"/>
      <c r="C232" s="38" t="s">
        <v>122</v>
      </c>
      <c r="D232" s="400"/>
      <c r="E232" s="17" t="s">
        <v>112</v>
      </c>
      <c r="F232" s="17" t="s">
        <v>113</v>
      </c>
      <c r="G232" s="17"/>
      <c r="H232" s="17"/>
      <c r="I232" s="53">
        <v>6</v>
      </c>
      <c r="J232" s="17" t="s">
        <v>114</v>
      </c>
      <c r="K232" s="17" t="s">
        <v>113</v>
      </c>
      <c r="L232" s="242">
        <v>2</v>
      </c>
      <c r="M232" s="17" t="s">
        <v>115</v>
      </c>
      <c r="N232" s="17"/>
      <c r="O232" s="23" t="s">
        <v>116</v>
      </c>
      <c r="P232" s="16">
        <f>D232*I232*L232</f>
        <v>0</v>
      </c>
      <c r="Q232" s="38"/>
      <c r="R232" s="112" t="s">
        <v>220</v>
      </c>
      <c r="T232" s="18"/>
      <c r="V232" s="13"/>
      <c r="W232" s="13"/>
    </row>
    <row r="233" spans="1:24" ht="15" customHeight="1">
      <c r="A233" s="70"/>
      <c r="B233" s="73"/>
      <c r="C233" s="38"/>
      <c r="D233" s="52"/>
      <c r="H233" s="17"/>
      <c r="K233" s="22"/>
      <c r="L233" s="244"/>
      <c r="N233" s="17"/>
      <c r="P233" s="16"/>
      <c r="Q233" s="38"/>
      <c r="R233" s="24" t="s">
        <v>221</v>
      </c>
      <c r="T233" s="18"/>
      <c r="V233" s="13"/>
      <c r="W233" s="13"/>
    </row>
    <row r="234" spans="1:24" ht="15" customHeight="1">
      <c r="A234" s="70"/>
      <c r="B234" s="73"/>
      <c r="C234" s="38" t="s">
        <v>124</v>
      </c>
      <c r="D234" s="400"/>
      <c r="E234" s="17" t="s">
        <v>112</v>
      </c>
      <c r="F234" s="17" t="s">
        <v>113</v>
      </c>
      <c r="G234" s="17"/>
      <c r="H234" s="17"/>
      <c r="I234" s="53">
        <v>8</v>
      </c>
      <c r="J234" s="17" t="s">
        <v>114</v>
      </c>
      <c r="K234" s="17" t="s">
        <v>113</v>
      </c>
      <c r="L234" s="242">
        <v>2</v>
      </c>
      <c r="M234" s="17" t="s">
        <v>115</v>
      </c>
      <c r="N234" s="17"/>
      <c r="O234" s="23" t="s">
        <v>116</v>
      </c>
      <c r="P234" s="16">
        <f>D234*I234*L234</f>
        <v>0</v>
      </c>
      <c r="Q234" s="38"/>
      <c r="R234" s="112" t="s">
        <v>222</v>
      </c>
      <c r="T234" s="18"/>
      <c r="V234" s="13"/>
      <c r="W234" s="13"/>
    </row>
    <row r="235" spans="1:24" ht="15" customHeight="1">
      <c r="A235" s="70"/>
      <c r="B235" s="73"/>
      <c r="C235" s="38"/>
      <c r="G235" s="17"/>
      <c r="H235" s="17"/>
      <c r="K235" s="17"/>
      <c r="L235" s="272"/>
      <c r="N235" s="17"/>
      <c r="O235" s="17" t="s">
        <v>119</v>
      </c>
      <c r="P235" s="16"/>
      <c r="Q235" s="38">
        <f>SUM(P227:P234)/110*100</f>
        <v>125127.27272727272</v>
      </c>
      <c r="R235" s="85" t="s">
        <v>125</v>
      </c>
      <c r="T235" s="18"/>
      <c r="V235" s="13"/>
      <c r="W235" s="13"/>
    </row>
    <row r="236" spans="1:24" ht="15" customHeight="1">
      <c r="A236" s="70"/>
      <c r="B236" s="73"/>
      <c r="C236" s="38"/>
      <c r="G236" s="17"/>
      <c r="H236" s="17"/>
      <c r="I236" s="53"/>
      <c r="K236" s="17"/>
      <c r="L236" s="242"/>
      <c r="N236" s="17"/>
      <c r="O236" s="23"/>
      <c r="P236" s="16"/>
      <c r="Q236" s="38"/>
      <c r="R236" s="24"/>
      <c r="T236" s="18"/>
      <c r="V236" s="13"/>
      <c r="W236" s="13"/>
    </row>
    <row r="237" spans="1:24" ht="15" customHeight="1">
      <c r="A237" s="70"/>
      <c r="B237" s="73"/>
      <c r="C237" s="19" t="s">
        <v>181</v>
      </c>
      <c r="D237" s="44">
        <v>140</v>
      </c>
      <c r="E237" s="17" t="s">
        <v>112</v>
      </c>
      <c r="F237" s="17" t="s">
        <v>113</v>
      </c>
      <c r="G237" s="17"/>
      <c r="H237" s="17"/>
      <c r="I237" s="115">
        <v>40</v>
      </c>
      <c r="J237" s="17" t="s">
        <v>114</v>
      </c>
      <c r="K237" s="17" t="s">
        <v>113</v>
      </c>
      <c r="L237" s="242">
        <v>1</v>
      </c>
      <c r="M237" s="17" t="s">
        <v>115</v>
      </c>
      <c r="N237" s="17"/>
      <c r="O237" s="23" t="s">
        <v>116</v>
      </c>
      <c r="P237" s="16">
        <f>D237*I237*L237</f>
        <v>5600</v>
      </c>
      <c r="Q237" s="38"/>
      <c r="R237" s="24" t="s">
        <v>223</v>
      </c>
      <c r="T237" s="18"/>
      <c r="V237" s="13"/>
      <c r="W237" s="13"/>
    </row>
    <row r="238" spans="1:24" ht="15" customHeight="1">
      <c r="A238" s="70"/>
      <c r="B238" s="73"/>
      <c r="C238" s="19"/>
      <c r="D238" s="44">
        <v>2000</v>
      </c>
      <c r="E238" s="17" t="s">
        <v>112</v>
      </c>
      <c r="F238" s="17" t="s">
        <v>113</v>
      </c>
      <c r="G238" s="17"/>
      <c r="H238" s="17"/>
      <c r="I238" s="231">
        <v>8</v>
      </c>
      <c r="J238" s="17" t="s">
        <v>129</v>
      </c>
      <c r="K238" s="17" t="s">
        <v>113</v>
      </c>
      <c r="L238" s="242">
        <v>2</v>
      </c>
      <c r="M238" s="17" t="s">
        <v>133</v>
      </c>
      <c r="N238" s="17"/>
      <c r="O238" s="23" t="s">
        <v>116</v>
      </c>
      <c r="P238" s="16">
        <f>D238*I238*L238</f>
        <v>32000</v>
      </c>
      <c r="Q238" s="38">
        <f>P237+P238</f>
        <v>37600</v>
      </c>
      <c r="R238" s="24" t="s">
        <v>183</v>
      </c>
      <c r="T238" s="18"/>
      <c r="V238" s="13"/>
      <c r="W238" s="13"/>
    </row>
    <row r="239" spans="1:24" ht="15" customHeight="1">
      <c r="A239" s="70"/>
      <c r="B239" s="73"/>
      <c r="C239" s="19" t="s">
        <v>131</v>
      </c>
      <c r="G239" s="17"/>
      <c r="H239" s="17"/>
      <c r="K239" s="22"/>
      <c r="L239" s="244"/>
      <c r="N239" s="17"/>
      <c r="P239" s="16"/>
      <c r="Q239" s="38"/>
      <c r="R239" s="24"/>
      <c r="T239" s="18"/>
      <c r="V239" s="13"/>
      <c r="W239" s="13"/>
    </row>
    <row r="240" spans="1:24" ht="15" customHeight="1">
      <c r="A240" s="70"/>
      <c r="B240" s="73"/>
      <c r="C240" s="38" t="s">
        <v>132</v>
      </c>
      <c r="D240" s="44">
        <v>50000</v>
      </c>
      <c r="E240" s="17" t="s">
        <v>112</v>
      </c>
      <c r="F240" s="17" t="s">
        <v>113</v>
      </c>
      <c r="G240" s="17"/>
      <c r="H240" s="17"/>
      <c r="I240" s="53">
        <v>1</v>
      </c>
      <c r="J240" s="17" t="s">
        <v>129</v>
      </c>
      <c r="K240" s="17" t="s">
        <v>113</v>
      </c>
      <c r="L240" s="242">
        <v>1</v>
      </c>
      <c r="M240" s="17" t="s">
        <v>115</v>
      </c>
      <c r="N240" s="17"/>
      <c r="O240" s="23" t="s">
        <v>116</v>
      </c>
      <c r="P240" s="16">
        <f>D240*I240*L240</f>
        <v>50000</v>
      </c>
      <c r="Q240" s="38"/>
      <c r="R240" s="24"/>
      <c r="T240" s="18"/>
      <c r="V240" s="13"/>
      <c r="W240" s="13"/>
    </row>
    <row r="241" spans="1:23" ht="15" customHeight="1">
      <c r="A241" s="70"/>
      <c r="B241" s="73"/>
      <c r="C241" s="19"/>
      <c r="G241" s="17"/>
      <c r="H241" s="17"/>
      <c r="K241" s="22"/>
      <c r="N241" s="17"/>
      <c r="P241" s="16"/>
      <c r="Q241" s="38"/>
      <c r="R241" s="24"/>
      <c r="T241" s="18"/>
      <c r="V241" s="13"/>
      <c r="W241" s="13"/>
    </row>
    <row r="242" spans="1:23" ht="15" customHeight="1">
      <c r="A242" s="70"/>
      <c r="B242" s="73"/>
      <c r="C242" s="38"/>
      <c r="G242" s="17"/>
      <c r="H242" s="17"/>
      <c r="J242" s="39"/>
      <c r="K242" s="22"/>
      <c r="N242" s="17"/>
      <c r="O242" s="17" t="s">
        <v>119</v>
      </c>
      <c r="P242" s="13"/>
      <c r="Q242" s="38">
        <f>SUM(P240:P241)</f>
        <v>50000</v>
      </c>
      <c r="R242" s="24"/>
      <c r="T242" s="18"/>
      <c r="V242" s="13"/>
      <c r="W242" s="13"/>
    </row>
    <row r="243" spans="1:23" ht="15" customHeight="1">
      <c r="A243" s="70"/>
      <c r="B243" s="73"/>
      <c r="C243" s="19"/>
      <c r="G243" s="17"/>
      <c r="H243" s="17"/>
      <c r="K243" s="22"/>
      <c r="N243" s="17"/>
      <c r="P243" s="16"/>
      <c r="Q243" s="38"/>
      <c r="R243" s="24"/>
      <c r="T243" s="18"/>
      <c r="V243" s="13"/>
      <c r="W243" s="13"/>
    </row>
    <row r="244" spans="1:23" ht="15" customHeight="1">
      <c r="A244" s="70"/>
      <c r="B244" s="73"/>
      <c r="C244" s="19" t="s">
        <v>139</v>
      </c>
      <c r="D244" s="44">
        <v>800</v>
      </c>
      <c r="E244" s="17" t="s">
        <v>112</v>
      </c>
      <c r="F244" s="17" t="s">
        <v>113</v>
      </c>
      <c r="G244" s="17"/>
      <c r="H244" s="17"/>
      <c r="I244" s="115">
        <v>40</v>
      </c>
      <c r="J244" s="17" t="s">
        <v>114</v>
      </c>
      <c r="K244" s="17" t="s">
        <v>113</v>
      </c>
      <c r="L244" s="54">
        <v>1</v>
      </c>
      <c r="M244" s="17" t="s">
        <v>133</v>
      </c>
      <c r="N244" s="17"/>
      <c r="O244" s="23" t="s">
        <v>116</v>
      </c>
      <c r="P244" s="16">
        <f>D244*I244*L244</f>
        <v>32000</v>
      </c>
      <c r="Q244" s="38">
        <f>P244</f>
        <v>32000</v>
      </c>
      <c r="R244" s="24"/>
      <c r="T244" s="18"/>
      <c r="V244" s="13"/>
      <c r="W244" s="13"/>
    </row>
    <row r="245" spans="1:23" ht="15" customHeight="1">
      <c r="A245" s="70"/>
      <c r="B245" s="73"/>
      <c r="C245" s="19" t="s">
        <v>147</v>
      </c>
      <c r="G245" s="17"/>
      <c r="H245" s="17"/>
      <c r="K245" s="22"/>
      <c r="N245" s="17"/>
      <c r="P245" s="16"/>
      <c r="Q245" s="38"/>
      <c r="R245" s="24"/>
      <c r="T245" s="18"/>
      <c r="V245" s="13"/>
      <c r="W245" s="13"/>
    </row>
    <row r="246" spans="1:23" ht="15" customHeight="1">
      <c r="A246" s="70"/>
      <c r="B246" s="73"/>
      <c r="C246" s="40" t="s">
        <v>148</v>
      </c>
      <c r="D246" s="44">
        <v>84000</v>
      </c>
      <c r="E246" s="17" t="s">
        <v>112</v>
      </c>
      <c r="F246" s="17" t="s">
        <v>113</v>
      </c>
      <c r="G246" s="17"/>
      <c r="H246" s="17"/>
      <c r="I246" s="53">
        <v>1</v>
      </c>
      <c r="J246" s="17" t="s">
        <v>129</v>
      </c>
      <c r="K246" s="17" t="s">
        <v>113</v>
      </c>
      <c r="L246" s="54">
        <v>1</v>
      </c>
      <c r="M246" s="17" t="s">
        <v>133</v>
      </c>
      <c r="N246" s="17"/>
      <c r="O246" s="23" t="s">
        <v>116</v>
      </c>
      <c r="P246" s="16">
        <f t="shared" ref="P246:P251" si="2">D246*I246*L246</f>
        <v>84000</v>
      </c>
      <c r="Q246" s="38"/>
      <c r="R246" s="24"/>
      <c r="T246" s="18"/>
      <c r="V246" s="13"/>
      <c r="W246" s="13"/>
    </row>
    <row r="247" spans="1:23" ht="15" customHeight="1">
      <c r="A247" s="70"/>
      <c r="B247" s="73"/>
      <c r="C247" s="40" t="s">
        <v>224</v>
      </c>
      <c r="D247" s="44">
        <v>800</v>
      </c>
      <c r="E247" s="17" t="s">
        <v>225</v>
      </c>
      <c r="F247" s="17" t="s">
        <v>113</v>
      </c>
      <c r="G247" s="17"/>
      <c r="H247" s="17"/>
      <c r="I247" s="115">
        <v>40</v>
      </c>
      <c r="J247" s="17" t="s">
        <v>226</v>
      </c>
      <c r="K247" s="17" t="s">
        <v>113</v>
      </c>
      <c r="L247" s="54">
        <v>1</v>
      </c>
      <c r="M247" s="17" t="s">
        <v>133</v>
      </c>
      <c r="N247" s="17"/>
      <c r="O247" s="23" t="s">
        <v>116</v>
      </c>
      <c r="P247" s="16">
        <f t="shared" si="2"/>
        <v>32000</v>
      </c>
      <c r="Q247" s="38"/>
      <c r="R247" s="24"/>
      <c r="T247" s="18"/>
      <c r="V247" s="13"/>
      <c r="W247" s="13"/>
    </row>
    <row r="248" spans="1:23" ht="15" customHeight="1">
      <c r="A248" s="70"/>
      <c r="B248" s="73"/>
      <c r="C248" s="38" t="s">
        <v>155</v>
      </c>
      <c r="D248" s="400"/>
      <c r="E248" s="17" t="s">
        <v>112</v>
      </c>
      <c r="F248" s="17" t="s">
        <v>113</v>
      </c>
      <c r="G248" s="17"/>
      <c r="H248" s="17"/>
      <c r="I248" s="53">
        <v>1</v>
      </c>
      <c r="J248" s="17" t="s">
        <v>129</v>
      </c>
      <c r="K248" s="17" t="s">
        <v>113</v>
      </c>
      <c r="L248" s="54">
        <v>1</v>
      </c>
      <c r="M248" s="17" t="s">
        <v>133</v>
      </c>
      <c r="N248" s="17"/>
      <c r="O248" s="23" t="s">
        <v>116</v>
      </c>
      <c r="P248" s="16">
        <f t="shared" si="2"/>
        <v>0</v>
      </c>
      <c r="Q248" s="38"/>
      <c r="R248" s="24" t="s">
        <v>188</v>
      </c>
      <c r="T248" s="18"/>
      <c r="V248" s="13"/>
      <c r="W248" s="13"/>
    </row>
    <row r="249" spans="1:23" ht="15" customHeight="1">
      <c r="A249" s="70"/>
      <c r="B249" s="73"/>
      <c r="C249" s="40" t="s">
        <v>158</v>
      </c>
      <c r="D249" s="116">
        <v>20000</v>
      </c>
      <c r="E249" s="17" t="s">
        <v>112</v>
      </c>
      <c r="F249" s="17" t="s">
        <v>113</v>
      </c>
      <c r="G249" s="17"/>
      <c r="H249" s="17"/>
      <c r="I249" s="53">
        <v>1</v>
      </c>
      <c r="J249" s="17" t="s">
        <v>129</v>
      </c>
      <c r="K249" s="17" t="s">
        <v>113</v>
      </c>
      <c r="L249" s="54">
        <v>1</v>
      </c>
      <c r="M249" s="17" t="s">
        <v>133</v>
      </c>
      <c r="N249" s="17"/>
      <c r="O249" s="23" t="s">
        <v>116</v>
      </c>
      <c r="P249" s="16">
        <f t="shared" si="2"/>
        <v>20000</v>
      </c>
      <c r="Q249" s="38"/>
      <c r="R249" s="24" t="s">
        <v>227</v>
      </c>
      <c r="T249" s="18"/>
      <c r="V249" s="13"/>
      <c r="W249" s="13"/>
    </row>
    <row r="250" spans="1:23" ht="15" customHeight="1">
      <c r="A250" s="70"/>
      <c r="B250" s="73"/>
      <c r="C250" s="38" t="s">
        <v>159</v>
      </c>
      <c r="D250" s="116">
        <v>2500000</v>
      </c>
      <c r="E250" s="17" t="s">
        <v>112</v>
      </c>
      <c r="F250" s="17" t="s">
        <v>113</v>
      </c>
      <c r="G250" s="17"/>
      <c r="H250" s="17"/>
      <c r="I250" s="53">
        <v>1</v>
      </c>
      <c r="J250" s="17" t="s">
        <v>129</v>
      </c>
      <c r="K250" s="17" t="s">
        <v>113</v>
      </c>
      <c r="L250" s="54">
        <v>1</v>
      </c>
      <c r="M250" s="17" t="s">
        <v>133</v>
      </c>
      <c r="N250" s="17"/>
      <c r="O250" s="23" t="s">
        <v>116</v>
      </c>
      <c r="P250" s="16">
        <f t="shared" si="2"/>
        <v>2500000</v>
      </c>
      <c r="Q250" s="38"/>
      <c r="R250" s="112"/>
      <c r="T250" s="18"/>
      <c r="V250" s="13"/>
      <c r="W250" s="13"/>
    </row>
    <row r="251" spans="1:23" ht="15" customHeight="1">
      <c r="A251" s="70"/>
      <c r="B251" s="73"/>
      <c r="C251" s="38" t="s">
        <v>176</v>
      </c>
      <c r="D251" s="44">
        <v>250000</v>
      </c>
      <c r="E251" s="17" t="s">
        <v>112</v>
      </c>
      <c r="F251" s="17" t="s">
        <v>113</v>
      </c>
      <c r="G251" s="17"/>
      <c r="H251" s="17"/>
      <c r="I251" s="53">
        <v>1</v>
      </c>
      <c r="J251" s="17" t="s">
        <v>129</v>
      </c>
      <c r="K251" s="17" t="s">
        <v>113</v>
      </c>
      <c r="L251" s="54">
        <v>1</v>
      </c>
      <c r="M251" s="17" t="s">
        <v>133</v>
      </c>
      <c r="N251" s="17"/>
      <c r="O251" s="23" t="s">
        <v>116</v>
      </c>
      <c r="P251" s="16">
        <f t="shared" si="2"/>
        <v>250000</v>
      </c>
      <c r="Q251" s="38"/>
      <c r="R251" s="243" t="s">
        <v>228</v>
      </c>
      <c r="T251" s="18"/>
      <c r="V251" s="13"/>
      <c r="W251" s="13"/>
    </row>
    <row r="252" spans="1:23" ht="15" customHeight="1" thickBot="1">
      <c r="A252" s="76"/>
      <c r="B252" s="72"/>
      <c r="C252" s="55"/>
      <c r="D252" s="56"/>
      <c r="E252" s="26"/>
      <c r="F252" s="26"/>
      <c r="G252" s="26"/>
      <c r="H252" s="26"/>
      <c r="I252" s="26"/>
      <c r="J252" s="26"/>
      <c r="K252" s="28"/>
      <c r="L252" s="26"/>
      <c r="M252" s="26"/>
      <c r="N252" s="26"/>
      <c r="O252" s="26" t="s">
        <v>119</v>
      </c>
      <c r="P252" s="103"/>
      <c r="Q252" s="55">
        <f>SUM(P246:P251)</f>
        <v>2886000</v>
      </c>
      <c r="R252" s="31"/>
      <c r="T252" s="18"/>
      <c r="V252" s="13"/>
      <c r="W252" s="13"/>
    </row>
    <row r="253" spans="1:23" ht="15" customHeight="1">
      <c r="A253" s="236" t="s">
        <v>51</v>
      </c>
      <c r="B253" s="178" t="s">
        <v>52</v>
      </c>
      <c r="C253" s="339"/>
      <c r="D253" s="179"/>
      <c r="E253" s="179"/>
      <c r="F253" s="179"/>
      <c r="G253" s="179"/>
      <c r="H253" s="179"/>
      <c r="I253" s="179"/>
      <c r="J253" s="179"/>
      <c r="K253" s="179"/>
      <c r="L253" s="179"/>
      <c r="M253" s="179"/>
      <c r="N253" s="179"/>
      <c r="O253" s="179"/>
      <c r="P253" s="179"/>
      <c r="Q253" s="179"/>
      <c r="R253" s="180"/>
      <c r="U253" s="18"/>
      <c r="V253" s="17"/>
      <c r="W253" s="13"/>
    </row>
    <row r="254" spans="1:23" ht="15" customHeight="1">
      <c r="B254" s="73">
        <f>SUM(Q254:Q277)</f>
        <v>3892545.4545454546</v>
      </c>
      <c r="C254" s="19" t="s">
        <v>110</v>
      </c>
      <c r="D254" s="20"/>
      <c r="G254" s="17"/>
      <c r="H254" s="17"/>
      <c r="K254" s="17"/>
      <c r="N254" s="17"/>
      <c r="O254" s="32"/>
      <c r="Q254" s="43"/>
      <c r="R254" s="24"/>
    </row>
    <row r="255" spans="1:23" ht="15" customHeight="1">
      <c r="B255" s="73"/>
      <c r="C255" s="37"/>
      <c r="D255" s="213" t="s">
        <v>229</v>
      </c>
      <c r="G255" s="17"/>
      <c r="H255" s="17"/>
      <c r="K255" s="17"/>
      <c r="N255" s="17"/>
      <c r="O255" s="22"/>
      <c r="Q255" s="43"/>
      <c r="R255" s="57"/>
    </row>
    <row r="256" spans="1:23" ht="15" customHeight="1">
      <c r="B256" s="73"/>
      <c r="C256" s="37"/>
      <c r="D256" s="111">
        <v>22000</v>
      </c>
      <c r="E256" s="17" t="s">
        <v>112</v>
      </c>
      <c r="F256" s="17" t="s">
        <v>113</v>
      </c>
      <c r="G256" s="17"/>
      <c r="H256" s="17"/>
      <c r="I256" s="45">
        <v>6</v>
      </c>
      <c r="J256" s="17" t="s">
        <v>114</v>
      </c>
      <c r="K256" s="17" t="s">
        <v>113</v>
      </c>
      <c r="L256" s="46">
        <v>1</v>
      </c>
      <c r="M256" s="17" t="s">
        <v>115</v>
      </c>
      <c r="N256" s="17"/>
      <c r="O256" s="23" t="s">
        <v>116</v>
      </c>
      <c r="P256" s="16">
        <f>D256*I256*L256</f>
        <v>132000</v>
      </c>
      <c r="Q256" s="38"/>
      <c r="R256" s="57"/>
    </row>
    <row r="257" spans="1:23" ht="15" customHeight="1">
      <c r="B257" s="73"/>
      <c r="C257" s="37"/>
      <c r="D257" s="33" t="s">
        <v>230</v>
      </c>
      <c r="G257" s="17"/>
      <c r="H257" s="17"/>
      <c r="K257" s="17"/>
      <c r="N257" s="17"/>
      <c r="O257" s="22"/>
      <c r="Q257" s="43"/>
      <c r="R257" s="57"/>
    </row>
    <row r="258" spans="1:23" ht="15" customHeight="1">
      <c r="A258" s="70"/>
      <c r="B258" s="73"/>
      <c r="C258" s="38"/>
      <c r="D258" s="34">
        <v>4000</v>
      </c>
      <c r="E258" s="17" t="s">
        <v>112</v>
      </c>
      <c r="F258" s="17" t="s">
        <v>113</v>
      </c>
      <c r="G258" s="17"/>
      <c r="H258" s="17"/>
      <c r="I258" s="59">
        <v>2</v>
      </c>
      <c r="J258" s="17" t="s">
        <v>114</v>
      </c>
      <c r="K258" s="17" t="s">
        <v>113</v>
      </c>
      <c r="L258" s="60">
        <v>2</v>
      </c>
      <c r="M258" s="17" t="s">
        <v>115</v>
      </c>
      <c r="N258" s="17"/>
      <c r="O258" s="23" t="s">
        <v>116</v>
      </c>
      <c r="P258" s="16">
        <f>D258*I258*L258</f>
        <v>16000</v>
      </c>
      <c r="Q258" s="38"/>
      <c r="R258" s="24"/>
    </row>
    <row r="259" spans="1:23" ht="15" customHeight="1">
      <c r="A259" s="70"/>
      <c r="B259" s="73"/>
      <c r="C259" s="38"/>
      <c r="D259" s="20"/>
      <c r="G259" s="17"/>
      <c r="H259" s="17"/>
      <c r="K259" s="17"/>
      <c r="N259" s="17"/>
      <c r="O259" s="22" t="s">
        <v>119</v>
      </c>
      <c r="P259" s="13"/>
      <c r="Q259" s="71"/>
      <c r="R259" s="85" t="s">
        <v>125</v>
      </c>
    </row>
    <row r="260" spans="1:23" ht="15" customHeight="1">
      <c r="A260" s="70"/>
      <c r="B260" s="73"/>
      <c r="C260" s="19" t="s">
        <v>120</v>
      </c>
      <c r="D260" s="20"/>
      <c r="G260" s="17"/>
      <c r="H260" s="17"/>
      <c r="K260" s="17"/>
      <c r="N260" s="17"/>
      <c r="O260" s="22"/>
      <c r="Q260" s="43"/>
      <c r="R260" s="43" t="s">
        <v>219</v>
      </c>
    </row>
    <row r="261" spans="1:23" ht="15" customHeight="1">
      <c r="A261" s="70"/>
      <c r="B261" s="73"/>
      <c r="C261" s="38" t="s">
        <v>122</v>
      </c>
      <c r="D261" s="397"/>
      <c r="E261" s="17" t="s">
        <v>112</v>
      </c>
      <c r="F261" s="17" t="s">
        <v>113</v>
      </c>
      <c r="G261" s="17"/>
      <c r="H261" s="17"/>
      <c r="I261" s="53">
        <v>6</v>
      </c>
      <c r="J261" s="17" t="s">
        <v>114</v>
      </c>
      <c r="K261" s="17" t="s">
        <v>113</v>
      </c>
      <c r="L261" s="54">
        <v>2</v>
      </c>
      <c r="M261" s="17" t="s">
        <v>115</v>
      </c>
      <c r="N261" s="17"/>
      <c r="O261" s="23" t="s">
        <v>116</v>
      </c>
      <c r="P261" s="16">
        <f>D261*I261*L261</f>
        <v>0</v>
      </c>
      <c r="Q261" s="38"/>
      <c r="R261" s="112" t="s">
        <v>231</v>
      </c>
      <c r="S261" s="18"/>
      <c r="U261" s="13"/>
      <c r="V261" s="13"/>
      <c r="W261" s="13"/>
    </row>
    <row r="262" spans="1:23" ht="15" customHeight="1">
      <c r="A262" s="70"/>
      <c r="B262" s="73"/>
      <c r="C262" s="38" t="s">
        <v>124</v>
      </c>
      <c r="D262" s="397"/>
      <c r="E262" s="17" t="s">
        <v>112</v>
      </c>
      <c r="F262" s="17" t="s">
        <v>113</v>
      </c>
      <c r="G262" s="17"/>
      <c r="H262" s="17"/>
      <c r="I262" s="53">
        <v>6</v>
      </c>
      <c r="J262" s="17" t="s">
        <v>114</v>
      </c>
      <c r="K262" s="17" t="s">
        <v>113</v>
      </c>
      <c r="L262" s="114">
        <v>3</v>
      </c>
      <c r="M262" s="17" t="s">
        <v>115</v>
      </c>
      <c r="N262" s="17"/>
      <c r="O262" s="23" t="s">
        <v>116</v>
      </c>
      <c r="P262" s="16">
        <f>D262*I262*L262</f>
        <v>0</v>
      </c>
      <c r="Q262" s="38"/>
      <c r="R262" s="24"/>
      <c r="S262" s="18"/>
      <c r="U262" s="13"/>
      <c r="V262" s="13"/>
      <c r="W262" s="13"/>
    </row>
    <row r="263" spans="1:23" ht="15" customHeight="1">
      <c r="A263" s="70"/>
      <c r="B263" s="73"/>
      <c r="C263" s="38" t="s">
        <v>124</v>
      </c>
      <c r="D263" s="397"/>
      <c r="E263" s="17" t="s">
        <v>112</v>
      </c>
      <c r="F263" s="17" t="s">
        <v>113</v>
      </c>
      <c r="G263" s="17"/>
      <c r="H263" s="17"/>
      <c r="I263" s="53">
        <v>2</v>
      </c>
      <c r="J263" s="17" t="s">
        <v>114</v>
      </c>
      <c r="K263" s="17" t="s">
        <v>113</v>
      </c>
      <c r="L263" s="60">
        <v>2</v>
      </c>
      <c r="M263" s="17" t="s">
        <v>115</v>
      </c>
      <c r="N263" s="17"/>
      <c r="O263" s="23" t="s">
        <v>116</v>
      </c>
      <c r="P263" s="16">
        <f>D263*I263*L263</f>
        <v>0</v>
      </c>
      <c r="Q263" s="38"/>
      <c r="R263" s="113"/>
      <c r="S263" s="18"/>
      <c r="U263" s="13"/>
      <c r="V263" s="13"/>
      <c r="W263" s="13"/>
    </row>
    <row r="264" spans="1:23" ht="15" customHeight="1">
      <c r="A264" s="70"/>
      <c r="B264" s="73"/>
      <c r="C264" s="38"/>
      <c r="D264" s="20"/>
      <c r="G264" s="17"/>
      <c r="H264" s="17"/>
      <c r="K264" s="22"/>
      <c r="N264" s="17"/>
      <c r="O264" s="17" t="s">
        <v>119</v>
      </c>
      <c r="P264" s="13"/>
      <c r="Q264" s="38">
        <f>SUM(P256:P263)/110*100</f>
        <v>134545.45454545456</v>
      </c>
      <c r="R264" s="85" t="s">
        <v>125</v>
      </c>
      <c r="S264" s="18"/>
      <c r="U264" s="13"/>
      <c r="V264" s="13"/>
      <c r="W264" s="13"/>
    </row>
    <row r="265" spans="1:23" ht="15" customHeight="1">
      <c r="A265" s="70"/>
      <c r="B265" s="73"/>
      <c r="C265" s="19" t="s">
        <v>181</v>
      </c>
      <c r="D265" s="34">
        <v>140</v>
      </c>
      <c r="E265" s="17" t="s">
        <v>112</v>
      </c>
      <c r="F265" s="17" t="s">
        <v>113</v>
      </c>
      <c r="G265" s="17"/>
      <c r="H265" s="17"/>
      <c r="I265" s="115">
        <v>300</v>
      </c>
      <c r="J265" s="17" t="s">
        <v>114</v>
      </c>
      <c r="K265" s="17" t="s">
        <v>113</v>
      </c>
      <c r="L265" s="214">
        <v>3</v>
      </c>
      <c r="M265" s="17" t="s">
        <v>115</v>
      </c>
      <c r="N265" s="17"/>
      <c r="O265" s="23" t="s">
        <v>116</v>
      </c>
      <c r="P265" s="16">
        <f>D265*I265*L265</f>
        <v>126000</v>
      </c>
      <c r="Q265" s="38"/>
      <c r="R265" s="24" t="s">
        <v>232</v>
      </c>
      <c r="S265" s="18"/>
      <c r="U265" s="13"/>
      <c r="V265" s="13"/>
      <c r="W265" s="13"/>
    </row>
    <row r="266" spans="1:23" ht="15" customHeight="1">
      <c r="A266" s="70"/>
      <c r="B266" s="73"/>
      <c r="C266" s="19"/>
      <c r="D266" s="34">
        <v>2000</v>
      </c>
      <c r="E266" s="17" t="s">
        <v>112</v>
      </c>
      <c r="F266" s="17" t="s">
        <v>113</v>
      </c>
      <c r="G266" s="17"/>
      <c r="H266" s="17"/>
      <c r="I266" s="53">
        <v>8</v>
      </c>
      <c r="J266" s="17" t="s">
        <v>129</v>
      </c>
      <c r="K266" s="17" t="s">
        <v>113</v>
      </c>
      <c r="L266" s="214">
        <v>2</v>
      </c>
      <c r="M266" s="17" t="s">
        <v>133</v>
      </c>
      <c r="N266" s="17"/>
      <c r="O266" s="23" t="s">
        <v>116</v>
      </c>
      <c r="P266" s="16">
        <f>D266*I266*L266</f>
        <v>32000</v>
      </c>
      <c r="Q266" s="38">
        <f>P265+P266</f>
        <v>158000</v>
      </c>
      <c r="R266" s="24" t="s">
        <v>183</v>
      </c>
      <c r="S266" s="18"/>
      <c r="U266" s="13"/>
      <c r="V266" s="13"/>
      <c r="W266" s="13"/>
    </row>
    <row r="267" spans="1:23" ht="15" customHeight="1">
      <c r="A267" s="70"/>
      <c r="B267" s="73"/>
      <c r="C267" s="19" t="s">
        <v>131</v>
      </c>
      <c r="D267" s="20"/>
      <c r="G267" s="17"/>
      <c r="H267" s="17"/>
      <c r="K267" s="22"/>
      <c r="N267" s="17"/>
      <c r="P267" s="16"/>
      <c r="Q267" s="38"/>
      <c r="R267" s="24"/>
      <c r="S267" s="18"/>
      <c r="U267" s="13"/>
      <c r="V267" s="13"/>
      <c r="W267" s="13"/>
    </row>
    <row r="268" spans="1:23" ht="15" customHeight="1">
      <c r="A268" s="70"/>
      <c r="B268" s="73"/>
      <c r="C268" s="38" t="s">
        <v>132</v>
      </c>
      <c r="D268" s="44">
        <v>100000</v>
      </c>
      <c r="E268" s="17" t="s">
        <v>112</v>
      </c>
      <c r="F268" s="17" t="s">
        <v>113</v>
      </c>
      <c r="G268" s="17"/>
      <c r="H268" s="17"/>
      <c r="I268" s="53">
        <v>1</v>
      </c>
      <c r="J268" s="17" t="s">
        <v>129</v>
      </c>
      <c r="K268" s="17" t="s">
        <v>113</v>
      </c>
      <c r="L268" s="114">
        <v>1</v>
      </c>
      <c r="M268" s="17" t="s">
        <v>115</v>
      </c>
      <c r="N268" s="17"/>
      <c r="O268" s="23" t="s">
        <v>116</v>
      </c>
      <c r="P268" s="16">
        <f>D268*I268*L268</f>
        <v>100000</v>
      </c>
      <c r="Q268" s="38"/>
      <c r="R268" s="24"/>
      <c r="S268" s="18"/>
      <c r="U268" s="13"/>
      <c r="V268" s="13"/>
      <c r="W268" s="13"/>
    </row>
    <row r="269" spans="1:23" ht="15" customHeight="1">
      <c r="A269" s="70"/>
      <c r="B269" s="73"/>
      <c r="C269" s="38" t="s">
        <v>135</v>
      </c>
      <c r="D269" s="34">
        <v>250000</v>
      </c>
      <c r="E269" s="17" t="s">
        <v>112</v>
      </c>
      <c r="F269" s="17" t="s">
        <v>113</v>
      </c>
      <c r="G269" s="17"/>
      <c r="H269" s="17"/>
      <c r="I269" s="53">
        <v>1</v>
      </c>
      <c r="J269" s="17" t="s">
        <v>129</v>
      </c>
      <c r="K269" s="17" t="s">
        <v>113</v>
      </c>
      <c r="L269" s="54">
        <v>1</v>
      </c>
      <c r="M269" s="17" t="s">
        <v>133</v>
      </c>
      <c r="N269" s="17"/>
      <c r="O269" s="23" t="s">
        <v>116</v>
      </c>
      <c r="P269" s="239">
        <f>D269*I269*L269</f>
        <v>250000</v>
      </c>
      <c r="Q269" s="38"/>
      <c r="R269" s="24"/>
      <c r="S269" s="18"/>
      <c r="U269" s="13"/>
      <c r="V269" s="13"/>
      <c r="W269" s="13"/>
    </row>
    <row r="270" spans="1:23" ht="15" customHeight="1">
      <c r="A270" s="70"/>
      <c r="B270" s="73"/>
      <c r="C270" s="38"/>
      <c r="D270" s="20"/>
      <c r="G270" s="17"/>
      <c r="H270" s="17"/>
      <c r="J270" s="39"/>
      <c r="K270" s="22"/>
      <c r="N270" s="17"/>
      <c r="O270" s="17" t="s">
        <v>119</v>
      </c>
      <c r="P270" s="13"/>
      <c r="Q270" s="38">
        <f>SUM(P268:P269)</f>
        <v>350000</v>
      </c>
      <c r="R270" s="24"/>
      <c r="S270" s="18"/>
      <c r="U270" s="13"/>
      <c r="V270" s="13"/>
      <c r="W270" s="13"/>
    </row>
    <row r="271" spans="1:23" ht="15" customHeight="1">
      <c r="A271" s="70"/>
      <c r="B271" s="73"/>
      <c r="C271" s="19" t="s">
        <v>147</v>
      </c>
      <c r="D271" s="20"/>
      <c r="G271" s="17"/>
      <c r="H271" s="17"/>
      <c r="K271" s="22"/>
      <c r="N271" s="17"/>
      <c r="P271" s="16"/>
      <c r="Q271" s="38"/>
      <c r="R271" s="24"/>
      <c r="S271" s="18"/>
      <c r="U271" s="13"/>
      <c r="V271" s="13"/>
      <c r="W271" s="13"/>
    </row>
    <row r="272" spans="1:23" ht="15" customHeight="1">
      <c r="A272" s="70"/>
      <c r="B272" s="73"/>
      <c r="C272" s="40" t="s">
        <v>148</v>
      </c>
      <c r="D272" s="34">
        <v>100000</v>
      </c>
      <c r="E272" s="17" t="s">
        <v>112</v>
      </c>
      <c r="F272" s="17" t="s">
        <v>113</v>
      </c>
      <c r="G272" s="17"/>
      <c r="H272" s="17"/>
      <c r="I272" s="53">
        <v>1</v>
      </c>
      <c r="J272" s="17" t="s">
        <v>129</v>
      </c>
      <c r="K272" s="17" t="s">
        <v>113</v>
      </c>
      <c r="L272" s="114">
        <v>1</v>
      </c>
      <c r="M272" s="17" t="s">
        <v>133</v>
      </c>
      <c r="N272" s="17"/>
      <c r="O272" s="23" t="s">
        <v>116</v>
      </c>
      <c r="P272" s="16">
        <f>D272*I272*L272</f>
        <v>100000</v>
      </c>
      <c r="Q272" s="38"/>
      <c r="R272" s="24"/>
      <c r="S272" s="18"/>
      <c r="U272" s="13"/>
      <c r="V272" s="13"/>
      <c r="W272" s="13"/>
    </row>
    <row r="273" spans="1:23" ht="15" customHeight="1">
      <c r="A273" s="70"/>
      <c r="B273" s="73"/>
      <c r="C273" s="38" t="s">
        <v>155</v>
      </c>
      <c r="D273" s="399"/>
      <c r="E273" s="17" t="s">
        <v>112</v>
      </c>
      <c r="F273" s="17" t="s">
        <v>113</v>
      </c>
      <c r="G273" s="17"/>
      <c r="H273" s="17"/>
      <c r="I273" s="53">
        <v>1</v>
      </c>
      <c r="J273" s="17" t="s">
        <v>129</v>
      </c>
      <c r="K273" s="17" t="s">
        <v>113</v>
      </c>
      <c r="L273" s="114">
        <v>1</v>
      </c>
      <c r="M273" s="17" t="s">
        <v>133</v>
      </c>
      <c r="N273" s="17"/>
      <c r="O273" s="23" t="s">
        <v>116</v>
      </c>
      <c r="P273" s="16">
        <f>D273*I273*L273</f>
        <v>0</v>
      </c>
      <c r="Q273" s="38"/>
      <c r="R273" s="24" t="s">
        <v>188</v>
      </c>
      <c r="S273" s="18"/>
      <c r="U273" s="13"/>
      <c r="V273" s="13"/>
      <c r="W273" s="13"/>
    </row>
    <row r="274" spans="1:23" ht="15" customHeight="1">
      <c r="A274" s="70"/>
      <c r="B274" s="73"/>
      <c r="C274" s="40" t="s">
        <v>158</v>
      </c>
      <c r="D274" s="111">
        <v>150000</v>
      </c>
      <c r="E274" s="17" t="s">
        <v>112</v>
      </c>
      <c r="F274" s="17" t="s">
        <v>113</v>
      </c>
      <c r="G274" s="17"/>
      <c r="H274" s="17"/>
      <c r="I274" s="53">
        <v>1</v>
      </c>
      <c r="J274" s="17" t="s">
        <v>129</v>
      </c>
      <c r="K274" s="17" t="s">
        <v>113</v>
      </c>
      <c r="L274" s="114">
        <v>1</v>
      </c>
      <c r="M274" s="17" t="s">
        <v>133</v>
      </c>
      <c r="N274" s="17"/>
      <c r="O274" s="23" t="s">
        <v>116</v>
      </c>
      <c r="P274" s="16">
        <f>D274*I274*L274</f>
        <v>150000</v>
      </c>
      <c r="Q274" s="38"/>
      <c r="R274" s="112" t="s">
        <v>233</v>
      </c>
      <c r="S274" s="18"/>
      <c r="U274" s="13"/>
      <c r="V274" s="13"/>
      <c r="W274" s="13"/>
    </row>
    <row r="275" spans="1:23" ht="15" customHeight="1">
      <c r="A275" s="70"/>
      <c r="B275" s="73"/>
      <c r="C275" s="41" t="s">
        <v>159</v>
      </c>
      <c r="D275" s="111">
        <v>2500000</v>
      </c>
      <c r="E275" s="17" t="s">
        <v>112</v>
      </c>
      <c r="F275" s="17" t="s">
        <v>113</v>
      </c>
      <c r="G275" s="17"/>
      <c r="H275" s="17"/>
      <c r="I275" s="53">
        <v>1</v>
      </c>
      <c r="J275" s="17" t="s">
        <v>129</v>
      </c>
      <c r="K275" s="17" t="s">
        <v>113</v>
      </c>
      <c r="L275" s="114">
        <v>1</v>
      </c>
      <c r="M275" s="17" t="s">
        <v>133</v>
      </c>
      <c r="N275" s="17"/>
      <c r="O275" s="23" t="s">
        <v>116</v>
      </c>
      <c r="P275" s="16">
        <f>D275*I275*L275</f>
        <v>2500000</v>
      </c>
      <c r="Q275" s="38"/>
      <c r="R275" s="24"/>
      <c r="S275" s="18"/>
      <c r="U275" s="13"/>
      <c r="V275" s="13"/>
      <c r="W275" s="13"/>
    </row>
    <row r="276" spans="1:23" ht="15" customHeight="1">
      <c r="A276" s="70"/>
      <c r="B276" s="73"/>
      <c r="C276" s="47" t="s">
        <v>176</v>
      </c>
      <c r="D276" s="44">
        <v>500000</v>
      </c>
      <c r="E276" s="17" t="s">
        <v>112</v>
      </c>
      <c r="F276" s="17" t="s">
        <v>113</v>
      </c>
      <c r="G276" s="17"/>
      <c r="H276" s="17"/>
      <c r="I276" s="53">
        <v>1</v>
      </c>
      <c r="J276" s="17" t="s">
        <v>129</v>
      </c>
      <c r="K276" s="17" t="s">
        <v>113</v>
      </c>
      <c r="L276" s="54">
        <v>1</v>
      </c>
      <c r="M276" s="17" t="s">
        <v>133</v>
      </c>
      <c r="N276" s="17"/>
      <c r="O276" s="23" t="s">
        <v>116</v>
      </c>
      <c r="P276" s="16">
        <f>D276*I276*L276</f>
        <v>500000</v>
      </c>
      <c r="Q276" s="38"/>
      <c r="R276" s="243" t="s">
        <v>228</v>
      </c>
      <c r="S276" s="18"/>
      <c r="U276" s="13"/>
      <c r="V276" s="13"/>
      <c r="W276" s="13"/>
    </row>
    <row r="277" spans="1:23" ht="15" customHeight="1" thickBot="1">
      <c r="A277" s="70"/>
      <c r="B277" s="73"/>
      <c r="C277" s="55"/>
      <c r="D277" s="25"/>
      <c r="E277" s="26"/>
      <c r="F277" s="26"/>
      <c r="G277" s="26"/>
      <c r="H277" s="26"/>
      <c r="I277" s="26"/>
      <c r="J277" s="26"/>
      <c r="K277" s="28"/>
      <c r="L277" s="26"/>
      <c r="M277" s="26"/>
      <c r="N277" s="26"/>
      <c r="O277" s="26" t="s">
        <v>119</v>
      </c>
      <c r="P277" s="13"/>
      <c r="Q277" s="55">
        <f>SUM(P272:P276)</f>
        <v>3250000</v>
      </c>
      <c r="R277" s="31"/>
      <c r="S277" s="18"/>
      <c r="U277" s="13"/>
      <c r="V277" s="13"/>
      <c r="W277" s="13"/>
    </row>
    <row r="278" spans="1:23" ht="15" customHeight="1">
      <c r="A278" s="236" t="s">
        <v>53</v>
      </c>
      <c r="B278" s="178" t="s">
        <v>234</v>
      </c>
      <c r="C278" s="339"/>
      <c r="D278" s="179"/>
      <c r="E278" s="179"/>
      <c r="F278" s="179"/>
      <c r="G278" s="179"/>
      <c r="H278" s="179"/>
      <c r="I278" s="179"/>
      <c r="J278" s="179"/>
      <c r="K278" s="179"/>
      <c r="L278" s="179"/>
      <c r="M278" s="179"/>
      <c r="N278" s="179"/>
      <c r="O278" s="179"/>
      <c r="P278" s="179"/>
      <c r="Q278" s="179"/>
      <c r="R278" s="179"/>
      <c r="S278" s="180"/>
      <c r="U278" s="18"/>
      <c r="V278" s="17"/>
      <c r="W278" s="13"/>
    </row>
    <row r="279" spans="1:23" ht="15" customHeight="1">
      <c r="B279" s="73">
        <f>SUM(Q279:Q301)</f>
        <v>11927272.727272727</v>
      </c>
      <c r="C279" s="19" t="s">
        <v>110</v>
      </c>
      <c r="G279" s="17"/>
      <c r="H279" s="17"/>
      <c r="K279" s="17"/>
      <c r="N279" s="17"/>
      <c r="O279" s="32"/>
      <c r="Q279" s="43"/>
      <c r="R279" s="24"/>
    </row>
    <row r="280" spans="1:23" ht="15" customHeight="1">
      <c r="B280" s="73"/>
      <c r="C280" s="19"/>
      <c r="D280" s="213" t="s">
        <v>235</v>
      </c>
      <c r="G280" s="17"/>
      <c r="H280" s="17"/>
      <c r="K280" s="17"/>
      <c r="N280" s="17"/>
      <c r="O280" s="22"/>
      <c r="Q280" s="43"/>
      <c r="R280" s="24"/>
    </row>
    <row r="281" spans="1:23" ht="15" customHeight="1">
      <c r="B281" s="73"/>
      <c r="C281" s="38" t="s">
        <v>236</v>
      </c>
      <c r="D281" s="116">
        <v>22000</v>
      </c>
      <c r="E281" s="17" t="s">
        <v>112</v>
      </c>
      <c r="F281" s="17" t="s">
        <v>113</v>
      </c>
      <c r="G281" s="17"/>
      <c r="H281" s="17"/>
      <c r="I281" s="45">
        <v>6</v>
      </c>
      <c r="J281" s="17" t="s">
        <v>114</v>
      </c>
      <c r="K281" s="17" t="s">
        <v>113</v>
      </c>
      <c r="L281" s="46">
        <v>1</v>
      </c>
      <c r="M281" s="17" t="s">
        <v>115</v>
      </c>
      <c r="N281" s="17"/>
      <c r="O281" s="23" t="s">
        <v>116</v>
      </c>
      <c r="P281" s="16">
        <f>D281*I281*L281</f>
        <v>132000</v>
      </c>
      <c r="Q281" s="38"/>
      <c r="R281" s="24"/>
      <c r="S281" s="18"/>
      <c r="U281" s="13"/>
      <c r="V281" s="13"/>
      <c r="W281" s="13"/>
    </row>
    <row r="282" spans="1:23" ht="15" customHeight="1">
      <c r="A282" s="70"/>
      <c r="B282" s="73"/>
      <c r="C282" s="37"/>
      <c r="D282" s="116">
        <v>4000</v>
      </c>
      <c r="E282" s="17" t="s">
        <v>112</v>
      </c>
      <c r="F282" s="17" t="s">
        <v>113</v>
      </c>
      <c r="G282" s="17"/>
      <c r="H282" s="17"/>
      <c r="I282" s="45">
        <v>2</v>
      </c>
      <c r="J282" s="17" t="s">
        <v>114</v>
      </c>
      <c r="K282" s="17" t="s">
        <v>113</v>
      </c>
      <c r="L282" s="60">
        <v>1</v>
      </c>
      <c r="M282" s="17" t="s">
        <v>115</v>
      </c>
      <c r="N282" s="17"/>
      <c r="O282" s="23" t="s">
        <v>116</v>
      </c>
      <c r="P282" s="16">
        <f>D282*I282*L282</f>
        <v>8000</v>
      </c>
      <c r="Q282" s="38"/>
      <c r="R282" s="24"/>
      <c r="S282" s="18"/>
      <c r="U282" s="13"/>
      <c r="V282" s="13"/>
      <c r="W282" s="13"/>
    </row>
    <row r="283" spans="1:23" ht="15" customHeight="1">
      <c r="A283" s="70"/>
      <c r="B283" s="73"/>
      <c r="C283" s="38"/>
      <c r="G283" s="17"/>
      <c r="H283" s="17"/>
      <c r="K283" s="22"/>
      <c r="N283" s="17"/>
      <c r="O283" s="17" t="s">
        <v>119</v>
      </c>
      <c r="P283" s="13"/>
      <c r="Q283" s="38"/>
      <c r="R283" s="85" t="s">
        <v>125</v>
      </c>
      <c r="S283" s="18"/>
      <c r="U283" s="13"/>
      <c r="V283" s="13"/>
      <c r="W283" s="13"/>
    </row>
    <row r="284" spans="1:23" ht="15" customHeight="1">
      <c r="A284" s="70"/>
      <c r="B284" s="73"/>
      <c r="C284" s="19" t="s">
        <v>120</v>
      </c>
      <c r="D284" s="232"/>
      <c r="E284" s="219"/>
      <c r="F284" s="219"/>
      <c r="G284" s="219"/>
      <c r="H284" s="219"/>
      <c r="I284" s="219"/>
      <c r="J284" s="219"/>
      <c r="K284" s="219"/>
      <c r="L284" s="219"/>
      <c r="M284" s="219"/>
      <c r="N284" s="219"/>
      <c r="O284" s="220"/>
      <c r="P284" s="219"/>
      <c r="Q284" s="233"/>
      <c r="R284" s="233" t="s">
        <v>219</v>
      </c>
    </row>
    <row r="285" spans="1:23" ht="15" customHeight="1">
      <c r="A285" s="70"/>
      <c r="B285" s="73"/>
      <c r="C285" s="38" t="s">
        <v>122</v>
      </c>
      <c r="D285" s="399"/>
      <c r="E285" s="219" t="s">
        <v>112</v>
      </c>
      <c r="F285" s="219" t="s">
        <v>113</v>
      </c>
      <c r="G285" s="219"/>
      <c r="H285" s="219"/>
      <c r="I285" s="115">
        <v>6</v>
      </c>
      <c r="J285" s="219" t="s">
        <v>114</v>
      </c>
      <c r="K285" s="219" t="s">
        <v>113</v>
      </c>
      <c r="L285" s="114">
        <v>2</v>
      </c>
      <c r="M285" s="219" t="s">
        <v>115</v>
      </c>
      <c r="N285" s="219"/>
      <c r="O285" s="223" t="s">
        <v>116</v>
      </c>
      <c r="P285" s="224">
        <f>D285*I285*L285</f>
        <v>0</v>
      </c>
      <c r="Q285" s="226"/>
      <c r="R285" s="112" t="s">
        <v>231</v>
      </c>
      <c r="S285" s="18"/>
      <c r="U285" s="13"/>
      <c r="V285" s="13"/>
      <c r="W285" s="13"/>
    </row>
    <row r="286" spans="1:23" ht="15" customHeight="1">
      <c r="A286" s="70"/>
      <c r="B286" s="73"/>
      <c r="C286" s="38" t="s">
        <v>124</v>
      </c>
      <c r="D286" s="399"/>
      <c r="E286" s="219" t="s">
        <v>112</v>
      </c>
      <c r="F286" s="219" t="s">
        <v>113</v>
      </c>
      <c r="G286" s="219"/>
      <c r="H286" s="219"/>
      <c r="I286" s="115">
        <v>6</v>
      </c>
      <c r="J286" s="219" t="s">
        <v>114</v>
      </c>
      <c r="K286" s="219" t="s">
        <v>113</v>
      </c>
      <c r="L286" s="114">
        <v>3</v>
      </c>
      <c r="M286" s="219" t="s">
        <v>115</v>
      </c>
      <c r="N286" s="219"/>
      <c r="O286" s="223" t="s">
        <v>116</v>
      </c>
      <c r="P286" s="224">
        <f>D286*I286*L286</f>
        <v>0</v>
      </c>
      <c r="Q286" s="226"/>
      <c r="R286" s="112"/>
      <c r="S286" s="18"/>
      <c r="U286" s="13"/>
      <c r="V286" s="13"/>
      <c r="W286" s="13"/>
    </row>
    <row r="287" spans="1:23" ht="15" customHeight="1">
      <c r="A287" s="70"/>
      <c r="B287" s="73"/>
      <c r="C287" s="38" t="s">
        <v>124</v>
      </c>
      <c r="D287" s="399"/>
      <c r="E287" s="219" t="s">
        <v>112</v>
      </c>
      <c r="F287" s="219" t="s">
        <v>113</v>
      </c>
      <c r="G287" s="219"/>
      <c r="H287" s="219"/>
      <c r="I287" s="115">
        <v>2</v>
      </c>
      <c r="J287" s="219" t="s">
        <v>114</v>
      </c>
      <c r="K287" s="219" t="s">
        <v>113</v>
      </c>
      <c r="L287" s="225">
        <v>2</v>
      </c>
      <c r="M287" s="219" t="s">
        <v>115</v>
      </c>
      <c r="N287" s="219"/>
      <c r="O287" s="223" t="s">
        <v>116</v>
      </c>
      <c r="P287" s="224">
        <f>D287*I287*L287</f>
        <v>0</v>
      </c>
      <c r="Q287" s="226"/>
      <c r="R287" s="113"/>
      <c r="S287" s="18"/>
      <c r="U287" s="13"/>
      <c r="V287" s="13"/>
      <c r="W287" s="13"/>
    </row>
    <row r="288" spans="1:23" ht="15" customHeight="1">
      <c r="A288" s="70"/>
      <c r="B288" s="73"/>
      <c r="C288" s="38"/>
      <c r="D288" s="232"/>
      <c r="E288" s="219"/>
      <c r="F288" s="219"/>
      <c r="G288" s="219"/>
      <c r="H288" s="219"/>
      <c r="I288" s="219"/>
      <c r="J288" s="219"/>
      <c r="K288" s="220"/>
      <c r="L288" s="219"/>
      <c r="M288" s="219"/>
      <c r="N288" s="219"/>
      <c r="O288" s="219" t="s">
        <v>119</v>
      </c>
      <c r="P288" s="222"/>
      <c r="Q288" s="226">
        <f>SUM(P281:P287)/110*100</f>
        <v>127272.72727272728</v>
      </c>
      <c r="R288" s="228" t="s">
        <v>125</v>
      </c>
      <c r="S288" s="18"/>
      <c r="U288" s="13"/>
      <c r="V288" s="13"/>
      <c r="W288" s="13"/>
    </row>
    <row r="289" spans="1:23" ht="15" customHeight="1">
      <c r="A289" s="70"/>
      <c r="B289" s="73"/>
      <c r="C289" s="19" t="s">
        <v>181</v>
      </c>
      <c r="D289" s="44">
        <v>140</v>
      </c>
      <c r="E289" s="17" t="s">
        <v>112</v>
      </c>
      <c r="F289" s="17" t="s">
        <v>113</v>
      </c>
      <c r="G289" s="17"/>
      <c r="H289" s="17"/>
      <c r="I289" s="53">
        <v>100</v>
      </c>
      <c r="J289" s="17" t="s">
        <v>114</v>
      </c>
      <c r="K289" s="17" t="s">
        <v>113</v>
      </c>
      <c r="L289" s="54">
        <v>4</v>
      </c>
      <c r="M289" s="17" t="s">
        <v>115</v>
      </c>
      <c r="N289" s="17"/>
      <c r="O289" s="23" t="s">
        <v>116</v>
      </c>
      <c r="P289" s="16">
        <f>D289*I289*L289</f>
        <v>56000</v>
      </c>
      <c r="Q289" s="38"/>
      <c r="R289" s="24" t="s">
        <v>196</v>
      </c>
      <c r="S289" s="18"/>
      <c r="U289" s="13"/>
      <c r="V289" s="13"/>
      <c r="W289" s="13"/>
    </row>
    <row r="290" spans="1:23" ht="15" customHeight="1">
      <c r="A290" s="70"/>
      <c r="B290" s="73"/>
      <c r="C290" s="19"/>
      <c r="D290" s="44">
        <v>2000</v>
      </c>
      <c r="E290" s="17" t="s">
        <v>112</v>
      </c>
      <c r="F290" s="17" t="s">
        <v>113</v>
      </c>
      <c r="G290" s="17"/>
      <c r="H290" s="17"/>
      <c r="I290" s="53">
        <v>10</v>
      </c>
      <c r="J290" s="17" t="s">
        <v>129</v>
      </c>
      <c r="K290" s="17" t="s">
        <v>113</v>
      </c>
      <c r="L290" s="54">
        <v>2</v>
      </c>
      <c r="M290" s="17" t="s">
        <v>133</v>
      </c>
      <c r="N290" s="17"/>
      <c r="O290" s="23" t="s">
        <v>116</v>
      </c>
      <c r="P290" s="16">
        <f>D290*I290*L290</f>
        <v>40000</v>
      </c>
      <c r="Q290" s="38">
        <f>P289+P290</f>
        <v>96000</v>
      </c>
      <c r="R290" s="24" t="s">
        <v>183</v>
      </c>
      <c r="S290" s="18"/>
      <c r="U290" s="13"/>
      <c r="V290" s="13"/>
      <c r="W290" s="13"/>
    </row>
    <row r="291" spans="1:23" ht="15" customHeight="1">
      <c r="A291" s="70"/>
      <c r="B291" s="73"/>
      <c r="C291" s="19" t="s">
        <v>131</v>
      </c>
      <c r="G291" s="17"/>
      <c r="H291" s="17"/>
      <c r="K291" s="22"/>
      <c r="N291" s="17"/>
      <c r="P291" s="16"/>
      <c r="Q291" s="38"/>
      <c r="R291" s="24"/>
      <c r="S291" s="18"/>
      <c r="U291" s="13"/>
      <c r="V291" s="13"/>
      <c r="W291" s="13"/>
    </row>
    <row r="292" spans="1:23" ht="15" customHeight="1">
      <c r="A292" s="70"/>
      <c r="B292" s="73"/>
      <c r="C292" s="38" t="s">
        <v>132</v>
      </c>
      <c r="D292" s="44">
        <v>500000</v>
      </c>
      <c r="E292" s="17" t="s">
        <v>112</v>
      </c>
      <c r="F292" s="17" t="s">
        <v>113</v>
      </c>
      <c r="G292" s="17"/>
      <c r="H292" s="17"/>
      <c r="I292" s="53">
        <v>1</v>
      </c>
      <c r="J292" s="17" t="s">
        <v>129</v>
      </c>
      <c r="K292" s="17" t="s">
        <v>113</v>
      </c>
      <c r="L292" s="54">
        <v>1</v>
      </c>
      <c r="M292" s="17" t="s">
        <v>115</v>
      </c>
      <c r="N292" s="17"/>
      <c r="O292" s="23" t="s">
        <v>116</v>
      </c>
      <c r="P292" s="239">
        <f>D292*I292*L292</f>
        <v>500000</v>
      </c>
      <c r="Q292" s="38"/>
      <c r="R292" s="24"/>
      <c r="S292" s="18"/>
      <c r="U292" s="13"/>
      <c r="V292" s="13"/>
      <c r="W292" s="13"/>
    </row>
    <row r="293" spans="1:23" ht="15" customHeight="1">
      <c r="A293" s="70"/>
      <c r="B293" s="73"/>
      <c r="C293" s="38" t="s">
        <v>135</v>
      </c>
      <c r="D293" s="44">
        <v>500000</v>
      </c>
      <c r="E293" s="17" t="s">
        <v>112</v>
      </c>
      <c r="F293" s="17" t="s">
        <v>113</v>
      </c>
      <c r="G293" s="17"/>
      <c r="H293" s="17"/>
      <c r="I293" s="53">
        <v>1</v>
      </c>
      <c r="J293" s="17" t="s">
        <v>129</v>
      </c>
      <c r="K293" s="17" t="s">
        <v>113</v>
      </c>
      <c r="L293" s="54">
        <v>1</v>
      </c>
      <c r="M293" s="17" t="s">
        <v>133</v>
      </c>
      <c r="N293" s="17"/>
      <c r="O293" s="23" t="s">
        <v>116</v>
      </c>
      <c r="P293" s="239">
        <f>D293*I293*L293</f>
        <v>500000</v>
      </c>
      <c r="Q293" s="240">
        <f>P292+P293</f>
        <v>1000000</v>
      </c>
      <c r="R293" s="24"/>
      <c r="S293" s="18"/>
      <c r="U293" s="13"/>
      <c r="V293" s="13"/>
      <c r="W293" s="13"/>
    </row>
    <row r="294" spans="1:23" ht="15" customHeight="1">
      <c r="A294" s="70"/>
      <c r="B294" s="73"/>
      <c r="C294" s="70"/>
      <c r="D294" s="20"/>
      <c r="G294" s="17"/>
      <c r="H294" s="17"/>
      <c r="K294" s="22"/>
      <c r="N294" s="17"/>
      <c r="P294" s="16"/>
      <c r="Q294" s="38"/>
      <c r="R294" s="24"/>
      <c r="S294" s="18"/>
      <c r="U294" s="13"/>
      <c r="V294" s="13"/>
      <c r="W294" s="13"/>
    </row>
    <row r="295" spans="1:23" ht="15" customHeight="1">
      <c r="A295" s="70"/>
      <c r="B295" s="73"/>
      <c r="C295" s="19" t="s">
        <v>139</v>
      </c>
      <c r="D295" s="44">
        <v>800</v>
      </c>
      <c r="E295" s="17" t="s">
        <v>112</v>
      </c>
      <c r="F295" s="17" t="s">
        <v>113</v>
      </c>
      <c r="G295" s="17"/>
      <c r="H295" s="17"/>
      <c r="I295" s="53">
        <v>130</v>
      </c>
      <c r="J295" s="17" t="s">
        <v>114</v>
      </c>
      <c r="K295" s="17" t="s">
        <v>113</v>
      </c>
      <c r="L295" s="54">
        <v>1</v>
      </c>
      <c r="M295" s="17" t="s">
        <v>133</v>
      </c>
      <c r="N295" s="17"/>
      <c r="O295" s="23" t="s">
        <v>116</v>
      </c>
      <c r="P295" s="16">
        <f>D295*I295*L295</f>
        <v>104000</v>
      </c>
      <c r="Q295" s="38">
        <f>P295</f>
        <v>104000</v>
      </c>
      <c r="R295" s="24" t="s">
        <v>237</v>
      </c>
      <c r="S295" s="18"/>
      <c r="U295" s="13"/>
      <c r="V295" s="13"/>
      <c r="W295" s="13"/>
    </row>
    <row r="296" spans="1:23" ht="15" customHeight="1">
      <c r="A296" s="70"/>
      <c r="B296" s="73"/>
      <c r="C296" s="19" t="s">
        <v>147</v>
      </c>
      <c r="G296" s="17"/>
      <c r="H296" s="17"/>
      <c r="K296" s="22"/>
      <c r="N296" s="17"/>
      <c r="P296" s="16"/>
      <c r="Q296" s="38"/>
      <c r="R296" s="24"/>
      <c r="S296" s="18"/>
      <c r="U296" s="13"/>
      <c r="V296" s="13"/>
      <c r="W296" s="13"/>
    </row>
    <row r="297" spans="1:23" ht="15" customHeight="1">
      <c r="A297" s="70"/>
      <c r="B297" s="73"/>
      <c r="C297" s="40" t="s">
        <v>148</v>
      </c>
      <c r="D297" s="34">
        <v>50000</v>
      </c>
      <c r="E297" s="17" t="s">
        <v>112</v>
      </c>
      <c r="F297" s="17" t="s">
        <v>113</v>
      </c>
      <c r="G297" s="17"/>
      <c r="H297" s="17"/>
      <c r="I297" s="53">
        <v>1</v>
      </c>
      <c r="J297" s="17" t="s">
        <v>129</v>
      </c>
      <c r="K297" s="17" t="s">
        <v>113</v>
      </c>
      <c r="L297" s="54">
        <v>1</v>
      </c>
      <c r="M297" s="17" t="s">
        <v>133</v>
      </c>
      <c r="N297" s="17"/>
      <c r="O297" s="23" t="s">
        <v>116</v>
      </c>
      <c r="P297" s="16">
        <f>D297*I297*L297</f>
        <v>50000</v>
      </c>
      <c r="Q297" s="38"/>
      <c r="R297" s="24"/>
      <c r="S297" s="18"/>
      <c r="U297" s="13"/>
      <c r="V297" s="13"/>
      <c r="W297" s="13"/>
    </row>
    <row r="298" spans="1:23" ht="15" customHeight="1">
      <c r="A298" s="70"/>
      <c r="B298" s="73"/>
      <c r="C298" s="38" t="s">
        <v>155</v>
      </c>
      <c r="D298" s="397"/>
      <c r="E298" s="17" t="s">
        <v>112</v>
      </c>
      <c r="F298" s="17" t="s">
        <v>113</v>
      </c>
      <c r="G298" s="17"/>
      <c r="H298" s="17"/>
      <c r="I298" s="53">
        <v>1</v>
      </c>
      <c r="J298" s="17" t="s">
        <v>129</v>
      </c>
      <c r="K298" s="17" t="s">
        <v>113</v>
      </c>
      <c r="L298" s="54">
        <v>1</v>
      </c>
      <c r="M298" s="17" t="s">
        <v>133</v>
      </c>
      <c r="N298" s="17"/>
      <c r="O298" s="23" t="s">
        <v>116</v>
      </c>
      <c r="P298" s="16">
        <f>D298*I298*L298</f>
        <v>0</v>
      </c>
      <c r="Q298" s="38"/>
      <c r="R298" s="24" t="s">
        <v>188</v>
      </c>
      <c r="S298" s="18"/>
      <c r="U298" s="13"/>
      <c r="V298" s="13"/>
      <c r="W298" s="13"/>
    </row>
    <row r="299" spans="1:23" ht="15" customHeight="1">
      <c r="A299" s="70"/>
      <c r="B299" s="73"/>
      <c r="C299" s="40" t="s">
        <v>158</v>
      </c>
      <c r="D299" s="111">
        <v>50000</v>
      </c>
      <c r="E299" s="17" t="s">
        <v>112</v>
      </c>
      <c r="F299" s="17" t="s">
        <v>113</v>
      </c>
      <c r="G299" s="17"/>
      <c r="H299" s="17"/>
      <c r="I299" s="53">
        <v>1</v>
      </c>
      <c r="J299" s="17" t="s">
        <v>129</v>
      </c>
      <c r="K299" s="17" t="s">
        <v>113</v>
      </c>
      <c r="L299" s="54">
        <v>1</v>
      </c>
      <c r="M299" s="17" t="s">
        <v>133</v>
      </c>
      <c r="N299" s="17"/>
      <c r="O299" s="23" t="s">
        <v>116</v>
      </c>
      <c r="P299" s="16">
        <f>D299*I299*L299</f>
        <v>50000</v>
      </c>
      <c r="Q299" s="38"/>
      <c r="R299" s="112" t="s">
        <v>238</v>
      </c>
      <c r="S299" s="18"/>
      <c r="U299" s="13"/>
      <c r="V299" s="13"/>
      <c r="W299" s="13"/>
    </row>
    <row r="300" spans="1:23" ht="15" customHeight="1">
      <c r="A300" s="70"/>
      <c r="B300" s="73"/>
      <c r="C300" s="41" t="s">
        <v>159</v>
      </c>
      <c r="D300" s="111">
        <v>10000000</v>
      </c>
      <c r="E300" s="17" t="s">
        <v>112</v>
      </c>
      <c r="F300" s="17" t="s">
        <v>113</v>
      </c>
      <c r="G300" s="17"/>
      <c r="H300" s="17"/>
      <c r="I300" s="53">
        <v>1</v>
      </c>
      <c r="J300" s="17" t="s">
        <v>129</v>
      </c>
      <c r="K300" s="17" t="s">
        <v>113</v>
      </c>
      <c r="L300" s="54">
        <v>1</v>
      </c>
      <c r="M300" s="17" t="s">
        <v>133</v>
      </c>
      <c r="N300" s="17"/>
      <c r="O300" s="23" t="s">
        <v>116</v>
      </c>
      <c r="P300" s="239">
        <f>D300*I300*L300</f>
        <v>10000000</v>
      </c>
      <c r="Q300" s="38"/>
      <c r="R300" s="243" t="s">
        <v>239</v>
      </c>
      <c r="S300" s="18"/>
      <c r="U300" s="13"/>
      <c r="V300" s="13"/>
      <c r="W300" s="13"/>
    </row>
    <row r="301" spans="1:23" ht="15" customHeight="1" thickBot="1">
      <c r="A301" s="70"/>
      <c r="B301" s="73"/>
      <c r="C301" s="47" t="s">
        <v>176</v>
      </c>
      <c r="D301" s="34">
        <v>500000</v>
      </c>
      <c r="E301" s="17" t="s">
        <v>112</v>
      </c>
      <c r="F301" s="17" t="s">
        <v>113</v>
      </c>
      <c r="G301" s="17"/>
      <c r="H301" s="17"/>
      <c r="I301" s="53">
        <v>1</v>
      </c>
      <c r="J301" s="17" t="s">
        <v>129</v>
      </c>
      <c r="K301" s="17" t="s">
        <v>113</v>
      </c>
      <c r="L301" s="54">
        <v>1</v>
      </c>
      <c r="M301" s="17" t="s">
        <v>133</v>
      </c>
      <c r="N301" s="17"/>
      <c r="O301" s="23" t="s">
        <v>116</v>
      </c>
      <c r="P301" s="239">
        <f>D301*I301*L301</f>
        <v>500000</v>
      </c>
      <c r="Q301" s="55">
        <f>SUM(P297:P301)</f>
        <v>10600000</v>
      </c>
      <c r="R301" s="243" t="s">
        <v>228</v>
      </c>
      <c r="S301" s="18"/>
      <c r="U301" s="13"/>
      <c r="V301" s="13"/>
      <c r="W301" s="13"/>
    </row>
    <row r="302" spans="1:23" ht="15" customHeight="1">
      <c r="A302" s="236" t="s">
        <v>55</v>
      </c>
      <c r="B302" s="215" t="s">
        <v>240</v>
      </c>
      <c r="C302" s="338"/>
      <c r="D302" s="173"/>
      <c r="E302" s="173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4"/>
      <c r="U302" s="18"/>
      <c r="V302" s="17"/>
      <c r="W302" s="13"/>
    </row>
    <row r="303" spans="1:23" ht="15" customHeight="1">
      <c r="B303" s="73">
        <f>SUM(Q303:Q316)</f>
        <v>34162.636363636368</v>
      </c>
      <c r="C303" s="19" t="s">
        <v>110</v>
      </c>
      <c r="D303" s="52" t="s">
        <v>241</v>
      </c>
      <c r="G303" s="17"/>
      <c r="H303" s="17"/>
      <c r="K303" s="17"/>
      <c r="N303" s="17"/>
      <c r="O303" s="22"/>
      <c r="Q303" s="43"/>
      <c r="R303" s="24"/>
    </row>
    <row r="304" spans="1:23" ht="15" customHeight="1">
      <c r="B304" s="73"/>
      <c r="C304" s="19"/>
      <c r="D304" s="44">
        <v>620</v>
      </c>
      <c r="E304" s="17" t="s">
        <v>112</v>
      </c>
      <c r="F304" s="17" t="s">
        <v>113</v>
      </c>
      <c r="G304" s="17"/>
      <c r="H304" s="17"/>
      <c r="I304" s="211">
        <v>1</v>
      </c>
      <c r="J304" s="17" t="s">
        <v>114</v>
      </c>
      <c r="K304" s="17" t="s">
        <v>113</v>
      </c>
      <c r="L304" s="46">
        <v>1</v>
      </c>
      <c r="M304" s="17" t="s">
        <v>242</v>
      </c>
      <c r="N304" s="17"/>
      <c r="O304" s="23" t="s">
        <v>116</v>
      </c>
      <c r="P304" s="16">
        <f>D304*I304*L304</f>
        <v>620</v>
      </c>
      <c r="Q304" s="38"/>
      <c r="R304" s="24"/>
      <c r="S304" s="18"/>
      <c r="U304" s="13"/>
      <c r="V304" s="13"/>
      <c r="W304" s="13"/>
    </row>
    <row r="305" spans="1:23" ht="15" customHeight="1">
      <c r="A305" s="70"/>
      <c r="B305" s="73"/>
      <c r="C305" s="38"/>
      <c r="G305" s="17"/>
      <c r="H305" s="17"/>
      <c r="K305" s="22"/>
      <c r="N305" s="17"/>
      <c r="O305" s="17" t="s">
        <v>119</v>
      </c>
      <c r="P305" s="13"/>
      <c r="Q305" s="38">
        <f>SUM(P304:P304)/110*100-1</f>
        <v>562.63636363636363</v>
      </c>
      <c r="R305" s="85" t="s">
        <v>125</v>
      </c>
      <c r="S305" s="18"/>
      <c r="U305" s="13"/>
      <c r="V305" s="13"/>
      <c r="W305" s="13"/>
    </row>
    <row r="306" spans="1:23" ht="15" customHeight="1">
      <c r="A306" s="70"/>
      <c r="B306" s="73"/>
      <c r="C306" s="19" t="s">
        <v>181</v>
      </c>
      <c r="D306" s="44">
        <v>140</v>
      </c>
      <c r="E306" s="17" t="s">
        <v>112</v>
      </c>
      <c r="F306" s="17" t="s">
        <v>113</v>
      </c>
      <c r="G306" s="17"/>
      <c r="H306" s="17"/>
      <c r="I306" s="115">
        <v>20</v>
      </c>
      <c r="J306" s="17" t="s">
        <v>114</v>
      </c>
      <c r="K306" s="17" t="s">
        <v>113</v>
      </c>
      <c r="L306" s="54">
        <v>2</v>
      </c>
      <c r="M306" s="17" t="s">
        <v>115</v>
      </c>
      <c r="N306" s="17"/>
      <c r="O306" s="23" t="s">
        <v>116</v>
      </c>
      <c r="P306" s="16">
        <f>D306*I306*L306</f>
        <v>5600</v>
      </c>
      <c r="Q306" s="38"/>
      <c r="R306" s="24" t="s">
        <v>182</v>
      </c>
      <c r="S306" s="18"/>
      <c r="U306" s="13"/>
      <c r="V306" s="13"/>
      <c r="W306" s="13"/>
    </row>
    <row r="307" spans="1:23" ht="15" customHeight="1">
      <c r="A307" s="70"/>
      <c r="B307" s="73"/>
      <c r="C307" s="19"/>
      <c r="D307" s="44">
        <v>2000</v>
      </c>
      <c r="E307" s="17" t="s">
        <v>112</v>
      </c>
      <c r="F307" s="17" t="s">
        <v>113</v>
      </c>
      <c r="G307" s="17"/>
      <c r="H307" s="17"/>
      <c r="I307" s="115">
        <v>2</v>
      </c>
      <c r="J307" s="17" t="s">
        <v>129</v>
      </c>
      <c r="K307" s="17" t="s">
        <v>113</v>
      </c>
      <c r="L307" s="114">
        <v>2</v>
      </c>
      <c r="M307" s="17" t="s">
        <v>133</v>
      </c>
      <c r="N307" s="17"/>
      <c r="O307" s="23" t="s">
        <v>116</v>
      </c>
      <c r="P307" s="16">
        <f>D307*I307*L307</f>
        <v>8000</v>
      </c>
      <c r="Q307" s="38">
        <f>P306+P307</f>
        <v>13600</v>
      </c>
      <c r="R307" s="24" t="s">
        <v>183</v>
      </c>
      <c r="S307" s="18"/>
      <c r="U307" s="13"/>
      <c r="V307" s="13"/>
      <c r="W307" s="13"/>
    </row>
    <row r="308" spans="1:23" ht="15" customHeight="1">
      <c r="A308" s="70"/>
      <c r="B308" s="73"/>
      <c r="C308" s="19" t="s">
        <v>131</v>
      </c>
      <c r="G308" s="17"/>
      <c r="H308" s="17"/>
      <c r="K308" s="22"/>
      <c r="N308" s="17"/>
      <c r="P308" s="16"/>
      <c r="Q308" s="38"/>
      <c r="R308" s="24"/>
      <c r="S308" s="18"/>
      <c r="U308" s="13"/>
      <c r="V308" s="13"/>
      <c r="W308" s="13"/>
    </row>
    <row r="309" spans="1:23" ht="15" customHeight="1">
      <c r="A309" s="70"/>
      <c r="B309" s="73"/>
      <c r="C309" s="38" t="s">
        <v>132</v>
      </c>
      <c r="D309" s="44">
        <v>10000</v>
      </c>
      <c r="E309" s="17" t="s">
        <v>112</v>
      </c>
      <c r="F309" s="17" t="s">
        <v>113</v>
      </c>
      <c r="G309" s="17"/>
      <c r="H309" s="17"/>
      <c r="I309" s="53">
        <v>1</v>
      </c>
      <c r="J309" s="17" t="s">
        <v>129</v>
      </c>
      <c r="K309" s="17" t="s">
        <v>113</v>
      </c>
      <c r="L309" s="54">
        <v>1</v>
      </c>
      <c r="M309" s="17" t="s">
        <v>133</v>
      </c>
      <c r="N309" s="17"/>
      <c r="O309" s="23" t="s">
        <v>116</v>
      </c>
      <c r="P309" s="16">
        <f>D309*I309*L309</f>
        <v>10000</v>
      </c>
      <c r="Q309" s="38"/>
      <c r="R309" s="24"/>
      <c r="S309" s="18"/>
      <c r="U309" s="13"/>
      <c r="V309" s="13"/>
      <c r="W309" s="13"/>
    </row>
    <row r="310" spans="1:23" ht="15" customHeight="1">
      <c r="A310" s="70"/>
      <c r="B310" s="73"/>
      <c r="C310" s="38"/>
      <c r="D310" s="20"/>
      <c r="G310" s="17"/>
      <c r="H310" s="17"/>
      <c r="K310" s="22"/>
      <c r="N310" s="17"/>
      <c r="P310" s="13"/>
      <c r="Q310" s="38">
        <f>P309+P310</f>
        <v>10000</v>
      </c>
      <c r="R310" s="24"/>
      <c r="S310" s="18"/>
      <c r="U310" s="13"/>
      <c r="V310" s="13"/>
      <c r="W310" s="13"/>
    </row>
    <row r="311" spans="1:23" ht="15" customHeight="1">
      <c r="A311" s="70"/>
      <c r="B311" s="73"/>
      <c r="C311" s="19" t="s">
        <v>147</v>
      </c>
      <c r="G311" s="17"/>
      <c r="H311" s="17"/>
      <c r="K311" s="22"/>
      <c r="N311" s="17"/>
      <c r="P311" s="16"/>
      <c r="Q311" s="38"/>
      <c r="R311" s="24"/>
      <c r="S311" s="18"/>
      <c r="U311" s="13"/>
      <c r="V311" s="13"/>
      <c r="W311" s="13"/>
    </row>
    <row r="312" spans="1:23" ht="15" customHeight="1">
      <c r="A312" s="70"/>
      <c r="B312" s="73"/>
      <c r="C312" s="38"/>
      <c r="D312" s="20"/>
      <c r="G312" s="17"/>
      <c r="H312" s="17"/>
      <c r="K312" s="22"/>
      <c r="N312" s="17"/>
      <c r="P312" s="13"/>
      <c r="Q312" s="38"/>
      <c r="R312" s="24"/>
      <c r="S312" s="18"/>
      <c r="U312" s="13"/>
      <c r="V312" s="13"/>
      <c r="W312" s="13"/>
    </row>
    <row r="313" spans="1:23" ht="15" customHeight="1">
      <c r="A313" s="70"/>
      <c r="B313" s="73"/>
      <c r="C313" s="38"/>
      <c r="D313" s="20"/>
      <c r="G313" s="17"/>
      <c r="H313" s="17"/>
      <c r="K313" s="22"/>
      <c r="N313" s="17"/>
      <c r="P313" s="13"/>
      <c r="Q313" s="38"/>
      <c r="R313" s="24"/>
      <c r="S313" s="18"/>
      <c r="U313" s="13"/>
      <c r="V313" s="13"/>
      <c r="W313" s="13"/>
    </row>
    <row r="314" spans="1:23" ht="15" customHeight="1" thickBot="1">
      <c r="A314" s="70"/>
      <c r="B314" s="73"/>
      <c r="C314" s="40" t="s">
        <v>158</v>
      </c>
      <c r="D314" s="34">
        <v>10000</v>
      </c>
      <c r="E314" s="17" t="s">
        <v>112</v>
      </c>
      <c r="F314" s="17" t="s">
        <v>113</v>
      </c>
      <c r="G314" s="17"/>
      <c r="H314" s="17"/>
      <c r="I314" s="53">
        <v>1</v>
      </c>
      <c r="J314" s="17" t="s">
        <v>129</v>
      </c>
      <c r="K314" s="17" t="s">
        <v>113</v>
      </c>
      <c r="L314" s="54">
        <v>1</v>
      </c>
      <c r="M314" s="17" t="s">
        <v>133</v>
      </c>
      <c r="N314" s="17"/>
      <c r="O314" s="23" t="s">
        <v>116</v>
      </c>
      <c r="P314" s="16">
        <f>D314*I314*L314</f>
        <v>10000</v>
      </c>
      <c r="Q314" s="38"/>
      <c r="R314" s="24"/>
      <c r="S314" s="18"/>
      <c r="U314" s="13"/>
      <c r="V314" s="13"/>
      <c r="W314" s="13"/>
    </row>
    <row r="315" spans="1:23" ht="15" customHeight="1">
      <c r="A315" s="70"/>
      <c r="B315" s="73"/>
      <c r="C315" s="38"/>
      <c r="D315" s="20"/>
      <c r="G315" s="17"/>
      <c r="H315" s="17"/>
      <c r="K315" s="22"/>
      <c r="N315" s="17"/>
      <c r="P315" s="13"/>
      <c r="Q315" s="38"/>
      <c r="R315" s="112" t="s">
        <v>243</v>
      </c>
      <c r="S315" s="18"/>
      <c r="U315" s="13"/>
      <c r="V315" s="13"/>
      <c r="W315" s="13"/>
    </row>
    <row r="316" spans="1:23" ht="15" customHeight="1" thickBot="1">
      <c r="A316" s="70"/>
      <c r="B316" s="73"/>
      <c r="C316" s="38"/>
      <c r="D316" s="20"/>
      <c r="G316" s="17"/>
      <c r="H316" s="17"/>
      <c r="K316" s="22"/>
      <c r="N316" s="17"/>
      <c r="P316" s="13"/>
      <c r="Q316" s="38">
        <f>SUM(P312:P316)</f>
        <v>10000</v>
      </c>
      <c r="R316" s="24"/>
      <c r="S316" s="18"/>
      <c r="U316" s="13"/>
      <c r="V316" s="13"/>
      <c r="W316" s="13"/>
    </row>
    <row r="317" spans="1:23" ht="15" customHeight="1">
      <c r="A317" s="236" t="s">
        <v>57</v>
      </c>
      <c r="B317" s="215" t="s">
        <v>244</v>
      </c>
      <c r="C317" s="338"/>
      <c r="D317" s="173"/>
      <c r="E317" s="173"/>
      <c r="F317" s="173"/>
      <c r="G317" s="173"/>
      <c r="H317" s="173"/>
      <c r="I317" s="173"/>
      <c r="J317" s="173"/>
      <c r="K317" s="173"/>
      <c r="L317" s="173"/>
      <c r="M317" s="173"/>
      <c r="N317" s="173"/>
      <c r="O317" s="173"/>
      <c r="P317" s="173"/>
      <c r="Q317" s="173"/>
      <c r="R317" s="174"/>
      <c r="U317" s="18"/>
      <c r="V317" s="17"/>
      <c r="W317" s="13"/>
    </row>
    <row r="318" spans="1:23" s="222" customFormat="1" ht="15" customHeight="1">
      <c r="B318" s="73">
        <f>SUM(Q318:Q337)</f>
        <v>1225599</v>
      </c>
      <c r="C318" s="19" t="s">
        <v>110</v>
      </c>
      <c r="D318" s="229" t="s">
        <v>245</v>
      </c>
      <c r="E318" s="219"/>
      <c r="F318" s="219"/>
      <c r="G318" s="219"/>
      <c r="H318" s="219"/>
      <c r="I318" s="219"/>
      <c r="J318" s="219"/>
      <c r="K318" s="219"/>
      <c r="L318" s="219"/>
      <c r="M318" s="219"/>
      <c r="N318" s="219"/>
      <c r="O318" s="220"/>
      <c r="P318" s="219"/>
      <c r="Q318" s="233"/>
      <c r="R318" s="112"/>
      <c r="S318" s="219"/>
      <c r="T318" s="219"/>
      <c r="U318" s="219"/>
      <c r="V318" s="221"/>
      <c r="W318" s="219"/>
    </row>
    <row r="319" spans="1:23" s="222" customFormat="1" ht="15" customHeight="1">
      <c r="A319" s="216"/>
      <c r="B319" s="217"/>
      <c r="C319" s="19"/>
      <c r="D319" s="111">
        <v>22000</v>
      </c>
      <c r="E319" s="219" t="s">
        <v>112</v>
      </c>
      <c r="F319" s="219" t="s">
        <v>113</v>
      </c>
      <c r="G319" s="219"/>
      <c r="H319" s="219"/>
      <c r="I319" s="211">
        <v>3</v>
      </c>
      <c r="J319" s="219" t="s">
        <v>114</v>
      </c>
      <c r="K319" s="219" t="s">
        <v>113</v>
      </c>
      <c r="L319" s="212">
        <v>1</v>
      </c>
      <c r="M319" s="219" t="s">
        <v>115</v>
      </c>
      <c r="N319" s="219"/>
      <c r="O319" s="223" t="s">
        <v>116</v>
      </c>
      <c r="P319" s="224">
        <f>D319*I319*L319</f>
        <v>66000</v>
      </c>
      <c r="Q319" s="226"/>
      <c r="R319" s="112"/>
      <c r="S319" s="221"/>
      <c r="T319" s="219"/>
    </row>
    <row r="320" spans="1:23" s="222" customFormat="1" ht="15" customHeight="1">
      <c r="A320" s="216"/>
      <c r="B320" s="217"/>
      <c r="C320" s="38"/>
      <c r="D320" s="20"/>
      <c r="E320" s="17"/>
      <c r="F320" s="17"/>
      <c r="G320" s="17"/>
      <c r="H320" s="17"/>
      <c r="I320" s="17"/>
      <c r="J320" s="17"/>
      <c r="K320" s="22"/>
      <c r="L320" s="17"/>
      <c r="M320" s="17"/>
      <c r="N320" s="17"/>
      <c r="O320" s="17"/>
      <c r="P320" s="13"/>
      <c r="Q320" s="226"/>
      <c r="R320" s="112"/>
      <c r="S320" s="221"/>
      <c r="T320" s="219"/>
    </row>
    <row r="321" spans="1:23" ht="15" customHeight="1">
      <c r="A321" s="70"/>
      <c r="B321" s="73"/>
      <c r="C321" s="19" t="s">
        <v>120</v>
      </c>
      <c r="D321" s="232"/>
      <c r="E321" s="219"/>
      <c r="F321" s="219"/>
      <c r="G321" s="219"/>
      <c r="H321" s="219"/>
      <c r="I321" s="219"/>
      <c r="J321" s="219"/>
      <c r="K321" s="219"/>
      <c r="L321" s="219"/>
      <c r="M321" s="219"/>
      <c r="N321" s="219"/>
      <c r="O321" s="220"/>
      <c r="P321" s="219"/>
      <c r="Q321" s="233"/>
      <c r="R321" s="233" t="s">
        <v>219</v>
      </c>
    </row>
    <row r="322" spans="1:23" ht="15" customHeight="1">
      <c r="A322" s="70"/>
      <c r="B322" s="73"/>
      <c r="C322" s="38" t="s">
        <v>122</v>
      </c>
      <c r="D322" s="399"/>
      <c r="E322" s="219" t="s">
        <v>112</v>
      </c>
      <c r="F322" s="219" t="s">
        <v>113</v>
      </c>
      <c r="G322" s="219"/>
      <c r="H322" s="219"/>
      <c r="I322" s="115">
        <v>3</v>
      </c>
      <c r="J322" s="219" t="s">
        <v>114</v>
      </c>
      <c r="K322" s="219" t="s">
        <v>113</v>
      </c>
      <c r="L322" s="114">
        <v>1</v>
      </c>
      <c r="M322" s="219" t="s">
        <v>115</v>
      </c>
      <c r="N322" s="219"/>
      <c r="O322" s="223" t="s">
        <v>116</v>
      </c>
      <c r="P322" s="224">
        <f>D322*I322*L322</f>
        <v>0</v>
      </c>
      <c r="Q322" s="226"/>
      <c r="R322" s="112" t="s">
        <v>246</v>
      </c>
      <c r="S322" s="18"/>
      <c r="U322" s="13"/>
      <c r="V322" s="13"/>
      <c r="W322" s="13"/>
    </row>
    <row r="323" spans="1:23" ht="15" customHeight="1">
      <c r="A323" s="70"/>
      <c r="B323" s="73"/>
      <c r="C323" s="38" t="s">
        <v>124</v>
      </c>
      <c r="D323" s="399"/>
      <c r="E323" s="219" t="s">
        <v>112</v>
      </c>
      <c r="F323" s="219" t="s">
        <v>113</v>
      </c>
      <c r="G323" s="219"/>
      <c r="H323" s="219"/>
      <c r="I323" s="115">
        <v>3</v>
      </c>
      <c r="J323" s="219" t="s">
        <v>114</v>
      </c>
      <c r="K323" s="219" t="s">
        <v>113</v>
      </c>
      <c r="L323" s="114">
        <v>2</v>
      </c>
      <c r="M323" s="219" t="s">
        <v>115</v>
      </c>
      <c r="N323" s="219"/>
      <c r="O323" s="223" t="s">
        <v>116</v>
      </c>
      <c r="P323" s="224">
        <f>D323*I323*L323</f>
        <v>0</v>
      </c>
      <c r="Q323" s="226"/>
      <c r="R323" s="112"/>
      <c r="S323" s="18"/>
      <c r="U323" s="13"/>
      <c r="V323" s="13"/>
      <c r="W323" s="13"/>
    </row>
    <row r="324" spans="1:23" s="222" customFormat="1" ht="15" customHeight="1">
      <c r="A324" s="216"/>
      <c r="B324" s="217"/>
      <c r="C324" s="38"/>
      <c r="D324" s="227"/>
      <c r="E324" s="219"/>
      <c r="F324" s="219"/>
      <c r="G324" s="219"/>
      <c r="H324" s="219"/>
      <c r="I324" s="219"/>
      <c r="J324" s="219"/>
      <c r="K324" s="220"/>
      <c r="L324" s="219"/>
      <c r="M324" s="219"/>
      <c r="N324" s="219"/>
      <c r="O324" s="219" t="s">
        <v>119</v>
      </c>
      <c r="Q324" s="226">
        <f>SUM(P319:P323)/110*100-1</f>
        <v>59999</v>
      </c>
      <c r="R324" s="228" t="s">
        <v>125</v>
      </c>
      <c r="S324" s="221"/>
      <c r="T324" s="219"/>
    </row>
    <row r="325" spans="1:23" s="222" customFormat="1" ht="15" customHeight="1">
      <c r="A325" s="216"/>
      <c r="B325" s="217"/>
      <c r="C325" s="19" t="s">
        <v>181</v>
      </c>
      <c r="D325" s="116">
        <v>140</v>
      </c>
      <c r="E325" s="219" t="s">
        <v>112</v>
      </c>
      <c r="F325" s="219" t="s">
        <v>113</v>
      </c>
      <c r="G325" s="219"/>
      <c r="H325" s="219"/>
      <c r="I325" s="115">
        <v>20</v>
      </c>
      <c r="J325" s="219" t="s">
        <v>114</v>
      </c>
      <c r="K325" s="219" t="s">
        <v>113</v>
      </c>
      <c r="L325" s="114">
        <v>2</v>
      </c>
      <c r="M325" s="219" t="s">
        <v>115</v>
      </c>
      <c r="N325" s="219"/>
      <c r="O325" s="223" t="s">
        <v>116</v>
      </c>
      <c r="P325" s="224">
        <f>D325*I325*L325</f>
        <v>5600</v>
      </c>
      <c r="Q325" s="226"/>
      <c r="R325" s="112" t="s">
        <v>182</v>
      </c>
      <c r="S325" s="221"/>
      <c r="T325" s="219"/>
    </row>
    <row r="326" spans="1:23" s="222" customFormat="1" ht="15" customHeight="1">
      <c r="A326" s="216"/>
      <c r="B326" s="217"/>
      <c r="C326" s="19"/>
      <c r="D326" s="116">
        <v>2000</v>
      </c>
      <c r="E326" s="219" t="s">
        <v>112</v>
      </c>
      <c r="F326" s="219" t="s">
        <v>113</v>
      </c>
      <c r="G326" s="219"/>
      <c r="H326" s="219"/>
      <c r="I326" s="115">
        <v>4</v>
      </c>
      <c r="J326" s="219" t="s">
        <v>129</v>
      </c>
      <c r="K326" s="219" t="s">
        <v>113</v>
      </c>
      <c r="L326" s="114">
        <v>2</v>
      </c>
      <c r="M326" s="219" t="s">
        <v>133</v>
      </c>
      <c r="N326" s="219"/>
      <c r="O326" s="223" t="s">
        <v>116</v>
      </c>
      <c r="P326" s="224">
        <f>D326*I326*L326</f>
        <v>16000</v>
      </c>
      <c r="Q326" s="226">
        <f>P325+P326</f>
        <v>21600</v>
      </c>
      <c r="R326" s="112" t="s">
        <v>183</v>
      </c>
      <c r="S326" s="221"/>
      <c r="T326" s="219"/>
    </row>
    <row r="327" spans="1:23" s="222" customFormat="1" ht="15" customHeight="1">
      <c r="A327" s="216"/>
      <c r="B327" s="217"/>
      <c r="C327" s="19" t="s">
        <v>131</v>
      </c>
      <c r="D327" s="227"/>
      <c r="E327" s="219"/>
      <c r="F327" s="219"/>
      <c r="G327" s="219"/>
      <c r="H327" s="219"/>
      <c r="I327" s="219"/>
      <c r="J327" s="219"/>
      <c r="K327" s="220"/>
      <c r="L327" s="219"/>
      <c r="M327" s="219"/>
      <c r="N327" s="219"/>
      <c r="O327" s="219"/>
      <c r="P327" s="224"/>
      <c r="Q327" s="226"/>
      <c r="R327" s="112"/>
      <c r="S327" s="221"/>
      <c r="T327" s="219"/>
    </row>
    <row r="328" spans="1:23" s="222" customFormat="1" ht="15" customHeight="1">
      <c r="A328" s="216"/>
      <c r="B328" s="217"/>
      <c r="C328" s="38" t="s">
        <v>132</v>
      </c>
      <c r="D328" s="116">
        <v>10000</v>
      </c>
      <c r="E328" s="219" t="s">
        <v>112</v>
      </c>
      <c r="F328" s="219" t="s">
        <v>113</v>
      </c>
      <c r="G328" s="219"/>
      <c r="H328" s="219"/>
      <c r="I328" s="115">
        <v>1</v>
      </c>
      <c r="J328" s="219" t="s">
        <v>129</v>
      </c>
      <c r="K328" s="219" t="s">
        <v>113</v>
      </c>
      <c r="L328" s="114">
        <v>1</v>
      </c>
      <c r="M328" s="219" t="s">
        <v>133</v>
      </c>
      <c r="N328" s="219"/>
      <c r="O328" s="223" t="s">
        <v>116</v>
      </c>
      <c r="P328" s="224">
        <f>D328*I328*L328</f>
        <v>10000</v>
      </c>
      <c r="Q328" s="226"/>
      <c r="R328" s="112"/>
      <c r="S328" s="221"/>
      <c r="T328" s="219"/>
    </row>
    <row r="329" spans="1:23" s="222" customFormat="1" ht="15" customHeight="1">
      <c r="A329" s="216"/>
      <c r="B329" s="217"/>
      <c r="C329" s="38"/>
      <c r="D329" s="20"/>
      <c r="E329" s="17"/>
      <c r="F329" s="17"/>
      <c r="G329" s="17"/>
      <c r="H329" s="17"/>
      <c r="I329" s="17"/>
      <c r="J329" s="17"/>
      <c r="K329" s="22"/>
      <c r="L329" s="17"/>
      <c r="M329" s="17"/>
      <c r="N329" s="17"/>
      <c r="O329" s="17"/>
      <c r="P329" s="13"/>
      <c r="Q329" s="226">
        <f>P328+P329</f>
        <v>10000</v>
      </c>
      <c r="R329" s="112"/>
      <c r="S329" s="221"/>
      <c r="T329" s="219"/>
    </row>
    <row r="330" spans="1:23" ht="15" customHeight="1">
      <c r="A330" s="70"/>
      <c r="B330" s="73"/>
      <c r="C330" s="70"/>
      <c r="D330" s="20"/>
      <c r="G330" s="17"/>
      <c r="H330" s="17"/>
      <c r="K330" s="22"/>
      <c r="N330" s="17"/>
      <c r="P330" s="16"/>
      <c r="Q330" s="38"/>
      <c r="R330" s="24"/>
      <c r="S330" s="18"/>
      <c r="U330" s="13"/>
      <c r="V330" s="13"/>
      <c r="W330" s="13"/>
    </row>
    <row r="331" spans="1:23" s="222" customFormat="1" ht="15" customHeight="1">
      <c r="A331" s="216"/>
      <c r="B331" s="217"/>
      <c r="C331" s="19" t="s">
        <v>139</v>
      </c>
      <c r="D331" s="116">
        <v>800</v>
      </c>
      <c r="E331" s="219" t="s">
        <v>112</v>
      </c>
      <c r="F331" s="219" t="s">
        <v>113</v>
      </c>
      <c r="G331" s="219"/>
      <c r="H331" s="219"/>
      <c r="I331" s="115">
        <v>30</v>
      </c>
      <c r="J331" s="219" t="s">
        <v>114</v>
      </c>
      <c r="K331" s="219" t="s">
        <v>113</v>
      </c>
      <c r="L331" s="114">
        <v>1</v>
      </c>
      <c r="M331" s="219" t="s">
        <v>133</v>
      </c>
      <c r="N331" s="219"/>
      <c r="O331" s="223" t="s">
        <v>116</v>
      </c>
      <c r="P331" s="224">
        <f>D331*I331*L331</f>
        <v>24000</v>
      </c>
      <c r="Q331" s="226">
        <f>P331</f>
        <v>24000</v>
      </c>
      <c r="R331" s="112" t="s">
        <v>247</v>
      </c>
      <c r="S331" s="221"/>
      <c r="T331" s="219"/>
    </row>
    <row r="332" spans="1:23" s="222" customFormat="1" ht="15" customHeight="1">
      <c r="A332" s="216"/>
      <c r="B332" s="217"/>
      <c r="C332" s="19" t="s">
        <v>147</v>
      </c>
      <c r="D332" s="227"/>
      <c r="E332" s="219"/>
      <c r="F332" s="219"/>
      <c r="G332" s="219"/>
      <c r="H332" s="219"/>
      <c r="I332" s="219"/>
      <c r="J332" s="219"/>
      <c r="K332" s="220"/>
      <c r="L332" s="219"/>
      <c r="M332" s="219"/>
      <c r="N332" s="219"/>
      <c r="O332" s="219"/>
      <c r="P332" s="224"/>
      <c r="Q332" s="226"/>
      <c r="R332" s="112"/>
      <c r="S332" s="221"/>
      <c r="T332" s="219"/>
    </row>
    <row r="333" spans="1:23" s="222" customFormat="1" ht="15" customHeight="1">
      <c r="A333" s="216"/>
      <c r="B333" s="217"/>
      <c r="C333" s="40" t="s">
        <v>148</v>
      </c>
      <c r="D333" s="111">
        <v>100000</v>
      </c>
      <c r="E333" s="219" t="s">
        <v>112</v>
      </c>
      <c r="F333" s="219" t="s">
        <v>113</v>
      </c>
      <c r="G333" s="219"/>
      <c r="H333" s="219"/>
      <c r="I333" s="115">
        <v>1</v>
      </c>
      <c r="J333" s="219" t="s">
        <v>129</v>
      </c>
      <c r="K333" s="219" t="s">
        <v>113</v>
      </c>
      <c r="L333" s="114">
        <v>1</v>
      </c>
      <c r="M333" s="219" t="s">
        <v>133</v>
      </c>
      <c r="N333" s="219"/>
      <c r="O333" s="223" t="s">
        <v>116</v>
      </c>
      <c r="P333" s="224">
        <f>D333*I333*L333</f>
        <v>100000</v>
      </c>
      <c r="Q333" s="226"/>
      <c r="R333" s="112"/>
      <c r="S333" s="221"/>
      <c r="T333" s="219"/>
    </row>
    <row r="334" spans="1:23" s="222" customFormat="1" ht="15" customHeight="1">
      <c r="A334" s="216"/>
      <c r="B334" s="217"/>
      <c r="C334" s="38"/>
      <c r="D334" s="20"/>
      <c r="E334" s="17"/>
      <c r="F334" s="17"/>
      <c r="G334" s="17"/>
      <c r="H334" s="17"/>
      <c r="I334" s="17"/>
      <c r="J334" s="17"/>
      <c r="K334" s="22"/>
      <c r="L334" s="17"/>
      <c r="M334" s="17"/>
      <c r="N334" s="17"/>
      <c r="O334" s="17"/>
      <c r="P334" s="13"/>
      <c r="Q334" s="226"/>
      <c r="R334" s="112"/>
      <c r="S334" s="221"/>
      <c r="T334" s="219"/>
    </row>
    <row r="335" spans="1:23" s="222" customFormat="1" ht="15" customHeight="1">
      <c r="A335" s="216"/>
      <c r="B335" s="217"/>
      <c r="C335" s="40" t="s">
        <v>158</v>
      </c>
      <c r="D335" s="111">
        <v>10000</v>
      </c>
      <c r="E335" s="219" t="s">
        <v>112</v>
      </c>
      <c r="F335" s="219" t="s">
        <v>113</v>
      </c>
      <c r="G335" s="219"/>
      <c r="H335" s="219"/>
      <c r="I335" s="115">
        <v>1</v>
      </c>
      <c r="J335" s="219" t="s">
        <v>129</v>
      </c>
      <c r="K335" s="219" t="s">
        <v>113</v>
      </c>
      <c r="L335" s="114">
        <v>1</v>
      </c>
      <c r="M335" s="219" t="s">
        <v>133</v>
      </c>
      <c r="N335" s="219"/>
      <c r="O335" s="223" t="s">
        <v>116</v>
      </c>
      <c r="P335" s="224">
        <f>D335*I335*L335</f>
        <v>10000</v>
      </c>
      <c r="Q335" s="226"/>
      <c r="R335" s="112" t="s">
        <v>248</v>
      </c>
      <c r="S335" s="221"/>
      <c r="T335" s="219"/>
    </row>
    <row r="336" spans="1:23" s="222" customFormat="1" ht="15" customHeight="1">
      <c r="A336" s="216"/>
      <c r="B336" s="217"/>
      <c r="C336" s="41" t="s">
        <v>159</v>
      </c>
      <c r="D336" s="111">
        <v>1000000</v>
      </c>
      <c r="E336" s="219" t="s">
        <v>112</v>
      </c>
      <c r="F336" s="219" t="s">
        <v>113</v>
      </c>
      <c r="G336" s="219"/>
      <c r="H336" s="219"/>
      <c r="I336" s="115">
        <v>1</v>
      </c>
      <c r="J336" s="219" t="s">
        <v>129</v>
      </c>
      <c r="K336" s="219" t="s">
        <v>113</v>
      </c>
      <c r="L336" s="114">
        <v>1</v>
      </c>
      <c r="M336" s="219" t="s">
        <v>133</v>
      </c>
      <c r="N336" s="219"/>
      <c r="O336" s="223" t="s">
        <v>116</v>
      </c>
      <c r="P336" s="224">
        <f>D336*I336*L336</f>
        <v>1000000</v>
      </c>
      <c r="Q336" s="226"/>
      <c r="R336" s="112"/>
      <c r="S336" s="221"/>
      <c r="T336" s="219"/>
    </row>
    <row r="337" spans="1:23" s="222" customFormat="1" ht="15" customHeight="1" thickBot="1">
      <c r="A337" s="216"/>
      <c r="B337" s="217"/>
      <c r="C337" s="38"/>
      <c r="D337" s="20"/>
      <c r="E337" s="17"/>
      <c r="F337" s="17"/>
      <c r="G337" s="17"/>
      <c r="H337" s="17"/>
      <c r="I337" s="17"/>
      <c r="J337" s="17"/>
      <c r="K337" s="22"/>
      <c r="L337" s="17"/>
      <c r="M337" s="17"/>
      <c r="N337" s="17"/>
      <c r="O337" s="17"/>
      <c r="P337" s="13"/>
      <c r="Q337" s="226">
        <f>SUM(P333:P337)</f>
        <v>1110000</v>
      </c>
      <c r="R337" s="112"/>
      <c r="S337" s="221"/>
      <c r="T337" s="219"/>
    </row>
    <row r="338" spans="1:23" ht="15" customHeight="1">
      <c r="A338" s="236" t="s">
        <v>59</v>
      </c>
      <c r="B338" s="215" t="s">
        <v>249</v>
      </c>
      <c r="C338" s="338"/>
      <c r="D338" s="173"/>
      <c r="E338" s="173"/>
      <c r="F338" s="173"/>
      <c r="G338" s="173"/>
      <c r="H338" s="173"/>
      <c r="I338" s="173"/>
      <c r="J338" s="173"/>
      <c r="K338" s="173"/>
      <c r="L338" s="173"/>
      <c r="M338" s="173"/>
      <c r="N338" s="173"/>
      <c r="O338" s="173"/>
      <c r="P338" s="173"/>
      <c r="Q338" s="173"/>
      <c r="R338" s="174"/>
      <c r="U338" s="18"/>
      <c r="V338" s="17"/>
      <c r="W338" s="13"/>
    </row>
    <row r="339" spans="1:23" s="222" customFormat="1" ht="15" customHeight="1">
      <c r="A339" s="216"/>
      <c r="B339" s="73">
        <f>SUM(Q339:Q358)</f>
        <v>3424799</v>
      </c>
      <c r="C339" s="19" t="s">
        <v>110</v>
      </c>
      <c r="D339" s="229" t="s">
        <v>245</v>
      </c>
      <c r="E339" s="219"/>
      <c r="F339" s="219"/>
      <c r="G339" s="219"/>
      <c r="H339" s="219"/>
      <c r="I339" s="219"/>
      <c r="J339" s="219"/>
      <c r="K339" s="219"/>
      <c r="L339" s="219"/>
      <c r="M339" s="219"/>
      <c r="N339" s="219"/>
      <c r="O339" s="220"/>
      <c r="P339" s="219"/>
      <c r="Q339" s="233"/>
      <c r="R339" s="112"/>
      <c r="S339" s="219"/>
      <c r="T339" s="219"/>
      <c r="U339" s="219"/>
      <c r="V339" s="221"/>
      <c r="W339" s="219"/>
    </row>
    <row r="340" spans="1:23" s="222" customFormat="1" ht="15" customHeight="1">
      <c r="A340" s="216"/>
      <c r="B340" s="217"/>
      <c r="C340" s="19"/>
      <c r="D340" s="111">
        <v>22000</v>
      </c>
      <c r="E340" s="219" t="s">
        <v>112</v>
      </c>
      <c r="F340" s="219" t="s">
        <v>113</v>
      </c>
      <c r="G340" s="219"/>
      <c r="H340" s="219"/>
      <c r="I340" s="211">
        <v>3</v>
      </c>
      <c r="J340" s="219" t="s">
        <v>114</v>
      </c>
      <c r="K340" s="219" t="s">
        <v>113</v>
      </c>
      <c r="L340" s="212">
        <v>3</v>
      </c>
      <c r="M340" s="219" t="s">
        <v>115</v>
      </c>
      <c r="N340" s="219"/>
      <c r="O340" s="223" t="s">
        <v>116</v>
      </c>
      <c r="P340" s="224">
        <f>D340*I340*L340</f>
        <v>198000</v>
      </c>
      <c r="Q340" s="226"/>
      <c r="R340" s="112"/>
      <c r="S340" s="221"/>
      <c r="T340" s="219"/>
    </row>
    <row r="341" spans="1:23" s="222" customFormat="1" ht="15" customHeight="1">
      <c r="A341" s="216"/>
      <c r="B341" s="217"/>
      <c r="C341" s="38"/>
      <c r="D341" s="20"/>
      <c r="E341" s="17"/>
      <c r="F341" s="17"/>
      <c r="G341" s="17"/>
      <c r="H341" s="17"/>
      <c r="I341" s="17"/>
      <c r="J341" s="17"/>
      <c r="K341" s="22"/>
      <c r="L341" s="17"/>
      <c r="M341" s="17"/>
      <c r="N341" s="17"/>
      <c r="O341" s="17"/>
      <c r="P341" s="13"/>
      <c r="Q341" s="226"/>
      <c r="R341" s="112"/>
      <c r="S341" s="221"/>
      <c r="T341" s="219"/>
    </row>
    <row r="342" spans="1:23" ht="15" customHeight="1">
      <c r="A342" s="70"/>
      <c r="B342" s="73"/>
      <c r="C342" s="19" t="s">
        <v>120</v>
      </c>
      <c r="D342" s="232"/>
      <c r="E342" s="219"/>
      <c r="F342" s="219"/>
      <c r="G342" s="219"/>
      <c r="H342" s="219"/>
      <c r="I342" s="219"/>
      <c r="J342" s="219"/>
      <c r="K342" s="219"/>
      <c r="L342" s="219"/>
      <c r="M342" s="219"/>
      <c r="N342" s="219"/>
      <c r="O342" s="220"/>
      <c r="P342" s="219"/>
      <c r="Q342" s="233"/>
      <c r="R342" s="233" t="s">
        <v>219</v>
      </c>
    </row>
    <row r="343" spans="1:23" ht="15" customHeight="1">
      <c r="A343" s="70"/>
      <c r="B343" s="73"/>
      <c r="C343" s="38" t="s">
        <v>122</v>
      </c>
      <c r="D343" s="399"/>
      <c r="E343" s="219" t="s">
        <v>112</v>
      </c>
      <c r="F343" s="219" t="s">
        <v>113</v>
      </c>
      <c r="G343" s="219"/>
      <c r="H343" s="219"/>
      <c r="I343" s="115">
        <v>3</v>
      </c>
      <c r="J343" s="219" t="s">
        <v>114</v>
      </c>
      <c r="K343" s="219" t="s">
        <v>113</v>
      </c>
      <c r="L343" s="114">
        <v>1</v>
      </c>
      <c r="M343" s="219" t="s">
        <v>115</v>
      </c>
      <c r="N343" s="219"/>
      <c r="O343" s="223" t="s">
        <v>116</v>
      </c>
      <c r="P343" s="224">
        <f>D343*I343*L343</f>
        <v>0</v>
      </c>
      <c r="Q343" s="226"/>
      <c r="R343" s="112" t="s">
        <v>246</v>
      </c>
      <c r="S343" s="18"/>
      <c r="U343" s="13"/>
      <c r="V343" s="13"/>
      <c r="W343" s="13"/>
    </row>
    <row r="344" spans="1:23" ht="15" customHeight="1">
      <c r="A344" s="70"/>
      <c r="B344" s="73"/>
      <c r="C344" s="38" t="s">
        <v>124</v>
      </c>
      <c r="D344" s="399"/>
      <c r="E344" s="219" t="s">
        <v>112</v>
      </c>
      <c r="F344" s="219" t="s">
        <v>113</v>
      </c>
      <c r="G344" s="219"/>
      <c r="H344" s="219"/>
      <c r="I344" s="115">
        <v>3</v>
      </c>
      <c r="J344" s="219" t="s">
        <v>114</v>
      </c>
      <c r="K344" s="219" t="s">
        <v>113</v>
      </c>
      <c r="L344" s="114">
        <v>2</v>
      </c>
      <c r="M344" s="219" t="s">
        <v>115</v>
      </c>
      <c r="N344" s="219"/>
      <c r="O344" s="223" t="s">
        <v>116</v>
      </c>
      <c r="P344" s="224">
        <f>D344*I344*L344</f>
        <v>0</v>
      </c>
      <c r="Q344" s="226"/>
      <c r="R344" s="112"/>
      <c r="S344" s="18"/>
      <c r="U344" s="13"/>
      <c r="V344" s="13"/>
      <c r="W344" s="13"/>
    </row>
    <row r="345" spans="1:23" s="222" customFormat="1" ht="15" customHeight="1">
      <c r="A345" s="216"/>
      <c r="B345" s="217"/>
      <c r="C345" s="38"/>
      <c r="D345" s="227"/>
      <c r="E345" s="219"/>
      <c r="F345" s="219"/>
      <c r="G345" s="219"/>
      <c r="H345" s="219"/>
      <c r="I345" s="219"/>
      <c r="J345" s="219"/>
      <c r="K345" s="220"/>
      <c r="L345" s="219"/>
      <c r="M345" s="219"/>
      <c r="N345" s="219"/>
      <c r="O345" s="219" t="s">
        <v>119</v>
      </c>
      <c r="Q345" s="226">
        <f>SUM(P340:P344)/110*100-1</f>
        <v>179999</v>
      </c>
      <c r="R345" s="228" t="s">
        <v>125</v>
      </c>
      <c r="S345" s="221"/>
      <c r="T345" s="219"/>
    </row>
    <row r="346" spans="1:23" s="222" customFormat="1" ht="15" customHeight="1">
      <c r="A346" s="216"/>
      <c r="B346" s="217"/>
      <c r="C346" s="19" t="s">
        <v>181</v>
      </c>
      <c r="D346" s="116">
        <v>140</v>
      </c>
      <c r="E346" s="219" t="s">
        <v>112</v>
      </c>
      <c r="F346" s="219" t="s">
        <v>113</v>
      </c>
      <c r="G346" s="219"/>
      <c r="H346" s="219"/>
      <c r="I346" s="115">
        <v>20</v>
      </c>
      <c r="J346" s="219" t="s">
        <v>114</v>
      </c>
      <c r="K346" s="219" t="s">
        <v>113</v>
      </c>
      <c r="L346" s="114">
        <v>6</v>
      </c>
      <c r="M346" s="219" t="s">
        <v>115</v>
      </c>
      <c r="N346" s="219"/>
      <c r="O346" s="223" t="s">
        <v>116</v>
      </c>
      <c r="P346" s="224">
        <f>D346*I346*L346</f>
        <v>16800</v>
      </c>
      <c r="Q346" s="226"/>
      <c r="R346" s="112" t="s">
        <v>182</v>
      </c>
      <c r="S346" s="221"/>
      <c r="T346" s="219"/>
    </row>
    <row r="347" spans="1:23" s="222" customFormat="1" ht="15" customHeight="1">
      <c r="A347" s="216"/>
      <c r="B347" s="217"/>
      <c r="C347" s="19"/>
      <c r="D347" s="116">
        <v>2000</v>
      </c>
      <c r="E347" s="219" t="s">
        <v>112</v>
      </c>
      <c r="F347" s="219" t="s">
        <v>113</v>
      </c>
      <c r="G347" s="219"/>
      <c r="H347" s="219"/>
      <c r="I347" s="115">
        <v>4</v>
      </c>
      <c r="J347" s="219" t="s">
        <v>129</v>
      </c>
      <c r="K347" s="219" t="s">
        <v>113</v>
      </c>
      <c r="L347" s="114">
        <v>6</v>
      </c>
      <c r="M347" s="219" t="s">
        <v>133</v>
      </c>
      <c r="N347" s="219"/>
      <c r="O347" s="223" t="s">
        <v>116</v>
      </c>
      <c r="P347" s="224">
        <f>D347*I347*L347</f>
        <v>48000</v>
      </c>
      <c r="Q347" s="226">
        <f>P346+P347</f>
        <v>64800</v>
      </c>
      <c r="R347" s="112" t="s">
        <v>183</v>
      </c>
      <c r="S347" s="221"/>
      <c r="T347" s="219"/>
    </row>
    <row r="348" spans="1:23" s="222" customFormat="1" ht="15" customHeight="1">
      <c r="A348" s="216"/>
      <c r="B348" s="217"/>
      <c r="C348" s="19" t="s">
        <v>131</v>
      </c>
      <c r="D348" s="227"/>
      <c r="E348" s="219"/>
      <c r="F348" s="219"/>
      <c r="G348" s="219"/>
      <c r="H348" s="219"/>
      <c r="I348" s="219"/>
      <c r="J348" s="219"/>
      <c r="K348" s="220"/>
      <c r="L348" s="219"/>
      <c r="M348" s="219"/>
      <c r="N348" s="219"/>
      <c r="O348" s="219"/>
      <c r="P348" s="224"/>
      <c r="Q348" s="226"/>
      <c r="R348" s="112"/>
      <c r="S348" s="221"/>
      <c r="T348" s="219"/>
    </row>
    <row r="349" spans="1:23" s="222" customFormat="1" ht="15" customHeight="1">
      <c r="A349" s="216"/>
      <c r="B349" s="217"/>
      <c r="C349" s="38" t="s">
        <v>132</v>
      </c>
      <c r="D349" s="116">
        <v>10000</v>
      </c>
      <c r="E349" s="219" t="s">
        <v>112</v>
      </c>
      <c r="F349" s="219" t="s">
        <v>113</v>
      </c>
      <c r="G349" s="219"/>
      <c r="H349" s="219"/>
      <c r="I349" s="115">
        <v>1</v>
      </c>
      <c r="J349" s="219" t="s">
        <v>129</v>
      </c>
      <c r="K349" s="219" t="s">
        <v>113</v>
      </c>
      <c r="L349" s="114">
        <v>1</v>
      </c>
      <c r="M349" s="219" t="s">
        <v>133</v>
      </c>
      <c r="N349" s="219"/>
      <c r="O349" s="223" t="s">
        <v>116</v>
      </c>
      <c r="P349" s="224">
        <f>D349*I349*L349</f>
        <v>10000</v>
      </c>
      <c r="Q349" s="226"/>
      <c r="R349" s="112"/>
      <c r="S349" s="221"/>
      <c r="T349" s="219"/>
    </row>
    <row r="350" spans="1:23" s="222" customFormat="1" ht="15" customHeight="1">
      <c r="A350" s="216"/>
      <c r="B350" s="217"/>
      <c r="C350" s="38"/>
      <c r="D350" s="227"/>
      <c r="E350" s="219"/>
      <c r="F350" s="219"/>
      <c r="G350" s="219"/>
      <c r="H350" s="219"/>
      <c r="I350" s="219"/>
      <c r="J350" s="219"/>
      <c r="K350" s="219"/>
      <c r="L350" s="392"/>
      <c r="M350" s="219"/>
      <c r="N350" s="219"/>
      <c r="O350" s="223"/>
      <c r="P350" s="224"/>
      <c r="Q350" s="226">
        <f>P349+P350</f>
        <v>10000</v>
      </c>
      <c r="R350" s="112"/>
      <c r="S350" s="221"/>
      <c r="T350" s="219"/>
    </row>
    <row r="351" spans="1:23" ht="15" customHeight="1">
      <c r="A351" s="70"/>
      <c r="B351" s="73"/>
      <c r="C351" s="70"/>
      <c r="D351" s="20"/>
      <c r="G351" s="17"/>
      <c r="H351" s="17"/>
      <c r="K351" s="22"/>
      <c r="N351" s="17"/>
      <c r="P351" s="16"/>
      <c r="Q351" s="38"/>
      <c r="R351" s="24"/>
      <c r="S351" s="18"/>
      <c r="U351" s="13"/>
      <c r="V351" s="13"/>
      <c r="W351" s="13"/>
    </row>
    <row r="352" spans="1:23" s="222" customFormat="1" ht="15" customHeight="1">
      <c r="A352" s="216"/>
      <c r="B352" s="217"/>
      <c r="C352" s="19" t="s">
        <v>139</v>
      </c>
      <c r="D352" s="116">
        <v>800</v>
      </c>
      <c r="E352" s="219" t="s">
        <v>112</v>
      </c>
      <c r="F352" s="219" t="s">
        <v>113</v>
      </c>
      <c r="G352" s="219"/>
      <c r="H352" s="219"/>
      <c r="I352" s="115">
        <v>25</v>
      </c>
      <c r="J352" s="219" t="s">
        <v>114</v>
      </c>
      <c r="K352" s="219" t="s">
        <v>113</v>
      </c>
      <c r="L352" s="114">
        <v>3</v>
      </c>
      <c r="M352" s="219" t="s">
        <v>133</v>
      </c>
      <c r="N352" s="219"/>
      <c r="O352" s="223" t="s">
        <v>116</v>
      </c>
      <c r="P352" s="224">
        <f>D352*I352*L352</f>
        <v>60000</v>
      </c>
      <c r="Q352" s="226">
        <f>P352</f>
        <v>60000</v>
      </c>
      <c r="R352" s="112" t="s">
        <v>250</v>
      </c>
      <c r="S352" s="221"/>
      <c r="T352" s="219"/>
    </row>
    <row r="353" spans="1:23" s="222" customFormat="1" ht="15" customHeight="1">
      <c r="A353" s="216"/>
      <c r="B353" s="217"/>
      <c r="C353" s="19" t="s">
        <v>147</v>
      </c>
      <c r="D353" s="227"/>
      <c r="E353" s="219"/>
      <c r="F353" s="219"/>
      <c r="G353" s="219"/>
      <c r="H353" s="219"/>
      <c r="I353" s="219"/>
      <c r="J353" s="219"/>
      <c r="K353" s="220"/>
      <c r="L353" s="219"/>
      <c r="M353" s="219"/>
      <c r="N353" s="219"/>
      <c r="O353" s="219"/>
      <c r="P353" s="224"/>
      <c r="Q353" s="226"/>
      <c r="R353" s="112"/>
      <c r="S353" s="221"/>
      <c r="T353" s="219"/>
    </row>
    <row r="354" spans="1:23" s="222" customFormat="1" ht="15" customHeight="1">
      <c r="A354" s="216"/>
      <c r="B354" s="217"/>
      <c r="C354" s="40" t="s">
        <v>148</v>
      </c>
      <c r="D354" s="111">
        <v>100000</v>
      </c>
      <c r="E354" s="219" t="s">
        <v>112</v>
      </c>
      <c r="F354" s="219" t="s">
        <v>113</v>
      </c>
      <c r="G354" s="219"/>
      <c r="H354" s="219"/>
      <c r="I354" s="115">
        <v>1</v>
      </c>
      <c r="J354" s="219" t="s">
        <v>129</v>
      </c>
      <c r="K354" s="219" t="s">
        <v>113</v>
      </c>
      <c r="L354" s="114">
        <v>1</v>
      </c>
      <c r="M354" s="219" t="s">
        <v>133</v>
      </c>
      <c r="N354" s="219"/>
      <c r="O354" s="223" t="s">
        <v>116</v>
      </c>
      <c r="P354" s="224">
        <f>D354*I354*L354</f>
        <v>100000</v>
      </c>
      <c r="Q354" s="226"/>
      <c r="R354" s="112"/>
      <c r="S354" s="221"/>
      <c r="T354" s="219"/>
    </row>
    <row r="355" spans="1:23" s="222" customFormat="1" ht="15" customHeight="1">
      <c r="A355" s="216"/>
      <c r="B355" s="217"/>
      <c r="C355" s="38"/>
      <c r="D355" s="20"/>
      <c r="E355" s="17"/>
      <c r="F355" s="17"/>
      <c r="G355" s="17"/>
      <c r="H355" s="17"/>
      <c r="I355" s="17"/>
      <c r="J355" s="17"/>
      <c r="K355" s="22"/>
      <c r="L355" s="17"/>
      <c r="M355" s="17"/>
      <c r="N355" s="17"/>
      <c r="O355" s="17"/>
      <c r="P355" s="13"/>
      <c r="Q355" s="226"/>
      <c r="R355" s="112"/>
      <c r="S355" s="221"/>
      <c r="T355" s="219"/>
    </row>
    <row r="356" spans="1:23" s="222" customFormat="1" ht="15" customHeight="1">
      <c r="A356" s="216"/>
      <c r="B356" s="217"/>
      <c r="C356" s="40" t="s">
        <v>158</v>
      </c>
      <c r="D356" s="111">
        <v>10000</v>
      </c>
      <c r="E356" s="219" t="s">
        <v>112</v>
      </c>
      <c r="F356" s="219" t="s">
        <v>113</v>
      </c>
      <c r="G356" s="219"/>
      <c r="H356" s="219"/>
      <c r="I356" s="115">
        <v>1</v>
      </c>
      <c r="J356" s="219" t="s">
        <v>129</v>
      </c>
      <c r="K356" s="219" t="s">
        <v>113</v>
      </c>
      <c r="L356" s="114">
        <v>1</v>
      </c>
      <c r="M356" s="219" t="s">
        <v>133</v>
      </c>
      <c r="N356" s="219"/>
      <c r="O356" s="223" t="s">
        <v>116</v>
      </c>
      <c r="P356" s="224">
        <f>D356*I356*L356</f>
        <v>10000</v>
      </c>
      <c r="Q356" s="226"/>
      <c r="R356" s="112" t="s">
        <v>248</v>
      </c>
      <c r="S356" s="221"/>
      <c r="T356" s="219"/>
    </row>
    <row r="357" spans="1:23" s="222" customFormat="1" ht="15" customHeight="1">
      <c r="A357" s="216"/>
      <c r="B357" s="217"/>
      <c r="C357" s="41" t="s">
        <v>159</v>
      </c>
      <c r="D357" s="111">
        <v>1000000</v>
      </c>
      <c r="E357" s="219" t="s">
        <v>112</v>
      </c>
      <c r="F357" s="219" t="s">
        <v>113</v>
      </c>
      <c r="G357" s="219"/>
      <c r="H357" s="219"/>
      <c r="I357" s="115">
        <v>1</v>
      </c>
      <c r="J357" s="219" t="s">
        <v>129</v>
      </c>
      <c r="K357" s="219" t="s">
        <v>113</v>
      </c>
      <c r="L357" s="114">
        <v>3</v>
      </c>
      <c r="M357" s="219" t="s">
        <v>133</v>
      </c>
      <c r="N357" s="219"/>
      <c r="O357" s="223" t="s">
        <v>116</v>
      </c>
      <c r="P357" s="224">
        <f>D357*I357*L357</f>
        <v>3000000</v>
      </c>
      <c r="Q357" s="226"/>
      <c r="R357" s="112"/>
      <c r="S357" s="221"/>
      <c r="T357" s="219"/>
    </row>
    <row r="358" spans="1:23" s="222" customFormat="1" ht="15" customHeight="1" thickBot="1">
      <c r="A358" s="216"/>
      <c r="B358" s="217"/>
      <c r="C358" s="38"/>
      <c r="D358" s="20"/>
      <c r="E358" s="17"/>
      <c r="F358" s="17"/>
      <c r="G358" s="17"/>
      <c r="H358" s="17"/>
      <c r="I358" s="17"/>
      <c r="J358" s="17"/>
      <c r="K358" s="22"/>
      <c r="L358" s="17"/>
      <c r="M358" s="17"/>
      <c r="N358" s="17"/>
      <c r="O358" s="17"/>
      <c r="P358" s="13"/>
      <c r="Q358" s="226">
        <f>SUM(P354:P358)</f>
        <v>3110000</v>
      </c>
      <c r="R358" s="112"/>
      <c r="S358" s="221"/>
      <c r="T358" s="219"/>
    </row>
    <row r="359" spans="1:23" ht="15" customHeight="1">
      <c r="A359" s="236" t="s">
        <v>61</v>
      </c>
      <c r="B359" s="215" t="s">
        <v>251</v>
      </c>
      <c r="C359" s="338"/>
      <c r="D359" s="173"/>
      <c r="E359" s="173"/>
      <c r="F359" s="173"/>
      <c r="G359" s="173"/>
      <c r="H359" s="173"/>
      <c r="I359" s="173"/>
      <c r="J359" s="173"/>
      <c r="K359" s="173"/>
      <c r="L359" s="173"/>
      <c r="M359" s="173"/>
      <c r="N359" s="173"/>
      <c r="O359" s="173"/>
      <c r="P359" s="173"/>
      <c r="Q359" s="173"/>
      <c r="R359" s="174"/>
      <c r="U359" s="18"/>
      <c r="V359" s="17"/>
      <c r="W359" s="13"/>
    </row>
    <row r="360" spans="1:23" s="222" customFormat="1" ht="15" customHeight="1">
      <c r="B360" s="73">
        <f>SUM(Q360:Q374)</f>
        <v>59780.818181818184</v>
      </c>
      <c r="C360" s="19" t="s">
        <v>110</v>
      </c>
      <c r="D360" s="218" t="s">
        <v>252</v>
      </c>
      <c r="E360" s="219"/>
      <c r="F360" s="219"/>
      <c r="G360" s="219"/>
      <c r="H360" s="219"/>
      <c r="I360" s="219"/>
      <c r="J360" s="219"/>
      <c r="K360" s="219"/>
      <c r="L360" s="219"/>
      <c r="M360" s="219"/>
      <c r="N360" s="219"/>
      <c r="O360" s="220"/>
      <c r="P360" s="219"/>
      <c r="Q360" s="233"/>
      <c r="R360" s="112"/>
      <c r="S360" s="219"/>
      <c r="T360" s="219"/>
      <c r="U360" s="219"/>
      <c r="V360" s="221"/>
      <c r="W360" s="219"/>
    </row>
    <row r="361" spans="1:23" s="222" customFormat="1" ht="15" customHeight="1">
      <c r="B361" s="217"/>
      <c r="C361" s="19"/>
      <c r="D361" s="116">
        <v>620</v>
      </c>
      <c r="E361" s="219" t="s">
        <v>112</v>
      </c>
      <c r="F361" s="219" t="s">
        <v>113</v>
      </c>
      <c r="G361" s="219"/>
      <c r="H361" s="219"/>
      <c r="I361" s="211">
        <v>2</v>
      </c>
      <c r="J361" s="219" t="s">
        <v>114</v>
      </c>
      <c r="K361" s="219" t="s">
        <v>113</v>
      </c>
      <c r="L361" s="212">
        <v>3</v>
      </c>
      <c r="M361" s="219" t="s">
        <v>242</v>
      </c>
      <c r="N361" s="219"/>
      <c r="O361" s="223" t="s">
        <v>116</v>
      </c>
      <c r="P361" s="224">
        <f>D361*I361*L361</f>
        <v>3720</v>
      </c>
      <c r="Q361" s="226"/>
      <c r="R361" s="112"/>
      <c r="S361" s="221"/>
      <c r="T361" s="219"/>
    </row>
    <row r="362" spans="1:23" s="222" customFormat="1" ht="15" customHeight="1">
      <c r="B362" s="217"/>
      <c r="C362" s="38"/>
      <c r="D362" s="20"/>
      <c r="E362" s="17"/>
      <c r="F362" s="17"/>
      <c r="G362" s="17"/>
      <c r="H362" s="17"/>
      <c r="I362" s="17"/>
      <c r="J362" s="17"/>
      <c r="K362" s="22"/>
      <c r="L362" s="17"/>
      <c r="M362" s="17"/>
      <c r="N362" s="17"/>
      <c r="O362" s="17"/>
      <c r="P362" s="13"/>
      <c r="Q362" s="226"/>
      <c r="R362" s="112"/>
      <c r="S362" s="221"/>
      <c r="T362" s="219"/>
    </row>
    <row r="363" spans="1:23" s="222" customFormat="1" ht="15" customHeight="1">
      <c r="B363" s="217"/>
      <c r="C363" s="38"/>
      <c r="D363" s="227"/>
      <c r="E363" s="219"/>
      <c r="F363" s="219"/>
      <c r="G363" s="219"/>
      <c r="H363" s="219"/>
      <c r="I363" s="219"/>
      <c r="J363" s="219"/>
      <c r="K363" s="220"/>
      <c r="L363" s="219"/>
      <c r="M363" s="219"/>
      <c r="N363" s="219"/>
      <c r="O363" s="219" t="s">
        <v>119</v>
      </c>
      <c r="Q363" s="226">
        <f>SUM(P361:P362)/110*100-1</f>
        <v>3380.818181818182</v>
      </c>
      <c r="R363" s="228" t="s">
        <v>125</v>
      </c>
      <c r="S363" s="221"/>
      <c r="T363" s="219"/>
    </row>
    <row r="364" spans="1:23" s="222" customFormat="1" ht="15" customHeight="1">
      <c r="B364" s="217"/>
      <c r="C364" s="19" t="s">
        <v>181</v>
      </c>
      <c r="D364" s="116">
        <v>140</v>
      </c>
      <c r="E364" s="219" t="s">
        <v>112</v>
      </c>
      <c r="F364" s="219" t="s">
        <v>113</v>
      </c>
      <c r="G364" s="219"/>
      <c r="H364" s="219"/>
      <c r="I364" s="115">
        <v>10</v>
      </c>
      <c r="J364" s="219" t="s">
        <v>114</v>
      </c>
      <c r="K364" s="219" t="s">
        <v>113</v>
      </c>
      <c r="L364" s="114">
        <v>6</v>
      </c>
      <c r="M364" s="219" t="s">
        <v>115</v>
      </c>
      <c r="N364" s="219"/>
      <c r="O364" s="223" t="s">
        <v>116</v>
      </c>
      <c r="P364" s="224">
        <f>D364*I364*L364</f>
        <v>8400</v>
      </c>
      <c r="Q364" s="226"/>
      <c r="R364" s="112" t="s">
        <v>204</v>
      </c>
      <c r="S364" s="221"/>
      <c r="T364" s="219"/>
    </row>
    <row r="365" spans="1:23" s="222" customFormat="1" ht="15" customHeight="1">
      <c r="B365" s="217"/>
      <c r="C365" s="19"/>
      <c r="D365" s="116">
        <v>2000</v>
      </c>
      <c r="E365" s="219" t="s">
        <v>112</v>
      </c>
      <c r="F365" s="219" t="s">
        <v>113</v>
      </c>
      <c r="G365" s="219"/>
      <c r="H365" s="219"/>
      <c r="I365" s="115">
        <v>2</v>
      </c>
      <c r="J365" s="219" t="s">
        <v>129</v>
      </c>
      <c r="K365" s="219" t="s">
        <v>113</v>
      </c>
      <c r="L365" s="114">
        <v>2</v>
      </c>
      <c r="M365" s="219" t="s">
        <v>133</v>
      </c>
      <c r="N365" s="219"/>
      <c r="O365" s="223" t="s">
        <v>116</v>
      </c>
      <c r="P365" s="224">
        <f>D365*I365*L365</f>
        <v>8000</v>
      </c>
      <c r="Q365" s="226">
        <f>P364+P365</f>
        <v>16400</v>
      </c>
      <c r="R365" s="112" t="s">
        <v>183</v>
      </c>
      <c r="S365" s="221"/>
      <c r="T365" s="219"/>
    </row>
    <row r="366" spans="1:23" s="222" customFormat="1" ht="15" customHeight="1">
      <c r="B366" s="217"/>
      <c r="C366" s="19" t="s">
        <v>131</v>
      </c>
      <c r="D366" s="227"/>
      <c r="E366" s="219"/>
      <c r="F366" s="219"/>
      <c r="G366" s="219"/>
      <c r="H366" s="219"/>
      <c r="I366" s="219"/>
      <c r="J366" s="219"/>
      <c r="K366" s="220"/>
      <c r="L366" s="219"/>
      <c r="M366" s="219"/>
      <c r="N366" s="219"/>
      <c r="O366" s="219"/>
      <c r="P366" s="224"/>
      <c r="Q366" s="226"/>
      <c r="R366" s="112"/>
      <c r="S366" s="221"/>
      <c r="T366" s="219"/>
    </row>
    <row r="367" spans="1:23" s="222" customFormat="1" ht="15" customHeight="1">
      <c r="B367" s="217"/>
      <c r="C367" s="38" t="s">
        <v>132</v>
      </c>
      <c r="D367" s="116">
        <v>10000</v>
      </c>
      <c r="E367" s="219" t="s">
        <v>112</v>
      </c>
      <c r="F367" s="219" t="s">
        <v>113</v>
      </c>
      <c r="G367" s="219"/>
      <c r="H367" s="219"/>
      <c r="I367" s="115">
        <v>1</v>
      </c>
      <c r="J367" s="219" t="s">
        <v>129</v>
      </c>
      <c r="K367" s="219" t="s">
        <v>113</v>
      </c>
      <c r="L367" s="114">
        <v>3</v>
      </c>
      <c r="M367" s="219" t="s">
        <v>133</v>
      </c>
      <c r="N367" s="219"/>
      <c r="O367" s="223" t="s">
        <v>116</v>
      </c>
      <c r="P367" s="224">
        <f>D367*I367*L367</f>
        <v>30000</v>
      </c>
      <c r="Q367" s="226"/>
      <c r="R367" s="112"/>
      <c r="S367" s="221"/>
      <c r="T367" s="219"/>
    </row>
    <row r="368" spans="1:23" s="222" customFormat="1" ht="15" customHeight="1">
      <c r="B368" s="217"/>
      <c r="C368" s="38"/>
      <c r="D368" s="20"/>
      <c r="E368" s="17"/>
      <c r="F368" s="17"/>
      <c r="G368" s="17"/>
      <c r="H368" s="17"/>
      <c r="I368" s="17"/>
      <c r="J368" s="17"/>
      <c r="K368" s="22"/>
      <c r="L368" s="17"/>
      <c r="M368" s="17"/>
      <c r="N368" s="17"/>
      <c r="O368" s="17"/>
      <c r="P368" s="13"/>
      <c r="Q368" s="226">
        <f>P367+P368</f>
        <v>30000</v>
      </c>
      <c r="R368" s="112"/>
      <c r="S368" s="221"/>
      <c r="T368" s="219"/>
    </row>
    <row r="369" spans="1:23" s="222" customFormat="1" ht="15" customHeight="1">
      <c r="B369" s="217"/>
      <c r="C369" s="19" t="s">
        <v>147</v>
      </c>
      <c r="D369" s="227"/>
      <c r="E369" s="219"/>
      <c r="F369" s="219"/>
      <c r="G369" s="219"/>
      <c r="H369" s="219"/>
      <c r="I369" s="219"/>
      <c r="J369" s="219"/>
      <c r="K369" s="220"/>
      <c r="L369" s="219"/>
      <c r="M369" s="219"/>
      <c r="N369" s="219"/>
      <c r="O369" s="219"/>
      <c r="P369" s="224"/>
      <c r="Q369" s="226"/>
      <c r="R369" s="112"/>
      <c r="S369" s="221"/>
      <c r="T369" s="219"/>
    </row>
    <row r="370" spans="1:23" s="222" customFormat="1" ht="15" customHeight="1">
      <c r="B370" s="217"/>
      <c r="C370" s="38"/>
      <c r="D370" s="20"/>
      <c r="E370" s="17"/>
      <c r="F370" s="17"/>
      <c r="G370" s="17"/>
      <c r="H370" s="17"/>
      <c r="I370" s="17"/>
      <c r="J370" s="17"/>
      <c r="K370" s="22"/>
      <c r="L370" s="17"/>
      <c r="M370" s="17"/>
      <c r="N370" s="17"/>
      <c r="O370" s="17"/>
      <c r="P370" s="13"/>
      <c r="Q370" s="226"/>
      <c r="R370" s="112"/>
      <c r="S370" s="221"/>
      <c r="T370" s="219"/>
    </row>
    <row r="371" spans="1:23" s="222" customFormat="1" ht="15" customHeight="1">
      <c r="B371" s="217"/>
      <c r="C371" s="38"/>
      <c r="D371" s="20"/>
      <c r="E371" s="17"/>
      <c r="F371" s="17"/>
      <c r="G371" s="17"/>
      <c r="H371" s="17"/>
      <c r="I371" s="17"/>
      <c r="J371" s="17"/>
      <c r="K371" s="22"/>
      <c r="L371" s="17"/>
      <c r="M371" s="17"/>
      <c r="N371" s="17"/>
      <c r="O371" s="17"/>
      <c r="P371" s="13"/>
      <c r="Q371" s="226"/>
      <c r="R371" s="112"/>
      <c r="S371" s="221"/>
      <c r="T371" s="219"/>
    </row>
    <row r="372" spans="1:23" s="222" customFormat="1" ht="15" customHeight="1">
      <c r="A372" s="216"/>
      <c r="B372" s="217"/>
      <c r="C372" s="40" t="s">
        <v>158</v>
      </c>
      <c r="D372" s="111">
        <v>10000</v>
      </c>
      <c r="E372" s="219" t="s">
        <v>112</v>
      </c>
      <c r="F372" s="219" t="s">
        <v>113</v>
      </c>
      <c r="G372" s="219"/>
      <c r="H372" s="219"/>
      <c r="I372" s="115">
        <v>1</v>
      </c>
      <c r="J372" s="219" t="s">
        <v>129</v>
      </c>
      <c r="K372" s="219" t="s">
        <v>113</v>
      </c>
      <c r="L372" s="114">
        <v>1</v>
      </c>
      <c r="M372" s="219" t="s">
        <v>133</v>
      </c>
      <c r="N372" s="219"/>
      <c r="O372" s="223" t="s">
        <v>116</v>
      </c>
      <c r="P372" s="224">
        <f>D372*I372*L372</f>
        <v>10000</v>
      </c>
      <c r="Q372" s="226"/>
      <c r="R372" s="112"/>
      <c r="S372" s="221"/>
      <c r="T372" s="219"/>
    </row>
    <row r="373" spans="1:23" s="222" customFormat="1" ht="15" customHeight="1">
      <c r="A373" s="216"/>
      <c r="B373" s="217"/>
      <c r="C373" s="38"/>
      <c r="D373" s="20"/>
      <c r="E373" s="17"/>
      <c r="F373" s="17"/>
      <c r="G373" s="17"/>
      <c r="H373" s="17"/>
      <c r="I373" s="17"/>
      <c r="J373" s="17"/>
      <c r="K373" s="22"/>
      <c r="L373" s="17"/>
      <c r="M373" s="17"/>
      <c r="N373" s="17"/>
      <c r="O373" s="17"/>
      <c r="P373" s="13"/>
      <c r="Q373" s="226"/>
      <c r="R373" s="112" t="s">
        <v>243</v>
      </c>
      <c r="S373" s="221"/>
      <c r="T373" s="219"/>
    </row>
    <row r="374" spans="1:23" s="222" customFormat="1" ht="15" customHeight="1" thickBot="1">
      <c r="A374" s="216"/>
      <c r="B374" s="217"/>
      <c r="C374" s="38"/>
      <c r="D374" s="20"/>
      <c r="E374" s="17"/>
      <c r="F374" s="17"/>
      <c r="G374" s="17"/>
      <c r="H374" s="17"/>
      <c r="I374" s="17"/>
      <c r="J374" s="17"/>
      <c r="K374" s="22"/>
      <c r="L374" s="17"/>
      <c r="M374" s="17"/>
      <c r="N374" s="17"/>
      <c r="O374" s="17"/>
      <c r="P374" s="13"/>
      <c r="Q374" s="226">
        <f>SUM(P370:P374)</f>
        <v>10000</v>
      </c>
      <c r="R374" s="112"/>
      <c r="S374" s="221"/>
      <c r="T374" s="219"/>
    </row>
    <row r="375" spans="1:23" ht="15" customHeight="1">
      <c r="A375" s="236" t="s">
        <v>63</v>
      </c>
      <c r="B375" s="215" t="s">
        <v>253</v>
      </c>
      <c r="C375" s="338"/>
      <c r="D375" s="173"/>
      <c r="E375" s="173"/>
      <c r="F375" s="173"/>
      <c r="G375" s="173"/>
      <c r="H375" s="173"/>
      <c r="I375" s="173"/>
      <c r="J375" s="173"/>
      <c r="K375" s="173"/>
      <c r="L375" s="173"/>
      <c r="M375" s="173"/>
      <c r="N375" s="173"/>
      <c r="O375" s="173"/>
      <c r="P375" s="173"/>
      <c r="Q375" s="173"/>
      <c r="R375" s="174"/>
      <c r="U375" s="18"/>
      <c r="V375" s="17"/>
      <c r="W375" s="13"/>
    </row>
    <row r="376" spans="1:23" s="222" customFormat="1" ht="15" customHeight="1">
      <c r="B376" s="73">
        <f>SUM(Q376:Q390)</f>
        <v>255380.81818181818</v>
      </c>
      <c r="C376" s="19" t="s">
        <v>110</v>
      </c>
      <c r="D376" s="218" t="s">
        <v>254</v>
      </c>
      <c r="E376" s="219"/>
      <c r="F376" s="219"/>
      <c r="G376" s="219"/>
      <c r="H376" s="219"/>
      <c r="I376" s="219"/>
      <c r="J376" s="219"/>
      <c r="K376" s="219"/>
      <c r="L376" s="219"/>
      <c r="M376" s="219"/>
      <c r="N376" s="219"/>
      <c r="O376" s="220"/>
      <c r="P376" s="219"/>
      <c r="Q376" s="233"/>
      <c r="R376" s="112"/>
      <c r="S376" s="219"/>
      <c r="T376" s="219"/>
      <c r="U376" s="219"/>
      <c r="V376" s="221"/>
      <c r="W376" s="219"/>
    </row>
    <row r="377" spans="1:23" s="222" customFormat="1" ht="15" customHeight="1">
      <c r="B377" s="217"/>
      <c r="C377" s="37"/>
      <c r="D377" s="116">
        <v>4000</v>
      </c>
      <c r="E377" s="219" t="s">
        <v>112</v>
      </c>
      <c r="F377" s="219" t="s">
        <v>113</v>
      </c>
      <c r="G377" s="219"/>
      <c r="H377" s="219"/>
      <c r="I377" s="211">
        <v>2</v>
      </c>
      <c r="J377" s="219" t="s">
        <v>114</v>
      </c>
      <c r="K377" s="219" t="s">
        <v>113</v>
      </c>
      <c r="L377" s="225">
        <v>4</v>
      </c>
      <c r="M377" s="219" t="s">
        <v>115</v>
      </c>
      <c r="N377" s="219"/>
      <c r="O377" s="223" t="s">
        <v>116</v>
      </c>
      <c r="P377" s="224">
        <f>D377*I377*L377</f>
        <v>32000</v>
      </c>
      <c r="Q377" s="226"/>
      <c r="R377" s="112"/>
      <c r="S377" s="221"/>
      <c r="T377" s="219"/>
    </row>
    <row r="378" spans="1:23" s="222" customFormat="1" ht="15" customHeight="1">
      <c r="B378" s="217"/>
      <c r="C378" s="19" t="s">
        <v>120</v>
      </c>
      <c r="D378" s="227"/>
      <c r="E378" s="219"/>
      <c r="F378" s="219"/>
      <c r="G378" s="219"/>
      <c r="H378" s="219"/>
      <c r="I378" s="219"/>
      <c r="J378" s="219"/>
      <c r="K378" s="220"/>
      <c r="L378" s="219"/>
      <c r="M378" s="219"/>
      <c r="N378" s="219"/>
      <c r="O378" s="219" t="s">
        <v>119</v>
      </c>
      <c r="Q378" s="226">
        <f>SUM(P377:P377)/110*100-1</f>
        <v>29089.909090909092</v>
      </c>
      <c r="R378" s="228" t="s">
        <v>125</v>
      </c>
      <c r="S378" s="221"/>
      <c r="T378" s="219"/>
    </row>
    <row r="379" spans="1:23" ht="15" customHeight="1">
      <c r="A379" s="70"/>
      <c r="B379" s="73"/>
      <c r="C379" s="38" t="s">
        <v>122</v>
      </c>
      <c r="D379" s="401"/>
      <c r="E379" s="244" t="s">
        <v>112</v>
      </c>
      <c r="F379" s="244" t="s">
        <v>113</v>
      </c>
      <c r="G379" s="244"/>
      <c r="H379" s="244"/>
      <c r="I379" s="245">
        <v>2</v>
      </c>
      <c r="J379" s="244" t="s">
        <v>114</v>
      </c>
      <c r="K379" s="244" t="s">
        <v>113</v>
      </c>
      <c r="L379" s="242">
        <v>4</v>
      </c>
      <c r="M379" s="244" t="s">
        <v>115</v>
      </c>
      <c r="N379" s="244"/>
      <c r="O379" s="246" t="s">
        <v>116</v>
      </c>
      <c r="P379" s="239">
        <f>D379*I379*L379</f>
        <v>0</v>
      </c>
      <c r="Q379" s="240"/>
      <c r="R379" s="243" t="s">
        <v>221</v>
      </c>
      <c r="T379" s="18"/>
      <c r="V379" s="13"/>
      <c r="W379" s="13"/>
    </row>
    <row r="380" spans="1:23" ht="15" customHeight="1">
      <c r="A380" s="70"/>
      <c r="B380" s="73"/>
      <c r="C380" s="38" t="s">
        <v>124</v>
      </c>
      <c r="D380" s="401"/>
      <c r="E380" s="244" t="s">
        <v>112</v>
      </c>
      <c r="F380" s="244" t="s">
        <v>113</v>
      </c>
      <c r="G380" s="244"/>
      <c r="H380" s="244"/>
      <c r="I380" s="245">
        <v>2</v>
      </c>
      <c r="J380" s="244" t="s">
        <v>114</v>
      </c>
      <c r="K380" s="244" t="s">
        <v>113</v>
      </c>
      <c r="L380" s="242">
        <v>8</v>
      </c>
      <c r="M380" s="244" t="s">
        <v>115</v>
      </c>
      <c r="N380" s="244"/>
      <c r="O380" s="246" t="s">
        <v>116</v>
      </c>
      <c r="P380" s="239">
        <f>D380*I380*L380</f>
        <v>0</v>
      </c>
      <c r="Q380" s="240">
        <f>SUM(P377:P380)/110*100</f>
        <v>29090.909090909092</v>
      </c>
      <c r="R380" s="247" t="s">
        <v>125</v>
      </c>
      <c r="T380" s="18"/>
      <c r="V380" s="13"/>
      <c r="W380" s="13"/>
    </row>
    <row r="381" spans="1:23" ht="15" customHeight="1">
      <c r="A381" s="70"/>
      <c r="B381" s="73"/>
      <c r="D381" s="20"/>
      <c r="G381" s="17"/>
      <c r="H381" s="17"/>
      <c r="K381" s="22"/>
      <c r="N381" s="17"/>
      <c r="P381" s="13"/>
      <c r="Q381" s="24"/>
      <c r="R381" s="24"/>
      <c r="T381" s="18"/>
      <c r="V381" s="13"/>
      <c r="W381" s="13"/>
    </row>
    <row r="382" spans="1:23" s="222" customFormat="1" ht="15" customHeight="1">
      <c r="B382" s="217"/>
      <c r="C382" s="19" t="s">
        <v>181</v>
      </c>
      <c r="D382" s="116">
        <v>140</v>
      </c>
      <c r="E382" s="219" t="s">
        <v>112</v>
      </c>
      <c r="F382" s="219" t="s">
        <v>113</v>
      </c>
      <c r="G382" s="219"/>
      <c r="H382" s="219"/>
      <c r="I382" s="115">
        <v>10</v>
      </c>
      <c r="J382" s="219" t="s">
        <v>114</v>
      </c>
      <c r="K382" s="219" t="s">
        <v>113</v>
      </c>
      <c r="L382" s="114">
        <v>8</v>
      </c>
      <c r="M382" s="219" t="s">
        <v>115</v>
      </c>
      <c r="N382" s="219"/>
      <c r="O382" s="223" t="s">
        <v>116</v>
      </c>
      <c r="P382" s="224">
        <f>D382*I382*L382</f>
        <v>11200</v>
      </c>
      <c r="Q382" s="226"/>
      <c r="R382" s="112" t="s">
        <v>196</v>
      </c>
      <c r="S382" s="221"/>
      <c r="T382" s="219"/>
    </row>
    <row r="383" spans="1:23" s="222" customFormat="1" ht="15" customHeight="1">
      <c r="B383" s="217"/>
      <c r="C383" s="19"/>
      <c r="D383" s="116">
        <v>2000</v>
      </c>
      <c r="E383" s="219" t="s">
        <v>112</v>
      </c>
      <c r="F383" s="219" t="s">
        <v>113</v>
      </c>
      <c r="G383" s="219"/>
      <c r="H383" s="219"/>
      <c r="I383" s="115">
        <v>2</v>
      </c>
      <c r="J383" s="219" t="s">
        <v>129</v>
      </c>
      <c r="K383" s="219" t="s">
        <v>113</v>
      </c>
      <c r="L383" s="114">
        <v>4</v>
      </c>
      <c r="M383" s="219" t="s">
        <v>133</v>
      </c>
      <c r="N383" s="219"/>
      <c r="O383" s="223" t="s">
        <v>116</v>
      </c>
      <c r="P383" s="224">
        <f>D383*I383*L383</f>
        <v>16000</v>
      </c>
      <c r="Q383" s="226">
        <f>P382+P383</f>
        <v>27200</v>
      </c>
      <c r="R383" s="112" t="s">
        <v>183</v>
      </c>
      <c r="S383" s="221"/>
      <c r="T383" s="219"/>
    </row>
    <row r="384" spans="1:23" s="222" customFormat="1" ht="15" customHeight="1">
      <c r="B384" s="217"/>
      <c r="C384" s="19" t="s">
        <v>131</v>
      </c>
      <c r="D384" s="227"/>
      <c r="E384" s="219"/>
      <c r="F384" s="219"/>
      <c r="G384" s="219"/>
      <c r="H384" s="219"/>
      <c r="I384" s="219"/>
      <c r="J384" s="219"/>
      <c r="K384" s="220"/>
      <c r="L384" s="219"/>
      <c r="M384" s="219"/>
      <c r="N384" s="219"/>
      <c r="O384" s="219"/>
      <c r="P384" s="224"/>
      <c r="Q384" s="226"/>
      <c r="R384" s="112"/>
      <c r="S384" s="221"/>
      <c r="T384" s="219"/>
    </row>
    <row r="385" spans="1:23" s="222" customFormat="1" ht="15" customHeight="1">
      <c r="B385" s="217"/>
      <c r="C385" s="38"/>
      <c r="D385" s="20"/>
      <c r="E385" s="17"/>
      <c r="F385" s="17"/>
      <c r="G385" s="17"/>
      <c r="H385" s="17"/>
      <c r="I385" s="17"/>
      <c r="J385" s="17"/>
      <c r="K385" s="22"/>
      <c r="L385" s="17"/>
      <c r="M385" s="17"/>
      <c r="N385" s="17"/>
      <c r="O385" s="17"/>
      <c r="P385" s="13"/>
      <c r="Q385" s="226"/>
      <c r="R385" s="112"/>
      <c r="S385" s="221"/>
      <c r="T385" s="219"/>
    </row>
    <row r="386" spans="1:23" s="222" customFormat="1" ht="15" customHeight="1">
      <c r="B386" s="217"/>
      <c r="C386" s="38" t="s">
        <v>135</v>
      </c>
      <c r="D386" s="116">
        <v>40000</v>
      </c>
      <c r="E386" s="219" t="s">
        <v>112</v>
      </c>
      <c r="F386" s="219" t="s">
        <v>113</v>
      </c>
      <c r="G386" s="219"/>
      <c r="H386" s="219"/>
      <c r="I386" s="115">
        <v>1</v>
      </c>
      <c r="J386" s="219" t="s">
        <v>129</v>
      </c>
      <c r="K386" s="219" t="s">
        <v>113</v>
      </c>
      <c r="L386" s="114">
        <v>4</v>
      </c>
      <c r="M386" s="219" t="s">
        <v>115</v>
      </c>
      <c r="N386" s="219"/>
      <c r="O386" s="223" t="s">
        <v>116</v>
      </c>
      <c r="P386" s="239">
        <f>D386*I386*L386</f>
        <v>160000</v>
      </c>
      <c r="Q386" s="226">
        <f>P385+P386</f>
        <v>160000</v>
      </c>
      <c r="R386" s="112"/>
      <c r="S386" s="221"/>
      <c r="T386" s="219"/>
    </row>
    <row r="387" spans="1:23" s="222" customFormat="1" ht="15" customHeight="1">
      <c r="B387" s="217"/>
      <c r="C387" s="19" t="s">
        <v>147</v>
      </c>
      <c r="D387" s="227"/>
      <c r="E387" s="219"/>
      <c r="F387" s="219"/>
      <c r="G387" s="219"/>
      <c r="H387" s="219"/>
      <c r="I387" s="219"/>
      <c r="J387" s="219"/>
      <c r="K387" s="220"/>
      <c r="L387" s="219"/>
      <c r="M387" s="219"/>
      <c r="N387" s="219"/>
      <c r="O387" s="219"/>
      <c r="P387" s="224"/>
      <c r="Q387" s="226"/>
      <c r="R387" s="112"/>
      <c r="S387" s="221"/>
      <c r="T387" s="219"/>
    </row>
    <row r="388" spans="1:23" s="222" customFormat="1" ht="15" customHeight="1">
      <c r="A388" s="216"/>
      <c r="B388" s="217"/>
      <c r="C388" s="40" t="s">
        <v>158</v>
      </c>
      <c r="D388" s="111">
        <v>10000</v>
      </c>
      <c r="E388" s="219" t="s">
        <v>112</v>
      </c>
      <c r="F388" s="219" t="s">
        <v>113</v>
      </c>
      <c r="G388" s="219"/>
      <c r="H388" s="219"/>
      <c r="I388" s="115">
        <v>1</v>
      </c>
      <c r="J388" s="219" t="s">
        <v>129</v>
      </c>
      <c r="K388" s="219" t="s">
        <v>113</v>
      </c>
      <c r="L388" s="114">
        <v>1</v>
      </c>
      <c r="M388" s="219" t="s">
        <v>133</v>
      </c>
      <c r="N388" s="219"/>
      <c r="O388" s="223" t="s">
        <v>116</v>
      </c>
      <c r="P388" s="224">
        <f>D388*I388*L388</f>
        <v>10000</v>
      </c>
      <c r="Q388" s="226"/>
      <c r="R388" s="112"/>
      <c r="S388" s="221"/>
      <c r="T388" s="219"/>
    </row>
    <row r="389" spans="1:23" s="222" customFormat="1" ht="15" customHeight="1">
      <c r="A389" s="216"/>
      <c r="B389" s="217"/>
      <c r="C389" s="38"/>
      <c r="D389" s="20"/>
      <c r="E389" s="17"/>
      <c r="F389" s="17"/>
      <c r="G389" s="17"/>
      <c r="H389" s="17"/>
      <c r="I389" s="17"/>
      <c r="J389" s="17"/>
      <c r="K389" s="22"/>
      <c r="L389" s="17"/>
      <c r="M389" s="17"/>
      <c r="N389" s="17"/>
      <c r="O389" s="17"/>
      <c r="P389" s="13"/>
      <c r="Q389" s="226"/>
      <c r="R389" s="112" t="s">
        <v>255</v>
      </c>
      <c r="S389" s="221"/>
      <c r="T389" s="219"/>
    </row>
    <row r="390" spans="1:23" s="222" customFormat="1" ht="15" customHeight="1" thickBot="1">
      <c r="A390" s="216"/>
      <c r="B390" s="217"/>
      <c r="C390" s="38"/>
      <c r="D390" s="20"/>
      <c r="E390" s="17"/>
      <c r="F390" s="17"/>
      <c r="G390" s="17"/>
      <c r="H390" s="17"/>
      <c r="I390" s="17"/>
      <c r="J390" s="17"/>
      <c r="K390" s="22"/>
      <c r="L390" s="17"/>
      <c r="M390" s="17"/>
      <c r="N390" s="17"/>
      <c r="O390" s="17"/>
      <c r="P390" s="13"/>
      <c r="Q390" s="250">
        <f>SUM(P388:P390)</f>
        <v>10000</v>
      </c>
      <c r="R390" s="112"/>
      <c r="S390" s="221"/>
      <c r="T390" s="219"/>
    </row>
    <row r="391" spans="1:23" ht="15" customHeight="1">
      <c r="A391" s="236" t="s">
        <v>65</v>
      </c>
      <c r="B391" s="178" t="s">
        <v>256</v>
      </c>
      <c r="C391" s="339"/>
      <c r="D391" s="179"/>
      <c r="E391" s="179"/>
      <c r="F391" s="179"/>
      <c r="G391" s="179"/>
      <c r="H391" s="179"/>
      <c r="I391" s="179"/>
      <c r="J391" s="179"/>
      <c r="K391" s="179"/>
      <c r="L391" s="179"/>
      <c r="M391" s="179"/>
      <c r="N391" s="179"/>
      <c r="O391" s="179"/>
      <c r="P391" s="179"/>
      <c r="Q391" s="179"/>
      <c r="R391" s="180"/>
      <c r="S391" s="13"/>
      <c r="T391" s="13"/>
      <c r="U391" s="13"/>
      <c r="V391" s="13"/>
      <c r="W391" s="13"/>
    </row>
    <row r="392" spans="1:23" ht="15" customHeight="1">
      <c r="A392" s="70"/>
      <c r="B392" s="73">
        <f>SUM(Q392:Q399)</f>
        <v>18054.545454545456</v>
      </c>
      <c r="C392" s="61" t="s">
        <v>110</v>
      </c>
      <c r="D392" s="33" t="s">
        <v>206</v>
      </c>
      <c r="G392" s="17"/>
      <c r="H392" s="17"/>
      <c r="K392" s="17"/>
      <c r="N392" s="17"/>
      <c r="O392" s="22"/>
      <c r="Q392" s="43"/>
      <c r="R392" s="24"/>
      <c r="S392" s="13"/>
      <c r="T392" s="13"/>
      <c r="U392" s="13"/>
      <c r="V392" s="13"/>
      <c r="W392" s="13"/>
    </row>
    <row r="393" spans="1:23" ht="15" customHeight="1">
      <c r="A393" s="70"/>
      <c r="B393" s="73"/>
      <c r="C393" s="61"/>
      <c r="D393" s="34">
        <v>620</v>
      </c>
      <c r="E393" s="17" t="s">
        <v>112</v>
      </c>
      <c r="F393" s="17" t="s">
        <v>113</v>
      </c>
      <c r="G393" s="17"/>
      <c r="H393" s="17"/>
      <c r="I393" s="45">
        <v>4</v>
      </c>
      <c r="J393" s="17" t="s">
        <v>114</v>
      </c>
      <c r="K393" s="17" t="s">
        <v>113</v>
      </c>
      <c r="L393" s="46">
        <v>1</v>
      </c>
      <c r="M393" s="17" t="s">
        <v>115</v>
      </c>
      <c r="N393" s="17"/>
      <c r="O393" s="23" t="s">
        <v>116</v>
      </c>
      <c r="P393" s="16">
        <f>D393*I393*L393</f>
        <v>2480</v>
      </c>
      <c r="Q393" s="38">
        <f>P393/110*100</f>
        <v>2254.5454545454545</v>
      </c>
      <c r="R393" s="85" t="s">
        <v>125</v>
      </c>
      <c r="S393" s="13"/>
      <c r="T393" s="13"/>
      <c r="U393" s="13"/>
      <c r="V393" s="13"/>
      <c r="W393" s="13"/>
    </row>
    <row r="394" spans="1:23" ht="15" customHeight="1">
      <c r="A394" s="70"/>
      <c r="B394" s="73"/>
      <c r="C394" s="61" t="s">
        <v>181</v>
      </c>
      <c r="D394" s="34">
        <v>140</v>
      </c>
      <c r="E394" s="17" t="s">
        <v>112</v>
      </c>
      <c r="F394" s="17" t="s">
        <v>113</v>
      </c>
      <c r="G394" s="17"/>
      <c r="H394" s="17"/>
      <c r="I394" s="53">
        <v>10</v>
      </c>
      <c r="J394" s="17" t="s">
        <v>114</v>
      </c>
      <c r="K394" s="17" t="s">
        <v>113</v>
      </c>
      <c r="L394" s="54">
        <v>2</v>
      </c>
      <c r="M394" s="17" t="s">
        <v>115</v>
      </c>
      <c r="N394" s="17"/>
      <c r="O394" s="23" t="s">
        <v>116</v>
      </c>
      <c r="P394" s="16">
        <f>D394*I394*L394</f>
        <v>2800</v>
      </c>
      <c r="Q394" s="38"/>
      <c r="R394" s="24" t="s">
        <v>204</v>
      </c>
      <c r="S394" s="13"/>
      <c r="T394" s="13"/>
      <c r="U394" s="13"/>
      <c r="V394" s="13"/>
      <c r="W394" s="13"/>
    </row>
    <row r="395" spans="1:23" ht="15" customHeight="1">
      <c r="A395" s="70"/>
      <c r="B395" s="73"/>
      <c r="C395" s="61"/>
      <c r="D395" s="34">
        <v>2000</v>
      </c>
      <c r="E395" s="17" t="s">
        <v>112</v>
      </c>
      <c r="F395" s="17" t="s">
        <v>113</v>
      </c>
      <c r="G395" s="17"/>
      <c r="H395" s="17"/>
      <c r="I395" s="53">
        <v>2</v>
      </c>
      <c r="J395" s="17" t="s">
        <v>129</v>
      </c>
      <c r="K395" s="17" t="s">
        <v>113</v>
      </c>
      <c r="L395" s="54">
        <v>2</v>
      </c>
      <c r="M395" s="17" t="s">
        <v>133</v>
      </c>
      <c r="N395" s="17"/>
      <c r="O395" s="23" t="s">
        <v>116</v>
      </c>
      <c r="P395" s="16">
        <f>D395*I395*L395</f>
        <v>8000</v>
      </c>
      <c r="Q395" s="38">
        <f>P394+P395</f>
        <v>10800</v>
      </c>
      <c r="R395" s="24" t="s">
        <v>183</v>
      </c>
      <c r="S395" s="13"/>
      <c r="T395" s="13"/>
      <c r="U395" s="13"/>
      <c r="V395" s="13"/>
      <c r="W395" s="13"/>
    </row>
    <row r="396" spans="1:23" ht="15" customHeight="1">
      <c r="A396" s="70"/>
      <c r="B396" s="73"/>
      <c r="C396" s="61" t="s">
        <v>147</v>
      </c>
      <c r="D396" s="20"/>
      <c r="G396" s="17"/>
      <c r="H396" s="17"/>
      <c r="K396" s="22"/>
      <c r="N396" s="17"/>
      <c r="P396" s="16"/>
      <c r="Q396" s="38"/>
      <c r="R396" s="24"/>
      <c r="S396" s="13"/>
      <c r="T396" s="13"/>
      <c r="U396" s="13"/>
      <c r="V396" s="13"/>
      <c r="W396" s="13"/>
    </row>
    <row r="397" spans="1:23" ht="15" customHeight="1">
      <c r="A397" s="70"/>
      <c r="B397" s="73"/>
      <c r="C397" s="63" t="s">
        <v>158</v>
      </c>
      <c r="D397" s="34">
        <v>5000</v>
      </c>
      <c r="E397" s="17" t="s">
        <v>112</v>
      </c>
      <c r="F397" s="17" t="s">
        <v>113</v>
      </c>
      <c r="G397" s="17"/>
      <c r="H397" s="17"/>
      <c r="I397" s="53">
        <v>1</v>
      </c>
      <c r="J397" s="17" t="s">
        <v>129</v>
      </c>
      <c r="K397" s="17" t="s">
        <v>113</v>
      </c>
      <c r="L397" s="54">
        <v>1</v>
      </c>
      <c r="M397" s="17" t="s">
        <v>133</v>
      </c>
      <c r="N397" s="17"/>
      <c r="O397" s="23" t="s">
        <v>116</v>
      </c>
      <c r="P397" s="16">
        <f>D397*I397*L397</f>
        <v>5000</v>
      </c>
      <c r="Q397" s="38"/>
      <c r="R397" s="24"/>
      <c r="S397" s="13"/>
      <c r="T397" s="13"/>
      <c r="U397" s="13"/>
      <c r="V397" s="13"/>
      <c r="W397" s="13"/>
    </row>
    <row r="398" spans="1:23" ht="15" customHeight="1">
      <c r="A398" s="70"/>
      <c r="B398" s="73"/>
      <c r="C398" s="38"/>
      <c r="D398" s="20"/>
      <c r="G398" s="17"/>
      <c r="H398" s="17"/>
      <c r="K398" s="22"/>
      <c r="N398" s="17"/>
      <c r="P398" s="13"/>
      <c r="Q398" s="38"/>
      <c r="R398" s="24"/>
      <c r="S398" s="13"/>
      <c r="T398" s="13"/>
      <c r="U398" s="13"/>
      <c r="V398" s="13"/>
      <c r="W398" s="13"/>
    </row>
    <row r="399" spans="1:23" ht="15" customHeight="1" thickBot="1">
      <c r="A399" s="70"/>
      <c r="B399" s="73"/>
      <c r="C399" s="38"/>
      <c r="D399" s="20"/>
      <c r="G399" s="17"/>
      <c r="H399" s="17"/>
      <c r="K399" s="22"/>
      <c r="N399" s="17"/>
      <c r="P399" s="13"/>
      <c r="Q399" s="55">
        <f>SUM(P397:P399)</f>
        <v>5000</v>
      </c>
      <c r="R399" s="24"/>
      <c r="S399" s="13"/>
      <c r="T399" s="13"/>
      <c r="U399" s="13"/>
      <c r="V399" s="13"/>
      <c r="W399" s="13"/>
    </row>
    <row r="400" spans="1:23" ht="15" customHeight="1">
      <c r="A400" s="236" t="s">
        <v>67</v>
      </c>
      <c r="B400" s="172" t="s">
        <v>257</v>
      </c>
      <c r="C400" s="338"/>
      <c r="D400" s="173"/>
      <c r="E400" s="173"/>
      <c r="F400" s="173"/>
      <c r="G400" s="173"/>
      <c r="H400" s="173"/>
      <c r="I400" s="173"/>
      <c r="J400" s="173"/>
      <c r="K400" s="173"/>
      <c r="L400" s="173"/>
      <c r="M400" s="173"/>
      <c r="N400" s="173"/>
      <c r="O400" s="173"/>
      <c r="P400" s="173"/>
      <c r="Q400" s="173"/>
      <c r="R400" s="173"/>
      <c r="S400" s="174"/>
      <c r="T400" s="13"/>
      <c r="U400" s="13"/>
      <c r="V400" s="13"/>
      <c r="W400" s="13"/>
    </row>
    <row r="401" spans="1:23" ht="15" customHeight="1">
      <c r="A401" s="70"/>
      <c r="B401" s="73">
        <f>SUM(Q401:Q408)</f>
        <v>33709.090909090912</v>
      </c>
      <c r="C401" s="61" t="s">
        <v>110</v>
      </c>
      <c r="D401" s="33" t="s">
        <v>258</v>
      </c>
      <c r="G401" s="17"/>
      <c r="H401" s="17"/>
      <c r="K401" s="17"/>
      <c r="N401" s="17"/>
      <c r="O401" s="22"/>
      <c r="Q401" s="43"/>
      <c r="R401" s="24"/>
      <c r="S401" s="13"/>
      <c r="T401" s="13"/>
      <c r="U401" s="13"/>
      <c r="V401" s="13"/>
      <c r="W401" s="13"/>
    </row>
    <row r="402" spans="1:23" ht="15" customHeight="1">
      <c r="A402" s="70"/>
      <c r="B402" s="73"/>
      <c r="C402" s="61"/>
      <c r="D402" s="34">
        <v>620</v>
      </c>
      <c r="E402" s="17" t="s">
        <v>112</v>
      </c>
      <c r="F402" s="17" t="s">
        <v>113</v>
      </c>
      <c r="G402" s="17"/>
      <c r="H402" s="17"/>
      <c r="I402" s="45">
        <v>4</v>
      </c>
      <c r="J402" s="17" t="s">
        <v>114</v>
      </c>
      <c r="K402" s="17" t="s">
        <v>113</v>
      </c>
      <c r="L402" s="46">
        <v>2</v>
      </c>
      <c r="M402" s="17" t="s">
        <v>115</v>
      </c>
      <c r="N402" s="17"/>
      <c r="O402" s="23" t="s">
        <v>116</v>
      </c>
      <c r="P402" s="16">
        <f>D402*I402*L402</f>
        <v>4960</v>
      </c>
      <c r="Q402" s="38">
        <f>P402/110*100</f>
        <v>4509.090909090909</v>
      </c>
      <c r="R402" s="85" t="s">
        <v>125</v>
      </c>
      <c r="S402" s="13"/>
      <c r="T402" s="13"/>
      <c r="U402" s="13"/>
      <c r="V402" s="13"/>
      <c r="W402" s="13"/>
    </row>
    <row r="403" spans="1:23" ht="15" customHeight="1">
      <c r="A403" s="70"/>
      <c r="B403" s="73"/>
      <c r="C403" s="61" t="s">
        <v>181</v>
      </c>
      <c r="D403" s="34">
        <v>140</v>
      </c>
      <c r="E403" s="17" t="s">
        <v>112</v>
      </c>
      <c r="F403" s="17" t="s">
        <v>113</v>
      </c>
      <c r="G403" s="17"/>
      <c r="H403" s="17"/>
      <c r="I403" s="53">
        <v>20</v>
      </c>
      <c r="J403" s="17" t="s">
        <v>114</v>
      </c>
      <c r="K403" s="17" t="s">
        <v>113</v>
      </c>
      <c r="L403" s="54">
        <v>4</v>
      </c>
      <c r="M403" s="17" t="s">
        <v>115</v>
      </c>
      <c r="N403" s="17"/>
      <c r="O403" s="23" t="s">
        <v>116</v>
      </c>
      <c r="P403" s="16">
        <f>D403*I403*L403</f>
        <v>11200</v>
      </c>
      <c r="Q403" s="38"/>
      <c r="R403" s="24" t="s">
        <v>182</v>
      </c>
      <c r="S403" s="13"/>
      <c r="T403" s="13"/>
      <c r="U403" s="13"/>
      <c r="V403" s="13"/>
      <c r="W403" s="13"/>
    </row>
    <row r="404" spans="1:23" ht="15" customHeight="1">
      <c r="A404" s="70"/>
      <c r="B404" s="73"/>
      <c r="C404" s="61"/>
      <c r="D404" s="34">
        <v>2000</v>
      </c>
      <c r="E404" s="17" t="s">
        <v>112</v>
      </c>
      <c r="F404" s="17" t="s">
        <v>113</v>
      </c>
      <c r="G404" s="17"/>
      <c r="H404" s="17"/>
      <c r="I404" s="53">
        <v>2</v>
      </c>
      <c r="J404" s="17" t="s">
        <v>129</v>
      </c>
      <c r="K404" s="17" t="s">
        <v>113</v>
      </c>
      <c r="L404" s="54">
        <v>2</v>
      </c>
      <c r="M404" s="17" t="s">
        <v>133</v>
      </c>
      <c r="N404" s="17"/>
      <c r="O404" s="23" t="s">
        <v>116</v>
      </c>
      <c r="P404" s="16">
        <f>D404*I404*L404</f>
        <v>8000</v>
      </c>
      <c r="Q404" s="38">
        <f>P403+P404</f>
        <v>19200</v>
      </c>
      <c r="R404" s="24" t="s">
        <v>183</v>
      </c>
      <c r="S404" s="13"/>
      <c r="T404" s="13"/>
      <c r="U404" s="13"/>
      <c r="V404" s="13"/>
      <c r="W404" s="13"/>
    </row>
    <row r="405" spans="1:23" ht="15" customHeight="1">
      <c r="A405" s="70"/>
      <c r="B405" s="73"/>
      <c r="C405" s="61" t="s">
        <v>147</v>
      </c>
      <c r="D405" s="20"/>
      <c r="G405" s="17"/>
      <c r="H405" s="17"/>
      <c r="K405" s="22"/>
      <c r="N405" s="17"/>
      <c r="P405" s="16"/>
      <c r="Q405" s="38"/>
      <c r="R405" s="24"/>
      <c r="S405" s="13"/>
      <c r="T405" s="13"/>
      <c r="U405" s="13"/>
      <c r="V405" s="13"/>
      <c r="W405" s="13"/>
    </row>
    <row r="406" spans="1:23" ht="15" customHeight="1">
      <c r="A406" s="70"/>
      <c r="B406" s="73"/>
      <c r="C406" s="63" t="s">
        <v>158</v>
      </c>
      <c r="D406" s="34">
        <v>5000</v>
      </c>
      <c r="E406" s="17" t="s">
        <v>112</v>
      </c>
      <c r="F406" s="17" t="s">
        <v>113</v>
      </c>
      <c r="G406" s="17"/>
      <c r="H406" s="17"/>
      <c r="I406" s="53">
        <v>1</v>
      </c>
      <c r="J406" s="17" t="s">
        <v>129</v>
      </c>
      <c r="K406" s="17" t="s">
        <v>113</v>
      </c>
      <c r="L406" s="54">
        <v>2</v>
      </c>
      <c r="M406" s="17" t="s">
        <v>133</v>
      </c>
      <c r="N406" s="17"/>
      <c r="O406" s="23" t="s">
        <v>116</v>
      </c>
      <c r="P406" s="16">
        <f>D406*I406*L406</f>
        <v>10000</v>
      </c>
      <c r="Q406" s="38"/>
      <c r="R406" s="24"/>
      <c r="S406" s="13"/>
      <c r="T406" s="13"/>
      <c r="U406" s="13"/>
      <c r="V406" s="13"/>
      <c r="W406" s="13"/>
    </row>
    <row r="407" spans="1:23" ht="15" customHeight="1">
      <c r="A407" s="70"/>
      <c r="B407" s="73"/>
      <c r="C407" s="38"/>
      <c r="D407" s="20"/>
      <c r="G407" s="17"/>
      <c r="H407" s="17"/>
      <c r="K407" s="22"/>
      <c r="N407" s="17"/>
      <c r="P407" s="13"/>
      <c r="Q407" s="38"/>
      <c r="R407" s="24"/>
      <c r="S407" s="13"/>
      <c r="T407" s="13"/>
      <c r="U407" s="13"/>
      <c r="V407" s="13"/>
      <c r="W407" s="13"/>
    </row>
    <row r="408" spans="1:23" ht="15" customHeight="1" thickBot="1">
      <c r="A408" s="70"/>
      <c r="B408" s="73"/>
      <c r="C408" s="38"/>
      <c r="D408" s="20"/>
      <c r="G408" s="17"/>
      <c r="H408" s="17"/>
      <c r="K408" s="22"/>
      <c r="N408" s="17"/>
      <c r="P408" s="13"/>
      <c r="Q408" s="55">
        <f>SUM(P406:P408)</f>
        <v>10000</v>
      </c>
      <c r="R408" s="24"/>
      <c r="S408" s="13"/>
      <c r="T408" s="13"/>
      <c r="U408" s="13"/>
      <c r="V408" s="13"/>
      <c r="W408" s="13"/>
    </row>
    <row r="409" spans="1:23" ht="15" customHeight="1">
      <c r="A409" s="236" t="s">
        <v>69</v>
      </c>
      <c r="B409" s="172" t="s">
        <v>70</v>
      </c>
      <c r="C409" s="338"/>
      <c r="D409" s="173"/>
      <c r="E409" s="173"/>
      <c r="F409" s="173"/>
      <c r="G409" s="173"/>
      <c r="H409" s="173"/>
      <c r="I409" s="173"/>
      <c r="J409" s="173"/>
      <c r="K409" s="173"/>
      <c r="L409" s="173"/>
      <c r="M409" s="173"/>
      <c r="N409" s="173"/>
      <c r="O409" s="173"/>
      <c r="P409" s="173"/>
      <c r="Q409" s="173"/>
      <c r="R409" s="173"/>
      <c r="S409" s="174"/>
      <c r="T409" s="13"/>
      <c r="U409" s="13"/>
      <c r="V409" s="13"/>
      <c r="W409" s="13"/>
    </row>
    <row r="410" spans="1:23" ht="15" customHeight="1">
      <c r="A410" s="70"/>
      <c r="B410" s="73">
        <f>SUM(Q410:Q418)</f>
        <v>158000</v>
      </c>
      <c r="C410" s="19" t="s">
        <v>110</v>
      </c>
      <c r="D410" s="33"/>
      <c r="G410" s="17"/>
      <c r="H410" s="17"/>
      <c r="K410" s="17"/>
      <c r="N410" s="17"/>
      <c r="O410" s="22"/>
      <c r="Q410" s="43"/>
      <c r="R410" s="85" t="s">
        <v>125</v>
      </c>
      <c r="U410" s="18"/>
      <c r="V410" s="17"/>
      <c r="W410" s="13"/>
    </row>
    <row r="411" spans="1:23" ht="15" customHeight="1">
      <c r="A411" s="70"/>
      <c r="B411" s="73"/>
      <c r="C411" s="38"/>
      <c r="D411" s="20"/>
      <c r="G411" s="17"/>
      <c r="H411" s="17"/>
      <c r="K411" s="22"/>
      <c r="N411" s="17"/>
      <c r="P411" s="13"/>
      <c r="Q411" s="38">
        <f>P411/110*100</f>
        <v>0</v>
      </c>
      <c r="R411" s="112" t="s">
        <v>259</v>
      </c>
      <c r="S411" s="13"/>
      <c r="T411" s="13"/>
      <c r="U411" s="13"/>
      <c r="V411" s="13"/>
      <c r="W411" s="13"/>
    </row>
    <row r="412" spans="1:23" ht="15" customHeight="1">
      <c r="A412" s="70"/>
      <c r="B412" s="73"/>
      <c r="C412" s="19" t="s">
        <v>181</v>
      </c>
      <c r="D412" s="34">
        <v>140</v>
      </c>
      <c r="E412" s="17" t="s">
        <v>112</v>
      </c>
      <c r="F412" s="17" t="s">
        <v>113</v>
      </c>
      <c r="G412" s="17"/>
      <c r="H412" s="17"/>
      <c r="I412" s="53">
        <v>10</v>
      </c>
      <c r="J412" s="17" t="s">
        <v>114</v>
      </c>
      <c r="K412" s="17" t="s">
        <v>113</v>
      </c>
      <c r="L412" s="54">
        <v>70</v>
      </c>
      <c r="M412" s="17" t="s">
        <v>115</v>
      </c>
      <c r="N412" s="17"/>
      <c r="O412" s="23" t="s">
        <v>116</v>
      </c>
      <c r="P412" s="16">
        <f>D412*I412*L412</f>
        <v>98000</v>
      </c>
      <c r="Q412" s="38"/>
      <c r="R412" s="24" t="s">
        <v>204</v>
      </c>
      <c r="S412" s="13"/>
      <c r="T412" s="13"/>
      <c r="U412" s="13"/>
      <c r="V412" s="13"/>
      <c r="W412" s="13"/>
    </row>
    <row r="413" spans="1:23" ht="15" customHeight="1">
      <c r="A413" s="70"/>
      <c r="B413" s="73"/>
      <c r="C413" s="61"/>
      <c r="D413" s="34">
        <v>140</v>
      </c>
      <c r="E413" s="17" t="s">
        <v>112</v>
      </c>
      <c r="F413" s="17" t="s">
        <v>113</v>
      </c>
      <c r="G413" s="17"/>
      <c r="H413" s="17"/>
      <c r="I413" s="53">
        <v>50</v>
      </c>
      <c r="J413" s="17" t="s">
        <v>114</v>
      </c>
      <c r="K413" s="17" t="s">
        <v>113</v>
      </c>
      <c r="L413" s="54">
        <v>2</v>
      </c>
      <c r="M413" s="17" t="s">
        <v>115</v>
      </c>
      <c r="N413" s="17"/>
      <c r="O413" s="23" t="s">
        <v>116</v>
      </c>
      <c r="P413" s="16">
        <f>D413*I413*L413</f>
        <v>14000</v>
      </c>
      <c r="Q413" s="38"/>
      <c r="R413" s="24"/>
      <c r="S413" s="13"/>
      <c r="T413" s="13"/>
      <c r="U413" s="13"/>
      <c r="V413" s="13"/>
      <c r="W413" s="13"/>
    </row>
    <row r="414" spans="1:23" ht="15" customHeight="1">
      <c r="A414" s="70"/>
      <c r="B414" s="73"/>
      <c r="C414" s="38"/>
      <c r="D414" s="20"/>
      <c r="G414" s="17"/>
      <c r="H414" s="17"/>
      <c r="K414" s="22"/>
      <c r="N414" s="17"/>
      <c r="P414" s="13"/>
      <c r="Q414" s="38">
        <f>P412+P414</f>
        <v>98000</v>
      </c>
      <c r="R414" s="24" t="s">
        <v>183</v>
      </c>
      <c r="S414" s="13"/>
      <c r="T414" s="13"/>
      <c r="U414" s="13"/>
      <c r="V414" s="13"/>
      <c r="W414" s="13"/>
    </row>
    <row r="415" spans="1:23" ht="15" customHeight="1">
      <c r="A415" s="70"/>
      <c r="B415" s="73"/>
      <c r="C415" s="61" t="s">
        <v>147</v>
      </c>
      <c r="D415" s="20"/>
      <c r="G415" s="17"/>
      <c r="H415" s="17"/>
      <c r="K415" s="22"/>
      <c r="N415" s="17"/>
      <c r="P415" s="16"/>
      <c r="Q415" s="38"/>
      <c r="R415" s="24"/>
      <c r="S415" s="13"/>
      <c r="T415" s="13"/>
      <c r="U415" s="13"/>
      <c r="V415" s="13"/>
      <c r="W415" s="13"/>
    </row>
    <row r="416" spans="1:23" ht="15" customHeight="1">
      <c r="A416" s="70"/>
      <c r="B416" s="73"/>
      <c r="C416" s="63" t="s">
        <v>158</v>
      </c>
      <c r="D416" s="34">
        <v>10000</v>
      </c>
      <c r="E416" s="17" t="s">
        <v>112</v>
      </c>
      <c r="F416" s="17" t="s">
        <v>113</v>
      </c>
      <c r="G416" s="17"/>
      <c r="H416" s="17"/>
      <c r="I416" s="53">
        <v>1</v>
      </c>
      <c r="J416" s="17" t="s">
        <v>129</v>
      </c>
      <c r="K416" s="17" t="s">
        <v>113</v>
      </c>
      <c r="L416" s="54">
        <v>6</v>
      </c>
      <c r="M416" s="17" t="s">
        <v>133</v>
      </c>
      <c r="N416" s="17"/>
      <c r="O416" s="23" t="s">
        <v>116</v>
      </c>
      <c r="P416" s="16">
        <f>D416*I416*L416</f>
        <v>60000</v>
      </c>
      <c r="Q416" s="38"/>
      <c r="R416" s="24" t="s">
        <v>260</v>
      </c>
      <c r="S416" s="13"/>
      <c r="T416" s="13"/>
      <c r="U416" s="13"/>
      <c r="V416" s="13"/>
      <c r="W416" s="13"/>
    </row>
    <row r="417" spans="1:24" ht="15" customHeight="1">
      <c r="A417" s="70"/>
      <c r="B417" s="73"/>
      <c r="C417" s="38"/>
      <c r="D417" s="20"/>
      <c r="G417" s="17"/>
      <c r="H417" s="17"/>
      <c r="K417" s="22"/>
      <c r="N417" s="17"/>
      <c r="P417" s="13"/>
      <c r="Q417" s="38"/>
      <c r="R417" s="24"/>
      <c r="S417" s="13"/>
      <c r="T417" s="13"/>
      <c r="U417" s="13"/>
      <c r="V417" s="13"/>
      <c r="W417" s="13"/>
    </row>
    <row r="418" spans="1:24" ht="15" customHeight="1" thickBot="1">
      <c r="A418" s="70"/>
      <c r="B418" s="73"/>
      <c r="C418" s="38"/>
      <c r="D418" s="20"/>
      <c r="G418" s="17"/>
      <c r="H418" s="17"/>
      <c r="K418" s="22"/>
      <c r="N418" s="17"/>
      <c r="P418" s="13"/>
      <c r="Q418" s="55">
        <f>SUM(P416:P418)</f>
        <v>60000</v>
      </c>
      <c r="R418" s="24"/>
      <c r="S418" s="13"/>
      <c r="T418" s="13"/>
      <c r="U418" s="13"/>
      <c r="V418" s="13"/>
      <c r="W418" s="13"/>
    </row>
    <row r="419" spans="1:24" ht="15" customHeight="1">
      <c r="A419" s="236" t="s">
        <v>71</v>
      </c>
      <c r="B419" s="172" t="s">
        <v>72</v>
      </c>
      <c r="C419" s="338"/>
      <c r="D419" s="173"/>
      <c r="E419" s="173"/>
      <c r="F419" s="173"/>
      <c r="G419" s="173"/>
      <c r="H419" s="173"/>
      <c r="I419" s="173"/>
      <c r="J419" s="173"/>
      <c r="K419" s="173"/>
      <c r="L419" s="173"/>
      <c r="M419" s="173"/>
      <c r="N419" s="173"/>
      <c r="O419" s="173"/>
      <c r="P419" s="173"/>
      <c r="Q419" s="173"/>
      <c r="R419" s="174"/>
      <c r="S419" s="13"/>
      <c r="T419" s="13"/>
      <c r="U419" s="13"/>
      <c r="V419" s="13"/>
      <c r="W419" s="13"/>
    </row>
    <row r="420" spans="1:24" ht="15" customHeight="1">
      <c r="B420" s="73">
        <f>SUM(Q420:Q427)</f>
        <v>36000</v>
      </c>
      <c r="C420" s="19" t="s">
        <v>110</v>
      </c>
      <c r="D420" s="33"/>
      <c r="G420" s="17"/>
      <c r="H420" s="17"/>
      <c r="K420" s="17"/>
      <c r="N420" s="17"/>
      <c r="O420" s="22"/>
      <c r="Q420" s="43"/>
      <c r="R420" s="85" t="s">
        <v>125</v>
      </c>
      <c r="U420" s="18"/>
      <c r="V420" s="17"/>
      <c r="W420" s="13"/>
    </row>
    <row r="421" spans="1:24" ht="15" customHeight="1">
      <c r="B421" s="73"/>
      <c r="C421" s="38"/>
      <c r="D421" s="20"/>
      <c r="G421" s="17"/>
      <c r="H421" s="17"/>
      <c r="K421" s="22"/>
      <c r="N421" s="17"/>
      <c r="P421" s="13"/>
      <c r="Q421" s="38">
        <f>P421/110*100</f>
        <v>0</v>
      </c>
      <c r="R421" s="112" t="s">
        <v>259</v>
      </c>
      <c r="S421" s="13"/>
      <c r="T421" s="13"/>
      <c r="U421" s="13"/>
      <c r="V421" s="13"/>
      <c r="W421" s="13"/>
    </row>
    <row r="422" spans="1:24" ht="15" customHeight="1">
      <c r="B422" s="73"/>
      <c r="C422" s="19" t="s">
        <v>181</v>
      </c>
      <c r="D422" s="34">
        <v>140</v>
      </c>
      <c r="E422" s="17" t="s">
        <v>112</v>
      </c>
      <c r="F422" s="17" t="s">
        <v>113</v>
      </c>
      <c r="G422" s="17"/>
      <c r="H422" s="17"/>
      <c r="I422" s="53">
        <v>10</v>
      </c>
      <c r="J422" s="17" t="s">
        <v>114</v>
      </c>
      <c r="K422" s="17" t="s">
        <v>113</v>
      </c>
      <c r="L422" s="54">
        <v>15</v>
      </c>
      <c r="M422" s="17" t="s">
        <v>115</v>
      </c>
      <c r="N422" s="17"/>
      <c r="O422" s="23" t="s">
        <v>116</v>
      </c>
      <c r="P422" s="16">
        <f>D422*I422*L422</f>
        <v>21000</v>
      </c>
      <c r="Q422" s="38"/>
      <c r="R422" s="24" t="s">
        <v>204</v>
      </c>
      <c r="S422" s="13"/>
      <c r="T422" s="13"/>
      <c r="U422" s="13"/>
      <c r="V422" s="13"/>
      <c r="W422" s="13"/>
    </row>
    <row r="423" spans="1:24" ht="15" customHeight="1">
      <c r="B423" s="73"/>
      <c r="C423" s="38"/>
      <c r="D423" s="20"/>
      <c r="G423" s="17"/>
      <c r="H423" s="17"/>
      <c r="K423" s="22"/>
      <c r="N423" s="17"/>
      <c r="P423" s="13"/>
      <c r="Q423" s="38">
        <f>P422+P423</f>
        <v>21000</v>
      </c>
      <c r="R423" s="24" t="s">
        <v>183</v>
      </c>
      <c r="S423" s="13"/>
      <c r="T423" s="13"/>
      <c r="U423" s="13"/>
      <c r="V423" s="13"/>
      <c r="W423" s="13"/>
    </row>
    <row r="424" spans="1:24" ht="15" customHeight="1">
      <c r="B424" s="73"/>
      <c r="C424" s="61" t="s">
        <v>147</v>
      </c>
      <c r="D424" s="20"/>
      <c r="G424" s="17"/>
      <c r="H424" s="17"/>
      <c r="K424" s="22"/>
      <c r="N424" s="17"/>
      <c r="P424" s="16"/>
      <c r="Q424" s="38"/>
      <c r="R424" s="24"/>
      <c r="S424" s="13"/>
      <c r="T424" s="13"/>
      <c r="U424" s="13"/>
      <c r="V424" s="13"/>
      <c r="W424" s="13"/>
    </row>
    <row r="425" spans="1:24" ht="15" customHeight="1">
      <c r="A425" s="70"/>
      <c r="B425" s="73"/>
      <c r="C425" s="63" t="s">
        <v>158</v>
      </c>
      <c r="D425" s="34">
        <v>5000</v>
      </c>
      <c r="E425" s="17" t="s">
        <v>112</v>
      </c>
      <c r="F425" s="17" t="s">
        <v>113</v>
      </c>
      <c r="G425" s="17"/>
      <c r="H425" s="17"/>
      <c r="I425" s="53">
        <v>1</v>
      </c>
      <c r="J425" s="17" t="s">
        <v>129</v>
      </c>
      <c r="K425" s="17" t="s">
        <v>113</v>
      </c>
      <c r="L425" s="54">
        <v>3</v>
      </c>
      <c r="M425" s="17" t="s">
        <v>133</v>
      </c>
      <c r="N425" s="17"/>
      <c r="O425" s="23" t="s">
        <v>116</v>
      </c>
      <c r="P425" s="16">
        <f>D425*I425*L425</f>
        <v>15000</v>
      </c>
      <c r="Q425" s="38"/>
      <c r="R425" s="24" t="s">
        <v>261</v>
      </c>
      <c r="S425" s="13"/>
      <c r="T425" s="13"/>
      <c r="U425" s="13"/>
      <c r="V425" s="13"/>
      <c r="W425" s="13"/>
    </row>
    <row r="426" spans="1:24" ht="15" customHeight="1">
      <c r="A426" s="70"/>
      <c r="B426" s="73"/>
      <c r="C426" s="38"/>
      <c r="D426" s="20"/>
      <c r="G426" s="17"/>
      <c r="H426" s="17"/>
      <c r="K426" s="22"/>
      <c r="N426" s="17"/>
      <c r="P426" s="13"/>
      <c r="Q426" s="38"/>
      <c r="R426" s="24"/>
      <c r="S426" s="13"/>
      <c r="T426" s="13"/>
      <c r="U426" s="13"/>
      <c r="V426" s="13"/>
      <c r="W426" s="13"/>
    </row>
    <row r="427" spans="1:24" ht="15" customHeight="1" thickBot="1">
      <c r="A427" s="70"/>
      <c r="B427" s="73"/>
      <c r="C427" s="38"/>
      <c r="D427" s="20"/>
      <c r="G427" s="17"/>
      <c r="H427" s="17"/>
      <c r="K427" s="22"/>
      <c r="N427" s="17"/>
      <c r="P427" s="13"/>
      <c r="Q427" s="55">
        <f>SUM(P425:P427)</f>
        <v>15000</v>
      </c>
      <c r="R427" s="24"/>
      <c r="S427" s="13"/>
      <c r="T427" s="13"/>
      <c r="U427" s="13"/>
      <c r="V427" s="13"/>
      <c r="W427" s="13"/>
    </row>
    <row r="428" spans="1:24" ht="15" customHeight="1">
      <c r="A428" s="236" t="s">
        <v>73</v>
      </c>
      <c r="B428" s="175" t="s">
        <v>262</v>
      </c>
      <c r="C428" s="340"/>
      <c r="D428" s="176"/>
      <c r="E428" s="176"/>
      <c r="F428" s="176"/>
      <c r="G428" s="176"/>
      <c r="H428" s="176"/>
      <c r="I428" s="176"/>
      <c r="J428" s="176"/>
      <c r="K428" s="176"/>
      <c r="L428" s="176"/>
      <c r="M428" s="176"/>
      <c r="N428" s="176"/>
      <c r="O428" s="176"/>
      <c r="P428" s="176"/>
      <c r="Q428" s="176"/>
      <c r="R428" s="177"/>
    </row>
    <row r="429" spans="1:24" ht="15" customHeight="1">
      <c r="B429" s="73">
        <f>SUM(Q429:Q450)</f>
        <v>218527.27272727274</v>
      </c>
      <c r="C429" s="19" t="s">
        <v>110</v>
      </c>
      <c r="D429" s="20"/>
      <c r="G429" s="17"/>
      <c r="H429" s="17"/>
      <c r="K429" s="17"/>
      <c r="N429" s="17"/>
      <c r="O429" s="32"/>
      <c r="P429" s="13"/>
      <c r="Q429" s="24"/>
      <c r="R429" s="43"/>
      <c r="S429" s="16"/>
      <c r="V429" s="17"/>
      <c r="W429" s="18"/>
      <c r="X429" s="17"/>
    </row>
    <row r="430" spans="1:24" ht="15" customHeight="1">
      <c r="B430" s="73"/>
      <c r="C430" s="19"/>
      <c r="D430" s="33" t="s">
        <v>263</v>
      </c>
      <c r="G430" s="17"/>
      <c r="H430" s="17"/>
      <c r="K430" s="17"/>
      <c r="N430" s="17"/>
      <c r="O430" s="22"/>
      <c r="Q430" s="43"/>
      <c r="R430" s="43"/>
      <c r="S430" s="16"/>
      <c r="V430" s="17"/>
      <c r="W430" s="18"/>
      <c r="X430" s="17"/>
    </row>
    <row r="431" spans="1:24" ht="15" customHeight="1">
      <c r="B431" s="73"/>
      <c r="C431" s="19"/>
      <c r="D431" s="34">
        <v>620</v>
      </c>
      <c r="E431" s="17" t="s">
        <v>112</v>
      </c>
      <c r="F431" s="17" t="s">
        <v>113</v>
      </c>
      <c r="G431" s="17"/>
      <c r="H431" s="17"/>
      <c r="I431" s="211">
        <v>2</v>
      </c>
      <c r="J431" s="17" t="s">
        <v>114</v>
      </c>
      <c r="K431" s="17" t="s">
        <v>113</v>
      </c>
      <c r="L431" s="212">
        <v>1</v>
      </c>
      <c r="M431" s="17" t="s">
        <v>115</v>
      </c>
      <c r="N431" s="17"/>
      <c r="O431" s="23" t="s">
        <v>116</v>
      </c>
      <c r="P431" s="16">
        <f>D431*I431*L431</f>
        <v>1240</v>
      </c>
      <c r="Q431" s="38"/>
      <c r="R431" s="24"/>
      <c r="T431" s="18"/>
      <c r="V431" s="13"/>
      <c r="W431" s="13"/>
    </row>
    <row r="432" spans="1:24" ht="15" customHeight="1">
      <c r="B432" s="73"/>
      <c r="C432" s="38"/>
      <c r="D432" s="20"/>
      <c r="G432" s="17"/>
      <c r="H432" s="17"/>
      <c r="K432" s="22"/>
      <c r="N432" s="17"/>
      <c r="O432" s="17" t="s">
        <v>119</v>
      </c>
      <c r="P432" s="13"/>
      <c r="Q432" s="38"/>
      <c r="R432" s="24"/>
      <c r="S432" s="18"/>
      <c r="U432" s="13"/>
      <c r="V432" s="13"/>
      <c r="W432" s="13"/>
    </row>
    <row r="433" spans="1:23" ht="15" customHeight="1">
      <c r="A433" s="70"/>
      <c r="B433" s="73"/>
      <c r="C433" s="38"/>
      <c r="G433" s="17"/>
      <c r="H433" s="17"/>
      <c r="K433" s="17"/>
      <c r="L433" s="32"/>
      <c r="N433" s="17"/>
      <c r="O433" s="23"/>
      <c r="P433" s="16"/>
      <c r="Q433" s="38">
        <f>SUM(P431:P432)/110*100</f>
        <v>1127.2727272727273</v>
      </c>
      <c r="R433" s="85" t="s">
        <v>125</v>
      </c>
      <c r="T433" s="18"/>
      <c r="V433" s="13"/>
      <c r="W433" s="13"/>
    </row>
    <row r="434" spans="1:23" ht="15" customHeight="1">
      <c r="A434" s="70"/>
      <c r="B434" s="73"/>
      <c r="C434" s="38"/>
      <c r="D434" s="20"/>
      <c r="G434" s="17"/>
      <c r="H434" s="17"/>
      <c r="K434" s="22"/>
      <c r="N434" s="17"/>
      <c r="P434" s="13"/>
      <c r="Q434" s="38"/>
      <c r="R434" s="24"/>
      <c r="T434" s="18"/>
      <c r="V434" s="13"/>
      <c r="W434" s="13"/>
    </row>
    <row r="435" spans="1:23" ht="15" customHeight="1">
      <c r="A435" s="70"/>
      <c r="B435" s="73"/>
      <c r="C435" s="19" t="s">
        <v>181</v>
      </c>
      <c r="D435" s="44">
        <v>140</v>
      </c>
      <c r="E435" s="17" t="s">
        <v>112</v>
      </c>
      <c r="F435" s="17" t="s">
        <v>113</v>
      </c>
      <c r="G435" s="17"/>
      <c r="H435" s="17"/>
      <c r="I435" s="115">
        <v>30</v>
      </c>
      <c r="J435" s="17" t="s">
        <v>114</v>
      </c>
      <c r="K435" s="17" t="s">
        <v>113</v>
      </c>
      <c r="L435" s="114">
        <v>2</v>
      </c>
      <c r="M435" s="17" t="s">
        <v>115</v>
      </c>
      <c r="N435" s="17"/>
      <c r="O435" s="23" t="s">
        <v>116</v>
      </c>
      <c r="P435" s="16">
        <f>D435*I435*L435</f>
        <v>8400</v>
      </c>
      <c r="Q435" s="38"/>
      <c r="R435" s="24" t="s">
        <v>223</v>
      </c>
      <c r="T435" s="18"/>
      <c r="V435" s="13"/>
      <c r="W435" s="13"/>
    </row>
    <row r="436" spans="1:23" ht="15" customHeight="1">
      <c r="A436" s="70"/>
      <c r="B436" s="73"/>
      <c r="C436" s="19"/>
      <c r="D436" s="44">
        <v>2000</v>
      </c>
      <c r="E436" s="17" t="s">
        <v>112</v>
      </c>
      <c r="F436" s="17" t="s">
        <v>113</v>
      </c>
      <c r="G436" s="17"/>
      <c r="H436" s="17"/>
      <c r="I436" s="53">
        <v>3</v>
      </c>
      <c r="J436" s="17" t="s">
        <v>129</v>
      </c>
      <c r="K436" s="17" t="s">
        <v>113</v>
      </c>
      <c r="L436" s="114">
        <v>2</v>
      </c>
      <c r="M436" s="17" t="s">
        <v>133</v>
      </c>
      <c r="N436" s="17"/>
      <c r="O436" s="23" t="s">
        <v>116</v>
      </c>
      <c r="P436" s="16">
        <f>D436*I436*L436</f>
        <v>12000</v>
      </c>
      <c r="Q436" s="38">
        <f>P435+P436</f>
        <v>20400</v>
      </c>
      <c r="R436" s="24" t="s">
        <v>183</v>
      </c>
      <c r="T436" s="18"/>
      <c r="V436" s="13"/>
      <c r="W436" s="13"/>
    </row>
    <row r="437" spans="1:23" ht="15" customHeight="1">
      <c r="A437" s="70"/>
      <c r="B437" s="73"/>
      <c r="C437" s="19" t="s">
        <v>131</v>
      </c>
      <c r="G437" s="17"/>
      <c r="H437" s="17"/>
      <c r="K437" s="22"/>
      <c r="N437" s="17"/>
      <c r="P437" s="16"/>
      <c r="Q437" s="38"/>
      <c r="R437" s="24"/>
      <c r="T437" s="18"/>
      <c r="V437" s="13"/>
      <c r="W437" s="13"/>
    </row>
    <row r="438" spans="1:23" ht="15" customHeight="1">
      <c r="A438" s="70"/>
      <c r="B438" s="73"/>
      <c r="C438" s="38" t="s">
        <v>132</v>
      </c>
      <c r="D438" s="44">
        <v>50000</v>
      </c>
      <c r="E438" s="17" t="s">
        <v>112</v>
      </c>
      <c r="F438" s="17" t="s">
        <v>113</v>
      </c>
      <c r="G438" s="17"/>
      <c r="H438" s="17"/>
      <c r="I438" s="53">
        <v>1</v>
      </c>
      <c r="J438" s="17" t="s">
        <v>129</v>
      </c>
      <c r="K438" s="17" t="s">
        <v>113</v>
      </c>
      <c r="L438" s="114">
        <v>1</v>
      </c>
      <c r="M438" s="17" t="s">
        <v>115</v>
      </c>
      <c r="N438" s="17"/>
      <c r="O438" s="23" t="s">
        <v>116</v>
      </c>
      <c r="P438" s="16">
        <f>D438*I438*L438</f>
        <v>50000</v>
      </c>
      <c r="Q438" s="38"/>
      <c r="R438" s="24"/>
      <c r="T438" s="18"/>
      <c r="V438" s="13"/>
      <c r="W438" s="13"/>
    </row>
    <row r="439" spans="1:23" ht="15" customHeight="1">
      <c r="A439" s="70"/>
      <c r="B439" s="73"/>
      <c r="C439" s="38"/>
      <c r="D439" s="20"/>
      <c r="G439" s="17"/>
      <c r="H439" s="17"/>
      <c r="K439" s="22"/>
      <c r="N439" s="17"/>
      <c r="P439" s="13"/>
      <c r="Q439" s="38"/>
      <c r="R439" s="24"/>
      <c r="T439" s="18"/>
      <c r="V439" s="13"/>
      <c r="W439" s="13"/>
    </row>
    <row r="440" spans="1:23" ht="15" customHeight="1">
      <c r="A440" s="70"/>
      <c r="B440" s="73"/>
      <c r="C440" s="38"/>
      <c r="G440" s="17"/>
      <c r="H440" s="17"/>
      <c r="J440" s="39"/>
      <c r="K440" s="22"/>
      <c r="N440" s="17"/>
      <c r="O440" s="17" t="s">
        <v>119</v>
      </c>
      <c r="P440" s="13"/>
      <c r="Q440" s="38">
        <f>SUM(P438:P439)</f>
        <v>50000</v>
      </c>
      <c r="R440" s="24"/>
      <c r="T440" s="18"/>
      <c r="V440" s="13"/>
      <c r="W440" s="13"/>
    </row>
    <row r="441" spans="1:23" ht="15" customHeight="1">
      <c r="A441" s="70"/>
      <c r="B441" s="73"/>
      <c r="C441" s="19"/>
      <c r="G441" s="17"/>
      <c r="H441" s="17"/>
      <c r="K441" s="22"/>
      <c r="N441" s="17"/>
      <c r="P441" s="16"/>
      <c r="Q441" s="38"/>
      <c r="R441" s="24"/>
      <c r="T441" s="18"/>
      <c r="V441" s="13"/>
      <c r="W441" s="13"/>
    </row>
    <row r="442" spans="1:23" ht="15" customHeight="1">
      <c r="A442" s="70"/>
      <c r="B442" s="73"/>
      <c r="C442" s="19" t="s">
        <v>139</v>
      </c>
      <c r="D442" s="44">
        <v>800</v>
      </c>
      <c r="E442" s="17" t="s">
        <v>112</v>
      </c>
      <c r="F442" s="17" t="s">
        <v>113</v>
      </c>
      <c r="G442" s="17"/>
      <c r="H442" s="17"/>
      <c r="I442" s="115">
        <v>30</v>
      </c>
      <c r="J442" s="17" t="s">
        <v>114</v>
      </c>
      <c r="K442" s="17" t="s">
        <v>113</v>
      </c>
      <c r="L442" s="114">
        <v>1</v>
      </c>
      <c r="M442" s="17" t="s">
        <v>133</v>
      </c>
      <c r="N442" s="17"/>
      <c r="O442" s="23" t="s">
        <v>116</v>
      </c>
      <c r="P442" s="16">
        <f>D442*I442*L442</f>
        <v>24000</v>
      </c>
      <c r="Q442" s="38">
        <f>P442</f>
        <v>24000</v>
      </c>
      <c r="R442" s="24"/>
      <c r="T442" s="18"/>
      <c r="V442" s="13"/>
      <c r="W442" s="13"/>
    </row>
    <row r="443" spans="1:23" ht="15" customHeight="1">
      <c r="A443" s="70"/>
      <c r="B443" s="73"/>
      <c r="C443" s="19" t="s">
        <v>147</v>
      </c>
      <c r="G443" s="17"/>
      <c r="H443" s="17"/>
      <c r="K443" s="22"/>
      <c r="N443" s="17"/>
      <c r="P443" s="16"/>
      <c r="Q443" s="38"/>
      <c r="R443" s="24"/>
      <c r="T443" s="18"/>
      <c r="V443" s="13"/>
      <c r="W443" s="13"/>
    </row>
    <row r="444" spans="1:23" ht="15" customHeight="1">
      <c r="A444" s="70"/>
      <c r="B444" s="73"/>
      <c r="C444" s="40" t="s">
        <v>148</v>
      </c>
      <c r="D444" s="44">
        <v>84000</v>
      </c>
      <c r="E444" s="17" t="s">
        <v>112</v>
      </c>
      <c r="F444" s="17" t="s">
        <v>113</v>
      </c>
      <c r="G444" s="17"/>
      <c r="H444" s="17"/>
      <c r="I444" s="53">
        <v>1</v>
      </c>
      <c r="J444" s="17" t="s">
        <v>129</v>
      </c>
      <c r="K444" s="17" t="s">
        <v>113</v>
      </c>
      <c r="L444" s="114">
        <v>1</v>
      </c>
      <c r="M444" s="17" t="s">
        <v>133</v>
      </c>
      <c r="N444" s="17"/>
      <c r="O444" s="23" t="s">
        <v>116</v>
      </c>
      <c r="P444" s="16">
        <f t="shared" ref="P444:P447" si="3">D444*I444*L444</f>
        <v>84000</v>
      </c>
      <c r="Q444" s="38"/>
      <c r="R444" s="24"/>
      <c r="T444" s="18"/>
      <c r="V444" s="13"/>
      <c r="W444" s="13"/>
    </row>
    <row r="445" spans="1:23" ht="15" customHeight="1">
      <c r="A445" s="70"/>
      <c r="B445" s="73"/>
      <c r="C445" s="40" t="s">
        <v>224</v>
      </c>
      <c r="D445" s="44">
        <v>800</v>
      </c>
      <c r="E445" s="17" t="s">
        <v>225</v>
      </c>
      <c r="F445" s="17" t="s">
        <v>113</v>
      </c>
      <c r="G445" s="17"/>
      <c r="H445" s="17"/>
      <c r="I445" s="115">
        <v>30</v>
      </c>
      <c r="J445" s="17" t="s">
        <v>226</v>
      </c>
      <c r="K445" s="17" t="s">
        <v>113</v>
      </c>
      <c r="L445" s="114">
        <v>1</v>
      </c>
      <c r="M445" s="17" t="s">
        <v>133</v>
      </c>
      <c r="N445" s="17"/>
      <c r="O445" s="23" t="s">
        <v>116</v>
      </c>
      <c r="P445" s="16">
        <f t="shared" si="3"/>
        <v>24000</v>
      </c>
      <c r="Q445" s="38"/>
      <c r="R445" s="24"/>
      <c r="T445" s="18"/>
      <c r="V445" s="13"/>
      <c r="W445" s="13"/>
    </row>
    <row r="446" spans="1:23" ht="15" customHeight="1">
      <c r="A446" s="70"/>
      <c r="B446" s="73"/>
      <c r="C446" s="38" t="s">
        <v>155</v>
      </c>
      <c r="D446" s="400"/>
      <c r="E446" s="17" t="s">
        <v>112</v>
      </c>
      <c r="F446" s="17" t="s">
        <v>113</v>
      </c>
      <c r="G446" s="17"/>
      <c r="H446" s="17"/>
      <c r="I446" s="53">
        <v>1</v>
      </c>
      <c r="J446" s="17" t="s">
        <v>129</v>
      </c>
      <c r="K446" s="17" t="s">
        <v>113</v>
      </c>
      <c r="L446" s="114">
        <v>1</v>
      </c>
      <c r="M446" s="17" t="s">
        <v>133</v>
      </c>
      <c r="N446" s="17"/>
      <c r="O446" s="23" t="s">
        <v>116</v>
      </c>
      <c r="P446" s="16">
        <f t="shared" si="3"/>
        <v>0</v>
      </c>
      <c r="Q446" s="38"/>
      <c r="R446" s="24" t="s">
        <v>188</v>
      </c>
      <c r="T446" s="18"/>
      <c r="V446" s="13"/>
      <c r="W446" s="13"/>
    </row>
    <row r="447" spans="1:23" ht="15" customHeight="1">
      <c r="A447" s="70"/>
      <c r="B447" s="73"/>
      <c r="C447" s="40" t="s">
        <v>158</v>
      </c>
      <c r="D447" s="116">
        <v>15000</v>
      </c>
      <c r="E447" s="17" t="s">
        <v>112</v>
      </c>
      <c r="F447" s="17" t="s">
        <v>113</v>
      </c>
      <c r="G447" s="17"/>
      <c r="H447" s="17"/>
      <c r="I447" s="53">
        <v>1</v>
      </c>
      <c r="J447" s="17" t="s">
        <v>129</v>
      </c>
      <c r="K447" s="17" t="s">
        <v>113</v>
      </c>
      <c r="L447" s="114">
        <v>1</v>
      </c>
      <c r="M447" s="17" t="s">
        <v>133</v>
      </c>
      <c r="N447" s="17"/>
      <c r="O447" s="23" t="s">
        <v>116</v>
      </c>
      <c r="P447" s="16">
        <f t="shared" si="3"/>
        <v>15000</v>
      </c>
      <c r="Q447" s="38"/>
      <c r="R447" s="24" t="s">
        <v>264</v>
      </c>
      <c r="T447" s="18"/>
      <c r="V447" s="13"/>
      <c r="W447" s="13"/>
    </row>
    <row r="448" spans="1:23" ht="15" customHeight="1">
      <c r="A448" s="70"/>
      <c r="B448" s="73"/>
      <c r="C448" s="38"/>
      <c r="D448" s="20"/>
      <c r="G448" s="17"/>
      <c r="H448" s="17"/>
      <c r="K448" s="22"/>
      <c r="N448" s="17"/>
      <c r="P448" s="13"/>
      <c r="Q448" s="38"/>
      <c r="R448" s="112" t="s">
        <v>243</v>
      </c>
      <c r="T448" s="18"/>
      <c r="V448" s="13"/>
      <c r="W448" s="13"/>
    </row>
    <row r="449" spans="1:23" ht="15" customHeight="1">
      <c r="A449" s="70"/>
      <c r="B449" s="73"/>
      <c r="C449" s="38"/>
      <c r="D449" s="20"/>
      <c r="G449" s="17"/>
      <c r="H449" s="17"/>
      <c r="K449" s="22"/>
      <c r="N449" s="17"/>
      <c r="P449" s="13"/>
      <c r="Q449" s="38"/>
      <c r="R449" s="24"/>
      <c r="T449" s="18"/>
      <c r="V449" s="13"/>
      <c r="W449" s="13"/>
    </row>
    <row r="450" spans="1:23" ht="15" customHeight="1" thickBot="1">
      <c r="A450" s="76"/>
      <c r="B450" s="72"/>
      <c r="C450" s="55"/>
      <c r="D450" s="56"/>
      <c r="E450" s="26"/>
      <c r="F450" s="26"/>
      <c r="G450" s="26"/>
      <c r="H450" s="26"/>
      <c r="I450" s="26"/>
      <c r="J450" s="26"/>
      <c r="K450" s="28"/>
      <c r="L450" s="26"/>
      <c r="M450" s="26"/>
      <c r="N450" s="26"/>
      <c r="O450" s="26" t="s">
        <v>119</v>
      </c>
      <c r="P450" s="103"/>
      <c r="Q450" s="55">
        <f>SUM(P444:P449)</f>
        <v>123000</v>
      </c>
      <c r="R450" s="31"/>
      <c r="T450" s="18"/>
      <c r="V450" s="13"/>
      <c r="W450" s="13"/>
    </row>
    <row r="451" spans="1:23" ht="15" customHeight="1">
      <c r="A451" s="236" t="s">
        <v>75</v>
      </c>
      <c r="B451" s="181" t="s">
        <v>265</v>
      </c>
      <c r="C451" s="341"/>
      <c r="D451" s="182"/>
      <c r="E451" s="182"/>
      <c r="F451" s="182"/>
      <c r="G451" s="182"/>
      <c r="H451" s="182"/>
      <c r="I451" s="182"/>
      <c r="J451" s="182"/>
      <c r="K451" s="182"/>
      <c r="L451" s="182"/>
      <c r="M451" s="182"/>
      <c r="N451" s="182"/>
      <c r="O451" s="182"/>
      <c r="P451" s="182"/>
      <c r="Q451" s="182"/>
      <c r="R451" s="183"/>
      <c r="U451" s="18"/>
      <c r="V451" s="17"/>
      <c r="W451" s="13"/>
    </row>
    <row r="452" spans="1:23" ht="15" customHeight="1">
      <c r="B452" s="73">
        <f>SUM(Q452:Q467)</f>
        <v>129600</v>
      </c>
      <c r="C452" s="61" t="s">
        <v>110</v>
      </c>
      <c r="D452" s="20"/>
      <c r="G452" s="17"/>
      <c r="H452" s="17"/>
      <c r="K452" s="17"/>
      <c r="N452" s="17"/>
      <c r="O452" s="32"/>
      <c r="Q452" s="43"/>
      <c r="R452" s="24"/>
    </row>
    <row r="453" spans="1:23" ht="15" customHeight="1">
      <c r="B453" s="73"/>
      <c r="C453" s="61"/>
      <c r="D453" s="213" t="s">
        <v>266</v>
      </c>
      <c r="G453" s="17"/>
      <c r="H453" s="17"/>
      <c r="K453" s="17"/>
      <c r="N453" s="17"/>
      <c r="O453" s="22"/>
      <c r="Q453" s="43"/>
      <c r="R453" s="24"/>
    </row>
    <row r="454" spans="1:23" ht="15" customHeight="1">
      <c r="B454" s="73"/>
      <c r="C454" s="61"/>
      <c r="D454" s="34">
        <v>620</v>
      </c>
      <c r="E454" s="17" t="s">
        <v>112</v>
      </c>
      <c r="F454" s="17" t="s">
        <v>113</v>
      </c>
      <c r="G454" s="17"/>
      <c r="H454" s="17"/>
      <c r="I454" s="211">
        <v>2</v>
      </c>
      <c r="J454" s="17" t="s">
        <v>114</v>
      </c>
      <c r="K454" s="17" t="s">
        <v>113</v>
      </c>
      <c r="L454" s="212">
        <v>2</v>
      </c>
      <c r="M454" s="17" t="s">
        <v>115</v>
      </c>
      <c r="N454" s="17"/>
      <c r="O454" s="23" t="s">
        <v>116</v>
      </c>
      <c r="P454" s="16">
        <f>D454*I454*L454</f>
        <v>2480</v>
      </c>
      <c r="Q454" s="38"/>
      <c r="R454" s="24"/>
      <c r="S454" s="18"/>
      <c r="U454" s="13"/>
      <c r="V454" s="13"/>
      <c r="W454" s="13"/>
    </row>
    <row r="455" spans="1:23" ht="15" customHeight="1">
      <c r="A455" s="70"/>
      <c r="B455" s="73"/>
      <c r="C455" s="61" t="s">
        <v>181</v>
      </c>
      <c r="D455" s="34">
        <v>140</v>
      </c>
      <c r="E455" s="17" t="s">
        <v>112</v>
      </c>
      <c r="F455" s="17" t="s">
        <v>113</v>
      </c>
      <c r="G455" s="17"/>
      <c r="H455" s="17"/>
      <c r="I455" s="53">
        <v>60</v>
      </c>
      <c r="J455" s="17" t="s">
        <v>114</v>
      </c>
      <c r="K455" s="17" t="s">
        <v>113</v>
      </c>
      <c r="L455" s="54">
        <v>4</v>
      </c>
      <c r="M455" s="17" t="s">
        <v>115</v>
      </c>
      <c r="N455" s="17"/>
      <c r="O455" s="23" t="s">
        <v>116</v>
      </c>
      <c r="P455" s="16">
        <f>D455*I455*L455</f>
        <v>33600</v>
      </c>
      <c r="Q455" s="38"/>
      <c r="R455" s="24" t="s">
        <v>223</v>
      </c>
      <c r="S455" s="18"/>
      <c r="U455" s="13"/>
      <c r="V455" s="13"/>
      <c r="W455" s="13"/>
    </row>
    <row r="456" spans="1:23" ht="15" customHeight="1">
      <c r="A456" s="70"/>
      <c r="B456" s="73"/>
      <c r="C456" s="61"/>
      <c r="D456" s="34">
        <v>2000</v>
      </c>
      <c r="E456" s="17" t="s">
        <v>112</v>
      </c>
      <c r="F456" s="17" t="s">
        <v>113</v>
      </c>
      <c r="G456" s="17"/>
      <c r="H456" s="17"/>
      <c r="I456" s="53">
        <v>2</v>
      </c>
      <c r="J456" s="17" t="s">
        <v>129</v>
      </c>
      <c r="K456" s="17" t="s">
        <v>113</v>
      </c>
      <c r="L456" s="54">
        <v>4</v>
      </c>
      <c r="M456" s="17" t="s">
        <v>133</v>
      </c>
      <c r="N456" s="17"/>
      <c r="O456" s="23" t="s">
        <v>116</v>
      </c>
      <c r="P456" s="16">
        <f>D456*I456*L456</f>
        <v>16000</v>
      </c>
      <c r="Q456" s="38">
        <f>P455+P456</f>
        <v>49600</v>
      </c>
      <c r="R456" s="24" t="s">
        <v>183</v>
      </c>
      <c r="S456" s="18"/>
      <c r="U456" s="13"/>
      <c r="V456" s="13"/>
      <c r="W456" s="13"/>
    </row>
    <row r="457" spans="1:23" ht="15" customHeight="1">
      <c r="A457" s="70"/>
      <c r="B457" s="73"/>
      <c r="C457" s="61" t="s">
        <v>131</v>
      </c>
      <c r="D457" s="20"/>
      <c r="G457" s="17"/>
      <c r="H457" s="17"/>
      <c r="K457" s="22"/>
      <c r="N457" s="17"/>
      <c r="P457" s="16"/>
      <c r="Q457" s="38"/>
      <c r="R457" s="24"/>
      <c r="S457" s="18"/>
      <c r="U457" s="13"/>
      <c r="V457" s="13"/>
      <c r="W457" s="13"/>
    </row>
    <row r="458" spans="1:23" ht="15" customHeight="1">
      <c r="A458" s="70"/>
      <c r="B458" s="73"/>
      <c r="C458" s="62" t="s">
        <v>132</v>
      </c>
      <c r="D458" s="34">
        <v>10000</v>
      </c>
      <c r="E458" s="17" t="s">
        <v>112</v>
      </c>
      <c r="F458" s="17" t="s">
        <v>113</v>
      </c>
      <c r="G458" s="17"/>
      <c r="H458" s="17"/>
      <c r="I458" s="53">
        <v>1</v>
      </c>
      <c r="J458" s="17" t="s">
        <v>129</v>
      </c>
      <c r="K458" s="17" t="s">
        <v>113</v>
      </c>
      <c r="L458" s="212">
        <v>2</v>
      </c>
      <c r="M458" s="17" t="s">
        <v>115</v>
      </c>
      <c r="N458" s="17"/>
      <c r="O458" s="23" t="s">
        <v>116</v>
      </c>
      <c r="P458" s="16">
        <f>D458*I458*L458</f>
        <v>20000</v>
      </c>
      <c r="Q458" s="38"/>
      <c r="R458" s="24"/>
      <c r="S458" s="18"/>
      <c r="U458" s="13"/>
      <c r="V458" s="13"/>
      <c r="W458" s="13"/>
    </row>
    <row r="459" spans="1:23" ht="15" customHeight="1">
      <c r="A459" s="70"/>
      <c r="B459" s="73"/>
      <c r="C459" s="38"/>
      <c r="D459" s="20"/>
      <c r="G459" s="17"/>
      <c r="H459" s="17"/>
      <c r="K459" s="22"/>
      <c r="N459" s="17"/>
      <c r="P459" s="13"/>
      <c r="Q459" s="38">
        <f>P458+P459</f>
        <v>20000</v>
      </c>
      <c r="R459" s="24"/>
      <c r="S459" s="18"/>
      <c r="U459" s="13"/>
      <c r="V459" s="13"/>
      <c r="W459" s="13"/>
    </row>
    <row r="460" spans="1:23" ht="15" customHeight="1">
      <c r="A460" s="70"/>
      <c r="B460" s="73"/>
      <c r="C460" s="70"/>
      <c r="D460" s="20"/>
      <c r="G460" s="17"/>
      <c r="H460" s="17"/>
      <c r="K460" s="22"/>
      <c r="N460" s="17"/>
      <c r="P460" s="16"/>
      <c r="Q460" s="38"/>
      <c r="R460" s="24"/>
      <c r="S460" s="18"/>
      <c r="U460" s="13"/>
      <c r="V460" s="13"/>
      <c r="W460" s="13"/>
    </row>
    <row r="461" spans="1:23" ht="15" customHeight="1">
      <c r="A461" s="70"/>
      <c r="B461" s="73"/>
      <c r="C461" s="38"/>
      <c r="D461" s="20"/>
      <c r="G461" s="17"/>
      <c r="H461" s="17"/>
      <c r="K461" s="22"/>
      <c r="N461" s="17"/>
      <c r="P461" s="13"/>
      <c r="Q461" s="38">
        <f>P461</f>
        <v>0</v>
      </c>
      <c r="R461" s="24"/>
      <c r="S461" s="18"/>
      <c r="U461" s="13"/>
      <c r="V461" s="13"/>
      <c r="W461" s="13"/>
    </row>
    <row r="462" spans="1:23" ht="15" customHeight="1">
      <c r="A462" s="70"/>
      <c r="B462" s="73"/>
      <c r="C462" s="61" t="s">
        <v>147</v>
      </c>
      <c r="D462" s="20"/>
      <c r="G462" s="17"/>
      <c r="H462" s="17"/>
      <c r="K462" s="22"/>
      <c r="N462" s="17"/>
      <c r="P462" s="16"/>
      <c r="Q462" s="38"/>
      <c r="R462" s="24"/>
      <c r="S462" s="18"/>
      <c r="U462" s="13"/>
      <c r="V462" s="13"/>
      <c r="W462" s="13"/>
    </row>
    <row r="463" spans="1:23" ht="15" customHeight="1">
      <c r="A463" s="70"/>
      <c r="B463" s="73"/>
      <c r="C463" s="63" t="s">
        <v>148</v>
      </c>
      <c r="D463" s="34">
        <v>10000</v>
      </c>
      <c r="E463" s="17" t="s">
        <v>112</v>
      </c>
      <c r="F463" s="17" t="s">
        <v>113</v>
      </c>
      <c r="G463" s="17"/>
      <c r="H463" s="17"/>
      <c r="I463" s="53">
        <v>1</v>
      </c>
      <c r="J463" s="17" t="s">
        <v>129</v>
      </c>
      <c r="K463" s="17" t="s">
        <v>113</v>
      </c>
      <c r="L463" s="212">
        <v>2</v>
      </c>
      <c r="M463" s="17" t="s">
        <v>115</v>
      </c>
      <c r="N463" s="17"/>
      <c r="O463" s="23" t="s">
        <v>116</v>
      </c>
      <c r="P463" s="16">
        <f>D463*I463*L463</f>
        <v>20000</v>
      </c>
      <c r="Q463" s="38"/>
      <c r="R463" s="24"/>
      <c r="S463" s="18"/>
      <c r="U463" s="13"/>
      <c r="V463" s="13"/>
      <c r="W463" s="13"/>
    </row>
    <row r="464" spans="1:23" ht="15" customHeight="1">
      <c r="A464" s="70"/>
      <c r="B464" s="73"/>
      <c r="C464" s="38"/>
      <c r="D464" s="20"/>
      <c r="G464" s="17"/>
      <c r="H464" s="17"/>
      <c r="K464" s="22"/>
      <c r="N464" s="17"/>
      <c r="P464" s="13"/>
      <c r="Q464" s="38"/>
      <c r="R464" s="24"/>
      <c r="S464" s="18"/>
      <c r="U464" s="13"/>
      <c r="V464" s="13"/>
      <c r="W464" s="13"/>
    </row>
    <row r="465" spans="1:23" ht="15" customHeight="1">
      <c r="A465" s="70"/>
      <c r="B465" s="73"/>
      <c r="C465" s="63" t="s">
        <v>158</v>
      </c>
      <c r="D465" s="34">
        <v>10000</v>
      </c>
      <c r="E465" s="17" t="s">
        <v>112</v>
      </c>
      <c r="F465" s="17" t="s">
        <v>113</v>
      </c>
      <c r="G465" s="17"/>
      <c r="H465" s="17"/>
      <c r="I465" s="53">
        <v>1</v>
      </c>
      <c r="J465" s="17" t="s">
        <v>129</v>
      </c>
      <c r="K465" s="17" t="s">
        <v>113</v>
      </c>
      <c r="L465" s="212">
        <v>2</v>
      </c>
      <c r="M465" s="17" t="s">
        <v>115</v>
      </c>
      <c r="N465" s="17"/>
      <c r="O465" s="23" t="s">
        <v>116</v>
      </c>
      <c r="P465" s="16">
        <f>D465*I465*L465</f>
        <v>20000</v>
      </c>
      <c r="Q465" s="38"/>
      <c r="R465" s="24"/>
      <c r="S465" s="18"/>
      <c r="U465" s="13"/>
      <c r="V465" s="13"/>
      <c r="W465" s="13"/>
    </row>
    <row r="466" spans="1:23" ht="15" customHeight="1">
      <c r="A466" s="70"/>
      <c r="B466" s="73"/>
      <c r="C466" s="38"/>
      <c r="D466" s="20"/>
      <c r="G466" s="17"/>
      <c r="H466" s="17"/>
      <c r="K466" s="22"/>
      <c r="N466" s="17"/>
      <c r="P466" s="13"/>
      <c r="Q466" s="38"/>
      <c r="R466" s="112" t="s">
        <v>243</v>
      </c>
      <c r="S466" s="18"/>
      <c r="U466" s="13"/>
      <c r="V466" s="13"/>
      <c r="W466" s="13"/>
    </row>
    <row r="467" spans="1:23" ht="15" customHeight="1" thickBot="1">
      <c r="A467" s="70"/>
      <c r="B467" s="73"/>
      <c r="C467" s="47" t="s">
        <v>176</v>
      </c>
      <c r="D467" s="34">
        <v>10000</v>
      </c>
      <c r="E467" s="17" t="s">
        <v>112</v>
      </c>
      <c r="F467" s="17" t="s">
        <v>113</v>
      </c>
      <c r="G467" s="17"/>
      <c r="H467" s="17"/>
      <c r="I467" s="53">
        <v>1</v>
      </c>
      <c r="J467" s="17" t="s">
        <v>129</v>
      </c>
      <c r="K467" s="17" t="s">
        <v>113</v>
      </c>
      <c r="L467" s="212">
        <v>2</v>
      </c>
      <c r="M467" s="17" t="s">
        <v>115</v>
      </c>
      <c r="N467" s="17"/>
      <c r="O467" s="23" t="s">
        <v>116</v>
      </c>
      <c r="P467" s="16">
        <f>D467*I467*L467</f>
        <v>20000</v>
      </c>
      <c r="Q467" s="55">
        <f>SUM(P463:P467)</f>
        <v>60000</v>
      </c>
      <c r="R467" s="24"/>
      <c r="S467" s="18"/>
      <c r="U467" s="13"/>
      <c r="V467" s="13"/>
      <c r="W467" s="13"/>
    </row>
    <row r="468" spans="1:23" ht="15" customHeight="1">
      <c r="A468" s="236" t="s">
        <v>77</v>
      </c>
      <c r="B468" s="181" t="s">
        <v>267</v>
      </c>
      <c r="C468" s="341"/>
      <c r="D468" s="182"/>
      <c r="E468" s="182"/>
      <c r="F468" s="182"/>
      <c r="G468" s="182"/>
      <c r="H468" s="182"/>
      <c r="I468" s="182"/>
      <c r="J468" s="182"/>
      <c r="K468" s="182"/>
      <c r="L468" s="182"/>
      <c r="M468" s="182"/>
      <c r="N468" s="182"/>
      <c r="O468" s="182"/>
      <c r="P468" s="182"/>
      <c r="Q468" s="182"/>
      <c r="R468" s="183"/>
      <c r="U468" s="18"/>
      <c r="V468" s="17"/>
      <c r="W468" s="13"/>
    </row>
    <row r="469" spans="1:23" ht="15" customHeight="1">
      <c r="B469" s="73">
        <f>SUM(Q469:Q485)</f>
        <v>108509.09090909091</v>
      </c>
      <c r="C469" s="19" t="s">
        <v>110</v>
      </c>
      <c r="G469" s="17"/>
      <c r="H469" s="17"/>
      <c r="K469" s="17"/>
      <c r="N469" s="17"/>
      <c r="O469" s="32"/>
      <c r="Q469" s="249"/>
      <c r="R469" s="24"/>
    </row>
    <row r="470" spans="1:23" ht="15" customHeight="1">
      <c r="B470" s="73"/>
      <c r="C470" s="19"/>
      <c r="D470" s="52" t="s">
        <v>268</v>
      </c>
      <c r="G470" s="17"/>
      <c r="H470" s="17"/>
      <c r="K470" s="17"/>
      <c r="N470" s="17"/>
      <c r="O470" s="22"/>
      <c r="Q470" s="43"/>
      <c r="R470" s="24"/>
    </row>
    <row r="471" spans="1:23" ht="15" customHeight="1">
      <c r="B471" s="73"/>
      <c r="C471" s="19"/>
      <c r="D471" s="44">
        <v>620</v>
      </c>
      <c r="E471" s="17" t="s">
        <v>112</v>
      </c>
      <c r="F471" s="17" t="s">
        <v>113</v>
      </c>
      <c r="G471" s="17"/>
      <c r="H471" s="17"/>
      <c r="I471" s="45">
        <v>4</v>
      </c>
      <c r="J471" s="17" t="s">
        <v>114</v>
      </c>
      <c r="K471" s="17" t="s">
        <v>113</v>
      </c>
      <c r="L471" s="46">
        <v>2</v>
      </c>
      <c r="M471" s="17" t="s">
        <v>115</v>
      </c>
      <c r="N471" s="17"/>
      <c r="O471" s="23" t="s">
        <v>116</v>
      </c>
      <c r="P471" s="16">
        <f>D471*I471*L471</f>
        <v>4960</v>
      </c>
      <c r="Q471" s="38"/>
      <c r="R471" s="24"/>
      <c r="S471" s="18"/>
      <c r="U471" s="13"/>
      <c r="V471" s="13"/>
      <c r="W471" s="13"/>
    </row>
    <row r="472" spans="1:23" ht="15" customHeight="1">
      <c r="B472" s="73"/>
      <c r="C472" s="38"/>
      <c r="D472" s="20"/>
      <c r="G472" s="17"/>
      <c r="H472" s="17"/>
      <c r="K472" s="22"/>
      <c r="N472" s="17"/>
      <c r="P472" s="13"/>
      <c r="Q472" s="38"/>
      <c r="R472" s="24"/>
      <c r="S472" s="18"/>
      <c r="U472" s="13"/>
      <c r="V472" s="13"/>
      <c r="W472" s="13"/>
    </row>
    <row r="473" spans="1:23" ht="15" customHeight="1">
      <c r="A473" s="70"/>
      <c r="B473" s="73"/>
      <c r="C473" s="38"/>
      <c r="G473" s="17"/>
      <c r="H473" s="17"/>
      <c r="K473" s="22"/>
      <c r="N473" s="17"/>
      <c r="O473" s="17" t="s">
        <v>119</v>
      </c>
      <c r="P473" s="13"/>
      <c r="Q473" s="38">
        <f>SUM(P471:P472)/110*100</f>
        <v>4509.090909090909</v>
      </c>
      <c r="R473" s="85" t="s">
        <v>125</v>
      </c>
      <c r="S473" s="18"/>
      <c r="U473" s="13"/>
      <c r="V473" s="13"/>
      <c r="W473" s="13"/>
    </row>
    <row r="474" spans="1:23" ht="15" customHeight="1">
      <c r="A474" s="70"/>
      <c r="B474" s="73"/>
      <c r="C474" s="19" t="s">
        <v>181</v>
      </c>
      <c r="D474" s="44">
        <v>140</v>
      </c>
      <c r="E474" s="17" t="s">
        <v>112</v>
      </c>
      <c r="F474" s="17" t="s">
        <v>113</v>
      </c>
      <c r="G474" s="17"/>
      <c r="H474" s="17"/>
      <c r="I474" s="53">
        <v>100</v>
      </c>
      <c r="J474" s="17" t="s">
        <v>114</v>
      </c>
      <c r="K474" s="17" t="s">
        <v>113</v>
      </c>
      <c r="L474" s="54">
        <v>4</v>
      </c>
      <c r="M474" s="17" t="s">
        <v>115</v>
      </c>
      <c r="N474" s="17"/>
      <c r="O474" s="23" t="s">
        <v>116</v>
      </c>
      <c r="P474" s="16">
        <f>D474*I474*L474</f>
        <v>56000</v>
      </c>
      <c r="Q474" s="38"/>
      <c r="R474" s="24" t="s">
        <v>196</v>
      </c>
      <c r="S474" s="18"/>
      <c r="U474" s="13"/>
      <c r="V474" s="13"/>
      <c r="W474" s="13"/>
    </row>
    <row r="475" spans="1:23" ht="15" customHeight="1">
      <c r="A475" s="70"/>
      <c r="B475" s="73"/>
      <c r="C475" s="19"/>
      <c r="D475" s="44">
        <v>2000</v>
      </c>
      <c r="E475" s="17" t="s">
        <v>112</v>
      </c>
      <c r="F475" s="17" t="s">
        <v>113</v>
      </c>
      <c r="G475" s="17"/>
      <c r="H475" s="17"/>
      <c r="I475" s="53">
        <v>2</v>
      </c>
      <c r="J475" s="17" t="s">
        <v>129</v>
      </c>
      <c r="K475" s="17" t="s">
        <v>113</v>
      </c>
      <c r="L475" s="54">
        <v>2</v>
      </c>
      <c r="M475" s="17" t="s">
        <v>133</v>
      </c>
      <c r="N475" s="17"/>
      <c r="O475" s="23" t="s">
        <v>116</v>
      </c>
      <c r="P475" s="16">
        <f>D475*I475*L475</f>
        <v>8000</v>
      </c>
      <c r="Q475" s="38">
        <f>P474+P475</f>
        <v>64000</v>
      </c>
      <c r="R475" s="24" t="s">
        <v>183</v>
      </c>
      <c r="S475" s="18"/>
      <c r="U475" s="13"/>
      <c r="V475" s="13"/>
      <c r="W475" s="13"/>
    </row>
    <row r="476" spans="1:23" ht="15" customHeight="1">
      <c r="A476" s="70"/>
      <c r="B476" s="73"/>
      <c r="C476" s="19" t="s">
        <v>131</v>
      </c>
      <c r="G476" s="17"/>
      <c r="H476" s="17"/>
      <c r="K476" s="22"/>
      <c r="N476" s="17"/>
      <c r="P476" s="16"/>
      <c r="Q476" s="38"/>
      <c r="R476" s="24"/>
      <c r="S476" s="18"/>
      <c r="U476" s="13"/>
      <c r="V476" s="13"/>
      <c r="W476" s="13"/>
    </row>
    <row r="477" spans="1:23" ht="15" customHeight="1">
      <c r="A477" s="70"/>
      <c r="B477" s="73"/>
      <c r="C477" s="38" t="s">
        <v>132</v>
      </c>
      <c r="D477" s="44">
        <v>10000</v>
      </c>
      <c r="E477" s="17" t="s">
        <v>112</v>
      </c>
      <c r="F477" s="17" t="s">
        <v>113</v>
      </c>
      <c r="G477" s="17"/>
      <c r="H477" s="17"/>
      <c r="I477" s="53">
        <v>1</v>
      </c>
      <c r="J477" s="17" t="s">
        <v>129</v>
      </c>
      <c r="K477" s="17" t="s">
        <v>113</v>
      </c>
      <c r="L477" s="54">
        <v>1</v>
      </c>
      <c r="M477" s="17" t="s">
        <v>115</v>
      </c>
      <c r="N477" s="17"/>
      <c r="O477" s="23" t="s">
        <v>116</v>
      </c>
      <c r="P477" s="16">
        <f>D477*I477*L477</f>
        <v>10000</v>
      </c>
      <c r="Q477" s="38"/>
      <c r="R477" s="24"/>
      <c r="S477" s="18"/>
      <c r="U477" s="13"/>
      <c r="V477" s="13"/>
      <c r="W477" s="13"/>
    </row>
    <row r="478" spans="1:23" ht="15" customHeight="1">
      <c r="A478" s="70"/>
      <c r="B478" s="73"/>
      <c r="C478" s="38"/>
      <c r="D478" s="20"/>
      <c r="G478" s="17"/>
      <c r="H478" s="17"/>
      <c r="K478" s="22"/>
      <c r="N478" s="17"/>
      <c r="P478" s="13"/>
      <c r="Q478" s="38">
        <f>P477+P478</f>
        <v>10000</v>
      </c>
      <c r="R478" s="24"/>
      <c r="S478" s="18"/>
      <c r="U478" s="13"/>
      <c r="V478" s="13"/>
      <c r="W478" s="13"/>
    </row>
    <row r="479" spans="1:23" ht="15" customHeight="1">
      <c r="A479" s="70"/>
      <c r="B479" s="73"/>
      <c r="C479" s="38"/>
      <c r="D479" s="20"/>
      <c r="G479" s="17"/>
      <c r="H479" s="17"/>
      <c r="K479" s="22"/>
      <c r="N479" s="17"/>
      <c r="P479" s="13"/>
      <c r="Q479" s="38">
        <f>P479</f>
        <v>0</v>
      </c>
      <c r="R479" s="24"/>
      <c r="S479" s="18"/>
      <c r="U479" s="13"/>
      <c r="V479" s="13"/>
      <c r="W479" s="13"/>
    </row>
    <row r="480" spans="1:23" ht="15" customHeight="1">
      <c r="A480" s="70"/>
      <c r="B480" s="73"/>
      <c r="C480" s="19" t="s">
        <v>147</v>
      </c>
      <c r="G480" s="17"/>
      <c r="H480" s="17"/>
      <c r="K480" s="22"/>
      <c r="N480" s="17"/>
      <c r="P480" s="16"/>
      <c r="Q480" s="38"/>
      <c r="R480" s="24"/>
      <c r="S480" s="18"/>
      <c r="U480" s="13"/>
      <c r="V480" s="13"/>
      <c r="W480" s="13"/>
    </row>
    <row r="481" spans="1:23" ht="15" customHeight="1">
      <c r="A481" s="70"/>
      <c r="B481" s="73"/>
      <c r="C481" s="40" t="s">
        <v>148</v>
      </c>
      <c r="D481" s="44">
        <v>10000</v>
      </c>
      <c r="E481" s="17" t="s">
        <v>112</v>
      </c>
      <c r="F481" s="17" t="s">
        <v>113</v>
      </c>
      <c r="G481" s="17"/>
      <c r="H481" s="17"/>
      <c r="I481" s="53">
        <v>1</v>
      </c>
      <c r="J481" s="17" t="s">
        <v>129</v>
      </c>
      <c r="K481" s="17" t="s">
        <v>113</v>
      </c>
      <c r="L481" s="54">
        <v>1</v>
      </c>
      <c r="M481" s="17" t="s">
        <v>115</v>
      </c>
      <c r="N481" s="17"/>
      <c r="O481" s="23" t="s">
        <v>116</v>
      </c>
      <c r="P481" s="16">
        <f>D481*I481*L481</f>
        <v>10000</v>
      </c>
      <c r="Q481" s="38"/>
      <c r="R481" s="24"/>
      <c r="S481" s="18"/>
      <c r="U481" s="13"/>
      <c r="V481" s="13"/>
      <c r="W481" s="13"/>
    </row>
    <row r="482" spans="1:23" ht="15" customHeight="1">
      <c r="A482" s="70"/>
      <c r="B482" s="73"/>
      <c r="C482" s="38"/>
      <c r="D482" s="20"/>
      <c r="G482" s="17"/>
      <c r="H482" s="17"/>
      <c r="K482" s="22"/>
      <c r="N482" s="17"/>
      <c r="P482" s="13"/>
      <c r="Q482" s="38"/>
      <c r="R482" s="24"/>
      <c r="S482" s="18"/>
      <c r="U482" s="13"/>
      <c r="V482" s="13"/>
      <c r="W482" s="13"/>
    </row>
    <row r="483" spans="1:23" ht="15" customHeight="1">
      <c r="A483" s="70"/>
      <c r="B483" s="73"/>
      <c r="C483" s="40" t="s">
        <v>158</v>
      </c>
      <c r="D483" s="34">
        <v>10000</v>
      </c>
      <c r="E483" s="17" t="s">
        <v>112</v>
      </c>
      <c r="F483" s="17" t="s">
        <v>113</v>
      </c>
      <c r="G483" s="17"/>
      <c r="H483" s="17"/>
      <c r="I483" s="53">
        <v>1</v>
      </c>
      <c r="J483" s="17" t="s">
        <v>129</v>
      </c>
      <c r="K483" s="17" t="s">
        <v>113</v>
      </c>
      <c r="L483" s="54">
        <v>1</v>
      </c>
      <c r="M483" s="17" t="s">
        <v>115</v>
      </c>
      <c r="N483" s="17"/>
      <c r="O483" s="23" t="s">
        <v>116</v>
      </c>
      <c r="P483" s="16">
        <f>D483*I483*L483</f>
        <v>10000</v>
      </c>
      <c r="Q483" s="38"/>
      <c r="R483" s="24"/>
      <c r="S483" s="18"/>
      <c r="U483" s="13"/>
      <c r="V483" s="13"/>
      <c r="W483" s="13"/>
    </row>
    <row r="484" spans="1:23" ht="15" customHeight="1">
      <c r="A484" s="70"/>
      <c r="B484" s="73"/>
      <c r="C484" s="38"/>
      <c r="D484" s="20"/>
      <c r="G484" s="17"/>
      <c r="H484" s="17"/>
      <c r="K484" s="22"/>
      <c r="N484" s="17"/>
      <c r="P484" s="13"/>
      <c r="Q484" s="38"/>
      <c r="R484" s="112" t="s">
        <v>243</v>
      </c>
      <c r="S484" s="18"/>
      <c r="U484" s="13"/>
      <c r="V484" s="13"/>
      <c r="W484" s="13"/>
    </row>
    <row r="485" spans="1:23" ht="15" customHeight="1" thickBot="1">
      <c r="A485" s="70"/>
      <c r="B485" s="73"/>
      <c r="C485" s="47" t="s">
        <v>176</v>
      </c>
      <c r="D485" s="34">
        <v>10000</v>
      </c>
      <c r="E485" s="17" t="s">
        <v>112</v>
      </c>
      <c r="F485" s="17" t="s">
        <v>113</v>
      </c>
      <c r="G485" s="17"/>
      <c r="H485" s="17"/>
      <c r="I485" s="53">
        <v>1</v>
      </c>
      <c r="J485" s="17" t="s">
        <v>129</v>
      </c>
      <c r="K485" s="17" t="s">
        <v>113</v>
      </c>
      <c r="L485" s="54">
        <v>1</v>
      </c>
      <c r="M485" s="17" t="s">
        <v>115</v>
      </c>
      <c r="N485" s="17"/>
      <c r="O485" s="23" t="s">
        <v>116</v>
      </c>
      <c r="P485" s="16">
        <f>D485*I485*L485</f>
        <v>10000</v>
      </c>
      <c r="Q485" s="55">
        <f>SUM(P481:P485)</f>
        <v>30000</v>
      </c>
      <c r="R485" s="24"/>
      <c r="S485" s="18"/>
      <c r="U485" s="13"/>
      <c r="V485" s="13"/>
      <c r="W485" s="13"/>
    </row>
    <row r="486" spans="1:23" ht="15" customHeight="1">
      <c r="A486" s="236" t="s">
        <v>79</v>
      </c>
      <c r="B486" s="181" t="s">
        <v>269</v>
      </c>
      <c r="C486" s="341"/>
      <c r="D486" s="182"/>
      <c r="E486" s="182"/>
      <c r="F486" s="182"/>
      <c r="G486" s="182"/>
      <c r="H486" s="182"/>
      <c r="I486" s="182"/>
      <c r="J486" s="182"/>
      <c r="K486" s="182"/>
      <c r="L486" s="182"/>
      <c r="M486" s="182"/>
      <c r="N486" s="182"/>
      <c r="O486" s="182"/>
      <c r="P486" s="182"/>
      <c r="Q486" s="182"/>
      <c r="R486" s="182"/>
      <c r="S486" s="174"/>
      <c r="T486" s="13"/>
      <c r="U486" s="13"/>
      <c r="V486" s="13"/>
      <c r="W486" s="13"/>
    </row>
    <row r="487" spans="1:23" ht="15" customHeight="1">
      <c r="B487" s="73">
        <f>SUM(Q487:Q496)</f>
        <v>50563.636363636368</v>
      </c>
      <c r="C487" s="61" t="s">
        <v>110</v>
      </c>
      <c r="D487" s="33" t="s">
        <v>270</v>
      </c>
      <c r="G487" s="17"/>
      <c r="H487" s="17"/>
      <c r="K487" s="17"/>
      <c r="N487" s="17"/>
      <c r="O487" s="22"/>
      <c r="Q487" s="43"/>
      <c r="R487" s="24" t="s">
        <v>271</v>
      </c>
      <c r="S487" s="13"/>
      <c r="T487" s="13"/>
      <c r="U487" s="13"/>
      <c r="V487" s="13"/>
      <c r="W487" s="13"/>
    </row>
    <row r="488" spans="1:23" ht="15" customHeight="1">
      <c r="B488" s="73"/>
      <c r="C488" s="61"/>
      <c r="D488" s="34">
        <v>620</v>
      </c>
      <c r="E488" s="17" t="s">
        <v>112</v>
      </c>
      <c r="F488" s="17" t="s">
        <v>113</v>
      </c>
      <c r="G488" s="17"/>
      <c r="H488" s="17"/>
      <c r="I488" s="45">
        <v>4</v>
      </c>
      <c r="J488" s="17" t="s">
        <v>114</v>
      </c>
      <c r="K488" s="17" t="s">
        <v>113</v>
      </c>
      <c r="L488" s="46">
        <v>3</v>
      </c>
      <c r="M488" s="17" t="s">
        <v>115</v>
      </c>
      <c r="N488" s="17"/>
      <c r="O488" s="23" t="s">
        <v>116</v>
      </c>
      <c r="P488" s="16">
        <f>D488*I488*L488</f>
        <v>7440</v>
      </c>
      <c r="Q488" s="38">
        <f>P488/110*100</f>
        <v>6763.636363636364</v>
      </c>
      <c r="R488" s="85" t="s">
        <v>125</v>
      </c>
      <c r="S488" s="13"/>
      <c r="T488" s="13"/>
      <c r="U488" s="13"/>
      <c r="V488" s="13"/>
      <c r="W488" s="13"/>
    </row>
    <row r="489" spans="1:23" ht="15" customHeight="1">
      <c r="B489" s="73"/>
      <c r="C489" s="61" t="s">
        <v>181</v>
      </c>
      <c r="D489" s="34">
        <v>140</v>
      </c>
      <c r="E489" s="17" t="s">
        <v>112</v>
      </c>
      <c r="F489" s="17" t="s">
        <v>113</v>
      </c>
      <c r="G489" s="17"/>
      <c r="H489" s="17"/>
      <c r="I489" s="53">
        <v>20</v>
      </c>
      <c r="J489" s="17" t="s">
        <v>114</v>
      </c>
      <c r="K489" s="17" t="s">
        <v>113</v>
      </c>
      <c r="L489" s="54">
        <v>6</v>
      </c>
      <c r="M489" s="17" t="s">
        <v>115</v>
      </c>
      <c r="N489" s="17"/>
      <c r="O489" s="23" t="s">
        <v>116</v>
      </c>
      <c r="P489" s="16">
        <f>D489*I489*L489</f>
        <v>16800</v>
      </c>
      <c r="Q489" s="38"/>
      <c r="R489" s="24" t="s">
        <v>182</v>
      </c>
      <c r="S489" s="13"/>
      <c r="T489" s="13"/>
      <c r="U489" s="13"/>
      <c r="V489" s="13"/>
      <c r="W489" s="13"/>
    </row>
    <row r="490" spans="1:23" ht="15" customHeight="1">
      <c r="A490" s="70"/>
      <c r="B490" s="73"/>
      <c r="C490" s="61"/>
      <c r="D490" s="34">
        <v>2000</v>
      </c>
      <c r="E490" s="17" t="s">
        <v>112</v>
      </c>
      <c r="F490" s="17" t="s">
        <v>113</v>
      </c>
      <c r="G490" s="17"/>
      <c r="H490" s="17"/>
      <c r="I490" s="53">
        <v>2</v>
      </c>
      <c r="J490" s="17" t="s">
        <v>129</v>
      </c>
      <c r="K490" s="17" t="s">
        <v>113</v>
      </c>
      <c r="L490" s="54">
        <v>3</v>
      </c>
      <c r="M490" s="17" t="s">
        <v>115</v>
      </c>
      <c r="N490" s="17"/>
      <c r="O490" s="23" t="s">
        <v>116</v>
      </c>
      <c r="P490" s="16">
        <f>D490*I490*L490</f>
        <v>12000</v>
      </c>
      <c r="Q490" s="38">
        <f>P489+P490</f>
        <v>28800</v>
      </c>
      <c r="R490" s="24" t="s">
        <v>183</v>
      </c>
      <c r="S490" s="13"/>
      <c r="T490" s="13"/>
      <c r="U490" s="13"/>
      <c r="V490" s="13"/>
      <c r="W490" s="13"/>
    </row>
    <row r="491" spans="1:23" ht="15" customHeight="1">
      <c r="A491" s="70"/>
      <c r="B491" s="73"/>
      <c r="C491" s="61" t="s">
        <v>147</v>
      </c>
      <c r="D491" s="20"/>
      <c r="G491" s="17"/>
      <c r="H491" s="17"/>
      <c r="K491" s="22"/>
      <c r="N491" s="17"/>
      <c r="P491" s="16"/>
      <c r="Q491" s="38"/>
      <c r="R491" s="24"/>
      <c r="S491" s="13"/>
      <c r="T491" s="13"/>
      <c r="U491" s="13"/>
      <c r="V491" s="13"/>
      <c r="W491" s="13"/>
    </row>
    <row r="492" spans="1:23" ht="15" customHeight="1">
      <c r="A492" s="70"/>
      <c r="B492" s="73"/>
      <c r="C492" s="38"/>
      <c r="D492" s="20"/>
      <c r="G492" s="17"/>
      <c r="H492" s="17"/>
      <c r="K492" s="22"/>
      <c r="N492" s="17"/>
      <c r="P492" s="13"/>
      <c r="Q492" s="38"/>
      <c r="R492" s="24"/>
      <c r="S492" s="13"/>
      <c r="T492" s="13"/>
      <c r="U492" s="13"/>
      <c r="V492" s="13"/>
      <c r="W492" s="13"/>
    </row>
    <row r="493" spans="1:23" ht="15" customHeight="1">
      <c r="A493" s="70"/>
      <c r="B493" s="73"/>
      <c r="C493" s="38"/>
      <c r="D493" s="20"/>
      <c r="G493" s="17"/>
      <c r="H493" s="17"/>
      <c r="K493" s="22"/>
      <c r="N493" s="17"/>
      <c r="P493" s="13"/>
      <c r="Q493" s="38"/>
      <c r="R493" s="24"/>
      <c r="S493" s="13"/>
      <c r="T493" s="13"/>
      <c r="U493" s="13"/>
      <c r="V493" s="13"/>
      <c r="W493" s="13"/>
    </row>
    <row r="494" spans="1:23" ht="15" customHeight="1">
      <c r="A494" s="70"/>
      <c r="B494" s="73"/>
      <c r="C494" s="63" t="s">
        <v>158</v>
      </c>
      <c r="D494" s="34">
        <v>5000</v>
      </c>
      <c r="E494" s="17" t="s">
        <v>112</v>
      </c>
      <c r="F494" s="17" t="s">
        <v>113</v>
      </c>
      <c r="G494" s="17"/>
      <c r="H494" s="17"/>
      <c r="I494" s="53">
        <v>1</v>
      </c>
      <c r="J494" s="17" t="s">
        <v>129</v>
      </c>
      <c r="K494" s="17" t="s">
        <v>113</v>
      </c>
      <c r="L494" s="54">
        <v>3</v>
      </c>
      <c r="M494" s="17" t="s">
        <v>115</v>
      </c>
      <c r="N494" s="17"/>
      <c r="O494" s="23" t="s">
        <v>116</v>
      </c>
      <c r="P494" s="16">
        <f>D494*I494*L494</f>
        <v>15000</v>
      </c>
      <c r="Q494" s="38"/>
      <c r="R494" s="24"/>
      <c r="S494" s="13"/>
      <c r="T494" s="13"/>
      <c r="U494" s="13"/>
      <c r="V494" s="13"/>
      <c r="W494" s="13"/>
    </row>
    <row r="495" spans="1:23" ht="15" customHeight="1">
      <c r="A495" s="70"/>
      <c r="B495" s="73"/>
      <c r="C495" s="38"/>
      <c r="D495" s="20"/>
      <c r="G495" s="17"/>
      <c r="H495" s="17"/>
      <c r="K495" s="22"/>
      <c r="N495" s="17"/>
      <c r="P495" s="13"/>
      <c r="Q495" s="38"/>
      <c r="R495" s="24"/>
      <c r="S495" s="13"/>
      <c r="T495" s="13"/>
      <c r="U495" s="13"/>
      <c r="V495" s="13"/>
      <c r="W495" s="13"/>
    </row>
    <row r="496" spans="1:23" ht="15" customHeight="1" thickBot="1">
      <c r="A496" s="70"/>
      <c r="B496" s="73"/>
      <c r="C496" s="38"/>
      <c r="D496" s="20"/>
      <c r="G496" s="17"/>
      <c r="H496" s="17"/>
      <c r="K496" s="22"/>
      <c r="N496" s="17"/>
      <c r="P496" s="13"/>
      <c r="Q496" s="55">
        <f>SUM(P492:P496)</f>
        <v>15000</v>
      </c>
      <c r="R496" s="24"/>
      <c r="S496" s="13"/>
      <c r="T496" s="13"/>
      <c r="U496" s="13"/>
      <c r="V496" s="13"/>
      <c r="W496" s="13"/>
    </row>
    <row r="497" spans="1:30" ht="15" customHeight="1">
      <c r="A497" s="236" t="s">
        <v>272</v>
      </c>
      <c r="B497" s="181" t="s">
        <v>273</v>
      </c>
      <c r="C497" s="341"/>
      <c r="D497" s="182"/>
      <c r="E497" s="182"/>
      <c r="F497" s="182"/>
      <c r="G497" s="182"/>
      <c r="H497" s="182"/>
      <c r="I497" s="182"/>
      <c r="J497" s="182"/>
      <c r="K497" s="182"/>
      <c r="L497" s="182"/>
      <c r="M497" s="182"/>
      <c r="N497" s="182"/>
      <c r="O497" s="182"/>
      <c r="P497" s="182"/>
      <c r="Q497" s="182"/>
      <c r="R497" s="182"/>
      <c r="S497" s="174"/>
      <c r="T497" s="13"/>
      <c r="U497" s="13"/>
      <c r="V497" s="13"/>
      <c r="W497" s="13"/>
    </row>
    <row r="498" spans="1:30" ht="15" customHeight="1">
      <c r="A498" s="70"/>
      <c r="B498" s="73">
        <f>SUM(Q498:Q507)</f>
        <v>53000</v>
      </c>
      <c r="C498" s="19" t="s">
        <v>110</v>
      </c>
      <c r="D498" s="33"/>
      <c r="G498" s="17"/>
      <c r="H498" s="17"/>
      <c r="K498" s="17"/>
      <c r="N498" s="17"/>
      <c r="O498" s="22"/>
      <c r="Q498" s="43"/>
      <c r="R498" s="85" t="s">
        <v>125</v>
      </c>
      <c r="U498" s="18"/>
      <c r="V498" s="17"/>
      <c r="W498" s="13"/>
    </row>
    <row r="499" spans="1:30" ht="15" customHeight="1">
      <c r="A499" s="70"/>
      <c r="B499" s="73"/>
      <c r="C499" s="38"/>
      <c r="D499" s="20"/>
      <c r="G499" s="17"/>
      <c r="H499" s="17"/>
      <c r="K499" s="22"/>
      <c r="N499" s="17"/>
      <c r="P499" s="13"/>
      <c r="Q499" s="38">
        <f>P499/110*100</f>
        <v>0</v>
      </c>
      <c r="R499" s="112" t="s">
        <v>259</v>
      </c>
      <c r="S499" s="13"/>
      <c r="T499" s="13"/>
      <c r="U499" s="13"/>
      <c r="V499" s="13"/>
      <c r="W499" s="13"/>
    </row>
    <row r="500" spans="1:30" ht="15" customHeight="1">
      <c r="A500" s="70"/>
      <c r="B500" s="73"/>
      <c r="C500" s="19" t="s">
        <v>181</v>
      </c>
      <c r="D500" s="34">
        <v>140</v>
      </c>
      <c r="E500" s="17" t="s">
        <v>112</v>
      </c>
      <c r="F500" s="17" t="s">
        <v>113</v>
      </c>
      <c r="G500" s="17"/>
      <c r="H500" s="17"/>
      <c r="I500" s="53">
        <v>20</v>
      </c>
      <c r="J500" s="17" t="s">
        <v>114</v>
      </c>
      <c r="K500" s="17" t="s">
        <v>113</v>
      </c>
      <c r="L500" s="54">
        <v>10</v>
      </c>
      <c r="M500" s="17" t="s">
        <v>115</v>
      </c>
      <c r="N500" s="17"/>
      <c r="O500" s="23" t="s">
        <v>116</v>
      </c>
      <c r="P500" s="16">
        <f>D500*I500*L500</f>
        <v>28000</v>
      </c>
      <c r="Q500" s="38"/>
      <c r="R500" s="24" t="s">
        <v>182</v>
      </c>
      <c r="S500" s="13"/>
      <c r="T500" s="13"/>
      <c r="U500" s="13"/>
      <c r="V500" s="13"/>
      <c r="W500" s="13"/>
    </row>
    <row r="501" spans="1:30" ht="15" customHeight="1">
      <c r="A501" s="70"/>
      <c r="B501" s="73"/>
      <c r="C501" s="38"/>
      <c r="D501" s="20"/>
      <c r="G501" s="17"/>
      <c r="H501" s="17"/>
      <c r="K501" s="22"/>
      <c r="N501" s="17"/>
      <c r="P501" s="13"/>
      <c r="Q501" s="38">
        <f>P500+P501</f>
        <v>28000</v>
      </c>
      <c r="R501" s="24" t="s">
        <v>183</v>
      </c>
      <c r="S501" s="13"/>
      <c r="T501" s="13"/>
      <c r="U501" s="13"/>
      <c r="V501" s="13"/>
      <c r="W501" s="13"/>
    </row>
    <row r="502" spans="1:30" ht="15" customHeight="1">
      <c r="A502" s="70"/>
      <c r="B502" s="73"/>
      <c r="C502" s="61" t="s">
        <v>147</v>
      </c>
      <c r="D502" s="20"/>
      <c r="G502" s="17"/>
      <c r="H502" s="17"/>
      <c r="K502" s="22"/>
      <c r="N502" s="17"/>
      <c r="P502" s="16"/>
      <c r="Q502" s="38"/>
      <c r="R502" s="24"/>
      <c r="S502" s="13"/>
      <c r="T502" s="13"/>
      <c r="U502" s="13"/>
      <c r="V502" s="13"/>
      <c r="W502" s="13"/>
    </row>
    <row r="503" spans="1:30" ht="15" customHeight="1">
      <c r="A503" s="70"/>
      <c r="B503" s="73"/>
      <c r="C503" s="38"/>
      <c r="D503" s="20"/>
      <c r="G503" s="17"/>
      <c r="H503" s="17"/>
      <c r="K503" s="22"/>
      <c r="N503" s="17"/>
      <c r="P503" s="13"/>
      <c r="Q503" s="38"/>
      <c r="R503" s="24"/>
      <c r="S503" s="13"/>
      <c r="T503" s="13"/>
      <c r="U503" s="13"/>
      <c r="V503" s="13"/>
      <c r="W503" s="13"/>
    </row>
    <row r="504" spans="1:30" ht="15" customHeight="1">
      <c r="A504" s="70"/>
      <c r="B504" s="73"/>
      <c r="C504" s="38"/>
      <c r="D504" s="20"/>
      <c r="G504" s="17"/>
      <c r="H504" s="17"/>
      <c r="K504" s="22"/>
      <c r="N504" s="17"/>
      <c r="P504" s="13"/>
      <c r="Q504" s="38"/>
      <c r="R504" s="24"/>
      <c r="S504" s="13"/>
      <c r="T504" s="13"/>
      <c r="U504" s="13"/>
      <c r="V504" s="13"/>
      <c r="W504" s="13"/>
    </row>
    <row r="505" spans="1:30" ht="15" customHeight="1">
      <c r="A505" s="70"/>
      <c r="B505" s="73"/>
      <c r="C505" s="63" t="s">
        <v>158</v>
      </c>
      <c r="D505" s="34">
        <v>5000</v>
      </c>
      <c r="E505" s="17" t="s">
        <v>112</v>
      </c>
      <c r="F505" s="17" t="s">
        <v>113</v>
      </c>
      <c r="G505" s="17"/>
      <c r="H505" s="17"/>
      <c r="I505" s="53">
        <v>1</v>
      </c>
      <c r="J505" s="17" t="s">
        <v>129</v>
      </c>
      <c r="K505" s="17" t="s">
        <v>113</v>
      </c>
      <c r="L505" s="54">
        <v>5</v>
      </c>
      <c r="M505" s="17" t="s">
        <v>133</v>
      </c>
      <c r="N505" s="17"/>
      <c r="O505" s="23" t="s">
        <v>116</v>
      </c>
      <c r="P505" s="16">
        <f>D505*I505*L505</f>
        <v>25000</v>
      </c>
      <c r="Q505" s="38"/>
      <c r="R505" s="24" t="s">
        <v>274</v>
      </c>
      <c r="S505" s="13"/>
      <c r="T505" s="13"/>
      <c r="U505" s="13"/>
      <c r="V505" s="13"/>
      <c r="W505" s="13"/>
    </row>
    <row r="506" spans="1:30" ht="15" customHeight="1">
      <c r="A506" s="70"/>
      <c r="B506" s="73"/>
      <c r="C506" s="38"/>
      <c r="D506" s="20"/>
      <c r="G506" s="17"/>
      <c r="H506" s="17"/>
      <c r="K506" s="22"/>
      <c r="N506" s="17"/>
      <c r="P506" s="13"/>
      <c r="Q506" s="38"/>
      <c r="R506" s="24"/>
      <c r="S506" s="13"/>
      <c r="T506" s="13"/>
      <c r="U506" s="13"/>
      <c r="V506" s="13"/>
      <c r="W506" s="13"/>
    </row>
    <row r="507" spans="1:30" ht="15" customHeight="1" thickBot="1">
      <c r="A507" s="70"/>
      <c r="B507" s="73"/>
      <c r="C507" s="38"/>
      <c r="D507" s="20"/>
      <c r="G507" s="17"/>
      <c r="H507" s="17"/>
      <c r="K507" s="22"/>
      <c r="N507" s="17"/>
      <c r="P507" s="13"/>
      <c r="Q507" s="55">
        <f>SUM(P503:P507)</f>
        <v>25000</v>
      </c>
      <c r="R507" s="24"/>
      <c r="S507" s="13"/>
      <c r="T507" s="13"/>
      <c r="U507" s="13"/>
      <c r="V507" s="13"/>
      <c r="W507" s="13"/>
    </row>
    <row r="508" spans="1:30" ht="15" customHeight="1">
      <c r="A508" s="236" t="s">
        <v>275</v>
      </c>
      <c r="B508" s="172" t="s">
        <v>276</v>
      </c>
      <c r="C508" s="338"/>
      <c r="D508" s="173"/>
      <c r="E508" s="173"/>
      <c r="F508" s="173"/>
      <c r="G508" s="173"/>
      <c r="H508" s="173"/>
      <c r="I508" s="173"/>
      <c r="J508" s="173"/>
      <c r="K508" s="173"/>
      <c r="L508" s="173"/>
      <c r="M508" s="173"/>
      <c r="N508" s="173"/>
      <c r="O508" s="173"/>
      <c r="P508" s="173"/>
      <c r="Q508" s="173"/>
      <c r="R508" s="173"/>
      <c r="S508" s="174"/>
      <c r="T508" s="13"/>
      <c r="U508" s="13"/>
      <c r="V508" s="13"/>
      <c r="W508" s="13"/>
    </row>
    <row r="509" spans="1:30" ht="15" customHeight="1">
      <c r="B509" s="73">
        <f>SUM(Q510:Q516)</f>
        <v>13636.363636363638</v>
      </c>
      <c r="C509" s="61" t="s">
        <v>110</v>
      </c>
      <c r="D509" s="33" t="s">
        <v>277</v>
      </c>
      <c r="G509" s="17"/>
      <c r="H509" s="17"/>
      <c r="K509" s="17"/>
      <c r="N509" s="17"/>
      <c r="O509" s="32"/>
      <c r="P509" s="13"/>
      <c r="Q509" s="248"/>
      <c r="R509" s="43"/>
      <c r="V509" s="17"/>
      <c r="X509" s="17"/>
      <c r="Y509" s="17"/>
      <c r="Z509" s="17"/>
      <c r="AA509" s="17"/>
      <c r="AB509" s="17"/>
      <c r="AC509" s="22"/>
      <c r="AD509" s="17"/>
    </row>
    <row r="510" spans="1:30" ht="15" customHeight="1">
      <c r="B510" s="73"/>
      <c r="C510" s="61"/>
      <c r="D510" s="34">
        <v>620</v>
      </c>
      <c r="E510" s="17" t="s">
        <v>112</v>
      </c>
      <c r="F510" s="17" t="s">
        <v>113</v>
      </c>
      <c r="G510" s="17"/>
      <c r="H510" s="17"/>
      <c r="I510" s="59">
        <v>3</v>
      </c>
      <c r="J510" s="17" t="s">
        <v>114</v>
      </c>
      <c r="K510" s="17" t="s">
        <v>113</v>
      </c>
      <c r="L510" s="60">
        <v>2</v>
      </c>
      <c r="M510" s="17" t="s">
        <v>115</v>
      </c>
      <c r="N510" s="17"/>
      <c r="O510" s="23" t="s">
        <v>116</v>
      </c>
      <c r="P510" s="16">
        <f>D510*I510*L510</f>
        <v>3720</v>
      </c>
      <c r="Q510" s="38"/>
      <c r="R510" s="24"/>
      <c r="V510" s="17"/>
      <c r="X510" s="17"/>
      <c r="Y510" s="17"/>
      <c r="Z510" s="32"/>
      <c r="AA510" s="17"/>
      <c r="AB510" s="17"/>
      <c r="AC510" s="23" t="s">
        <v>116</v>
      </c>
      <c r="AD510" s="16" t="e">
        <f>#REF!*W510*Z510</f>
        <v>#REF!</v>
      </c>
    </row>
    <row r="511" spans="1:30" ht="15" customHeight="1">
      <c r="B511" s="73"/>
      <c r="C511" s="67"/>
      <c r="D511" s="34">
        <v>2820</v>
      </c>
      <c r="E511" s="17" t="s">
        <v>112</v>
      </c>
      <c r="F511" s="17" t="s">
        <v>113</v>
      </c>
      <c r="G511" s="17"/>
      <c r="H511" s="17"/>
      <c r="I511" s="59">
        <v>2</v>
      </c>
      <c r="J511" s="17" t="s">
        <v>114</v>
      </c>
      <c r="K511" s="17" t="s">
        <v>113</v>
      </c>
      <c r="L511" s="60">
        <v>2</v>
      </c>
      <c r="M511" s="17" t="s">
        <v>115</v>
      </c>
      <c r="N511" s="17"/>
      <c r="O511" s="23" t="s">
        <v>116</v>
      </c>
      <c r="P511" s="16">
        <f>D511*I511*L511</f>
        <v>11280</v>
      </c>
      <c r="Q511" s="38">
        <f>(P510+P511)/110*100</f>
        <v>13636.363636363638</v>
      </c>
      <c r="R511" s="85" t="s">
        <v>125</v>
      </c>
      <c r="S511" s="13"/>
      <c r="T511" s="13"/>
      <c r="U511" s="13"/>
      <c r="V511" s="13"/>
      <c r="W511" s="13"/>
    </row>
    <row r="512" spans="1:30" ht="15" customHeight="1">
      <c r="B512" s="73"/>
      <c r="C512" s="61" t="s">
        <v>181</v>
      </c>
      <c r="D512" s="111">
        <v>0</v>
      </c>
      <c r="E512" s="17" t="s">
        <v>112</v>
      </c>
      <c r="F512" s="17" t="s">
        <v>113</v>
      </c>
      <c r="G512" s="17"/>
      <c r="H512" s="17"/>
      <c r="I512" s="53">
        <v>1</v>
      </c>
      <c r="J512" s="17" t="s">
        <v>115</v>
      </c>
      <c r="K512" s="17" t="s">
        <v>113</v>
      </c>
      <c r="L512" s="54">
        <v>2</v>
      </c>
      <c r="M512" s="17" t="s">
        <v>115</v>
      </c>
      <c r="N512" s="17"/>
      <c r="O512" s="23" t="s">
        <v>116</v>
      </c>
      <c r="P512" s="16">
        <f>D512*I512*L512</f>
        <v>0</v>
      </c>
      <c r="Q512" s="38">
        <f>P512</f>
        <v>0</v>
      </c>
      <c r="R512" s="24" t="s">
        <v>183</v>
      </c>
      <c r="S512" s="13"/>
      <c r="T512" s="13"/>
      <c r="U512" s="13"/>
      <c r="V512" s="13"/>
      <c r="W512" s="13"/>
    </row>
    <row r="513" spans="1:23" ht="15" customHeight="1">
      <c r="A513" s="70"/>
      <c r="B513" s="73"/>
      <c r="C513" s="61"/>
      <c r="D513" s="20"/>
      <c r="G513" s="17"/>
      <c r="H513" s="17"/>
      <c r="K513" s="22"/>
      <c r="N513" s="17"/>
      <c r="P513" s="16"/>
      <c r="Q513" s="38"/>
      <c r="R513" s="24"/>
      <c r="S513" s="13"/>
      <c r="T513" s="13"/>
      <c r="U513" s="13"/>
      <c r="V513" s="13"/>
      <c r="W513" s="13"/>
    </row>
    <row r="514" spans="1:23" ht="15" customHeight="1">
      <c r="A514" s="70"/>
      <c r="B514" s="73"/>
      <c r="C514" s="38"/>
      <c r="D514" s="20"/>
      <c r="G514" s="17"/>
      <c r="H514" s="17"/>
      <c r="K514" s="22"/>
      <c r="N514" s="17"/>
      <c r="P514" s="13"/>
      <c r="Q514" s="38"/>
      <c r="R514" s="243" t="s">
        <v>278</v>
      </c>
      <c r="S514" s="13"/>
      <c r="T514" s="13"/>
      <c r="U514" s="13"/>
      <c r="V514" s="13"/>
      <c r="W514" s="13"/>
    </row>
    <row r="515" spans="1:23" ht="15" customHeight="1">
      <c r="A515" s="70"/>
      <c r="B515" s="73"/>
      <c r="C515" s="38"/>
      <c r="D515" s="20"/>
      <c r="G515" s="17"/>
      <c r="H515" s="17"/>
      <c r="K515" s="22"/>
      <c r="N515" s="17"/>
      <c r="P515" s="13"/>
      <c r="Q515" s="38"/>
      <c r="R515" s="24"/>
      <c r="S515" s="13"/>
      <c r="T515" s="13"/>
      <c r="U515" s="13"/>
      <c r="V515" s="13"/>
      <c r="W515" s="13"/>
    </row>
    <row r="516" spans="1:23" ht="15" customHeight="1">
      <c r="A516" s="70"/>
      <c r="B516" s="73"/>
      <c r="C516" s="66"/>
      <c r="D516" s="25"/>
      <c r="E516" s="26"/>
      <c r="F516" s="26"/>
      <c r="G516" s="26"/>
      <c r="H516" s="26"/>
      <c r="I516" s="26"/>
      <c r="J516" s="26"/>
      <c r="K516" s="28"/>
      <c r="L516" s="26"/>
      <c r="M516" s="26"/>
      <c r="N516" s="26"/>
      <c r="P516" s="26" t="s">
        <v>119</v>
      </c>
      <c r="Q516" s="55">
        <f>SUM(P514:P515)</f>
        <v>0</v>
      </c>
      <c r="R516" s="31"/>
      <c r="S516" s="13"/>
      <c r="T516" s="13"/>
      <c r="U516" s="13"/>
      <c r="V516" s="13"/>
      <c r="W516" s="13"/>
    </row>
    <row r="517" spans="1:23" ht="15" customHeight="1" thickBot="1">
      <c r="A517" s="94" t="s">
        <v>279</v>
      </c>
      <c r="B517" s="95"/>
      <c r="C517" s="96"/>
      <c r="D517" s="97"/>
      <c r="E517" s="98"/>
      <c r="F517" s="98"/>
      <c r="G517" s="98"/>
      <c r="H517" s="98"/>
      <c r="I517" s="98"/>
      <c r="J517" s="98"/>
      <c r="K517" s="98"/>
      <c r="L517" s="99"/>
      <c r="M517" s="98"/>
      <c r="N517" s="98"/>
      <c r="O517" s="100"/>
      <c r="P517" s="101"/>
      <c r="Q517" s="101"/>
      <c r="R517" s="102"/>
      <c r="S517" s="18"/>
      <c r="U517" s="13"/>
      <c r="V517" s="13"/>
      <c r="W517" s="13"/>
    </row>
    <row r="518" spans="1:23" ht="15" customHeight="1">
      <c r="A518" s="236" t="s">
        <v>280</v>
      </c>
      <c r="B518" s="178" t="s">
        <v>281</v>
      </c>
      <c r="C518" s="339"/>
      <c r="D518" s="179"/>
      <c r="E518" s="179"/>
      <c r="F518" s="179"/>
      <c r="G518" s="179"/>
      <c r="H518" s="179"/>
      <c r="I518" s="179"/>
      <c r="J518" s="179"/>
      <c r="K518" s="179"/>
      <c r="L518" s="179"/>
      <c r="M518" s="179"/>
      <c r="N518" s="179"/>
      <c r="O518" s="179"/>
      <c r="P518" s="179"/>
      <c r="Q518" s="179"/>
      <c r="R518" s="180"/>
      <c r="S518" s="13"/>
      <c r="T518" s="13"/>
      <c r="U518" s="13"/>
      <c r="V518" s="13"/>
      <c r="W518" s="13"/>
    </row>
    <row r="519" spans="1:23" ht="15" customHeight="1">
      <c r="B519" s="58">
        <f>SUM(Q519:Q529)</f>
        <v>266000</v>
      </c>
      <c r="C519" s="19" t="s">
        <v>181</v>
      </c>
      <c r="D519" s="44">
        <v>140</v>
      </c>
      <c r="E519" s="17" t="s">
        <v>112</v>
      </c>
      <c r="F519" s="17" t="s">
        <v>113</v>
      </c>
      <c r="G519" s="17"/>
      <c r="H519" s="17"/>
      <c r="I519" s="75">
        <v>200</v>
      </c>
      <c r="J519" s="17" t="s">
        <v>114</v>
      </c>
      <c r="K519" s="17" t="s">
        <v>113</v>
      </c>
      <c r="L519" s="54">
        <v>3</v>
      </c>
      <c r="M519" s="17" t="s">
        <v>115</v>
      </c>
      <c r="N519" s="17"/>
      <c r="O519" s="23" t="s">
        <v>116</v>
      </c>
      <c r="P519" s="16">
        <f>D519*I519*L519</f>
        <v>84000</v>
      </c>
      <c r="Q519" s="38">
        <f>P519</f>
        <v>84000</v>
      </c>
      <c r="R519" s="24" t="s">
        <v>282</v>
      </c>
      <c r="S519" s="13"/>
      <c r="T519" s="13"/>
      <c r="U519" s="13"/>
      <c r="V519" s="13"/>
      <c r="W519" s="13"/>
    </row>
    <row r="520" spans="1:23" ht="15" customHeight="1">
      <c r="B520" s="86"/>
      <c r="C520" s="61" t="s">
        <v>147</v>
      </c>
      <c r="D520" s="20"/>
      <c r="G520" s="17"/>
      <c r="H520" s="17"/>
      <c r="K520" s="22"/>
      <c r="N520" s="17"/>
      <c r="P520" s="58"/>
      <c r="Q520" s="58"/>
      <c r="R520" s="24"/>
      <c r="S520" s="13"/>
      <c r="T520" s="13"/>
      <c r="U520" s="13"/>
      <c r="V520" s="13"/>
      <c r="W520" s="13"/>
    </row>
    <row r="521" spans="1:23" ht="15" customHeight="1">
      <c r="B521" s="73"/>
      <c r="C521" s="62" t="s">
        <v>283</v>
      </c>
      <c r="D521" s="34">
        <v>50000</v>
      </c>
      <c r="E521" s="17" t="s">
        <v>112</v>
      </c>
      <c r="F521" s="17" t="s">
        <v>113</v>
      </c>
      <c r="G521" s="17"/>
      <c r="H521" s="17"/>
      <c r="I521" s="53">
        <v>1</v>
      </c>
      <c r="J521" s="17" t="s">
        <v>129</v>
      </c>
      <c r="K521" s="17" t="s">
        <v>113</v>
      </c>
      <c r="L521" s="54">
        <v>1</v>
      </c>
      <c r="M521" s="17" t="s">
        <v>133</v>
      </c>
      <c r="N521" s="17"/>
      <c r="O521" s="23" t="s">
        <v>116</v>
      </c>
      <c r="P521" s="58">
        <f>D521*I521*L521</f>
        <v>50000</v>
      </c>
      <c r="Q521" s="58"/>
      <c r="R521" s="24" t="s">
        <v>284</v>
      </c>
      <c r="S521" s="13"/>
      <c r="T521" s="13"/>
      <c r="U521" s="13"/>
      <c r="V521" s="13"/>
      <c r="W521" s="13"/>
    </row>
    <row r="522" spans="1:23" ht="15" customHeight="1">
      <c r="A522" s="70"/>
      <c r="B522" s="73"/>
      <c r="C522" s="62" t="s">
        <v>158</v>
      </c>
      <c r="D522" s="34">
        <v>40000</v>
      </c>
      <c r="E522" s="17" t="s">
        <v>112</v>
      </c>
      <c r="F522" s="17" t="s">
        <v>113</v>
      </c>
      <c r="G522" s="17"/>
      <c r="H522" s="17"/>
      <c r="I522" s="53">
        <v>1</v>
      </c>
      <c r="J522" s="17" t="s">
        <v>129</v>
      </c>
      <c r="K522" s="17" t="s">
        <v>113</v>
      </c>
      <c r="L522" s="54">
        <v>1</v>
      </c>
      <c r="M522" s="17" t="s">
        <v>133</v>
      </c>
      <c r="N522" s="17"/>
      <c r="O522" s="23" t="s">
        <v>116</v>
      </c>
      <c r="P522" s="58">
        <f>D522*I522*L522</f>
        <v>40000</v>
      </c>
      <c r="Q522" s="58"/>
      <c r="R522" s="24"/>
      <c r="S522" s="13"/>
      <c r="T522" s="13"/>
      <c r="U522" s="13"/>
      <c r="V522" s="13"/>
      <c r="W522" s="13"/>
    </row>
    <row r="523" spans="1:23" ht="15" customHeight="1">
      <c r="A523" s="70"/>
      <c r="B523" s="73"/>
      <c r="C523" s="38"/>
      <c r="D523" s="20"/>
      <c r="G523" s="17"/>
      <c r="H523" s="17"/>
      <c r="K523" s="22"/>
      <c r="N523" s="17"/>
      <c r="P523" s="13"/>
      <c r="Q523" s="58">
        <f>SUM(P521:P523)</f>
        <v>90000</v>
      </c>
      <c r="R523" s="24"/>
      <c r="S523" s="13"/>
      <c r="T523" s="13"/>
      <c r="U523" s="13"/>
      <c r="V523" s="13"/>
      <c r="W523" s="13"/>
    </row>
    <row r="524" spans="1:23" ht="15" customHeight="1">
      <c r="A524" s="172"/>
      <c r="B524" s="172" t="s">
        <v>285</v>
      </c>
      <c r="C524" s="338"/>
      <c r="D524" s="173"/>
      <c r="E524" s="173"/>
      <c r="F524" s="173"/>
      <c r="G524" s="173"/>
      <c r="H524" s="173"/>
      <c r="I524" s="173"/>
      <c r="J524" s="173"/>
      <c r="K524" s="173"/>
      <c r="L524" s="173"/>
      <c r="M524" s="173"/>
      <c r="N524" s="173"/>
      <c r="O524" s="173"/>
      <c r="P524" s="173"/>
      <c r="Q524" s="173"/>
      <c r="R524" s="174"/>
      <c r="S524" s="13"/>
      <c r="T524" s="13"/>
      <c r="U524" s="13"/>
      <c r="V524" s="13"/>
      <c r="W524" s="13"/>
    </row>
    <row r="525" spans="1:23" ht="15" customHeight="1">
      <c r="A525" s="70"/>
      <c r="B525" s="73"/>
      <c r="C525" s="19" t="s">
        <v>181</v>
      </c>
      <c r="D525" s="44">
        <v>140</v>
      </c>
      <c r="E525" s="17" t="s">
        <v>112</v>
      </c>
      <c r="F525" s="17" t="s">
        <v>113</v>
      </c>
      <c r="G525" s="17"/>
      <c r="H525" s="17"/>
      <c r="I525" s="75">
        <v>100</v>
      </c>
      <c r="J525" s="17" t="s">
        <v>114</v>
      </c>
      <c r="K525" s="17" t="s">
        <v>113</v>
      </c>
      <c r="L525" s="54">
        <v>3</v>
      </c>
      <c r="M525" s="17" t="s">
        <v>115</v>
      </c>
      <c r="N525" s="17"/>
      <c r="O525" s="23" t="s">
        <v>116</v>
      </c>
      <c r="P525" s="16">
        <f>D525*I525*L525</f>
        <v>42000</v>
      </c>
      <c r="Q525" s="38">
        <f>P525</f>
        <v>42000</v>
      </c>
      <c r="R525" s="24" t="s">
        <v>196</v>
      </c>
      <c r="S525" s="13"/>
      <c r="T525" s="13"/>
      <c r="U525" s="13"/>
      <c r="V525" s="13"/>
      <c r="W525" s="13"/>
    </row>
    <row r="526" spans="1:23" ht="15" customHeight="1">
      <c r="A526" s="70"/>
      <c r="B526" s="73"/>
      <c r="C526" s="61" t="s">
        <v>147</v>
      </c>
      <c r="D526" s="20"/>
      <c r="G526" s="17"/>
      <c r="H526" s="17"/>
      <c r="K526" s="22"/>
      <c r="N526" s="17"/>
      <c r="P526" s="16"/>
      <c r="Q526" s="38"/>
      <c r="R526" s="24"/>
      <c r="S526" s="13"/>
      <c r="T526" s="13"/>
      <c r="U526" s="13"/>
      <c r="V526" s="13"/>
      <c r="W526" s="13"/>
    </row>
    <row r="527" spans="1:23" ht="13.5" customHeight="1">
      <c r="A527" s="70"/>
      <c r="B527" s="73"/>
      <c r="C527" s="62" t="s">
        <v>283</v>
      </c>
      <c r="D527" s="34">
        <v>25000</v>
      </c>
      <c r="E527" s="17" t="s">
        <v>112</v>
      </c>
      <c r="F527" s="17" t="s">
        <v>113</v>
      </c>
      <c r="G527" s="17"/>
      <c r="H527" s="17"/>
      <c r="I527" s="53">
        <v>1</v>
      </c>
      <c r="J527" s="17" t="s">
        <v>129</v>
      </c>
      <c r="K527" s="17" t="s">
        <v>113</v>
      </c>
      <c r="L527" s="54">
        <v>1</v>
      </c>
      <c r="M527" s="17" t="s">
        <v>133</v>
      </c>
      <c r="N527" s="17"/>
      <c r="O527" s="23" t="s">
        <v>116</v>
      </c>
      <c r="P527" s="16">
        <f>D527*I527*L527</f>
        <v>25000</v>
      </c>
      <c r="Q527" s="38"/>
      <c r="R527" s="24" t="s">
        <v>284</v>
      </c>
      <c r="S527" s="13"/>
      <c r="T527" s="13"/>
      <c r="U527" s="13"/>
      <c r="V527" s="13"/>
      <c r="W527" s="13"/>
    </row>
    <row r="528" spans="1:23" ht="15" customHeight="1">
      <c r="A528" s="70"/>
      <c r="B528" s="73"/>
      <c r="C528" s="62" t="s">
        <v>158</v>
      </c>
      <c r="D528" s="34">
        <v>25000</v>
      </c>
      <c r="E528" s="17" t="s">
        <v>112</v>
      </c>
      <c r="F528" s="17" t="s">
        <v>113</v>
      </c>
      <c r="G528" s="17"/>
      <c r="H528" s="17"/>
      <c r="I528" s="53">
        <v>1</v>
      </c>
      <c r="J528" s="17" t="s">
        <v>129</v>
      </c>
      <c r="K528" s="17" t="s">
        <v>113</v>
      </c>
      <c r="L528" s="54">
        <v>1</v>
      </c>
      <c r="M528" s="17" t="s">
        <v>115</v>
      </c>
      <c r="N528" s="17"/>
      <c r="O528" s="23" t="s">
        <v>116</v>
      </c>
      <c r="P528" s="16">
        <f>D528*I528*L528</f>
        <v>25000</v>
      </c>
      <c r="Q528" s="38"/>
      <c r="R528" s="24"/>
      <c r="S528" s="13"/>
      <c r="T528" s="13"/>
      <c r="U528" s="13"/>
      <c r="V528" s="13"/>
      <c r="W528" s="13"/>
    </row>
    <row r="529" spans="1:23" ht="15" customHeight="1">
      <c r="A529" s="70"/>
      <c r="B529" s="73"/>
      <c r="C529" s="38"/>
      <c r="D529" s="20"/>
      <c r="G529" s="17"/>
      <c r="H529" s="17"/>
      <c r="K529" s="22"/>
      <c r="N529" s="17"/>
      <c r="P529" s="13"/>
      <c r="Q529" s="55">
        <f>SUM(P527:P529)</f>
        <v>50000</v>
      </c>
      <c r="R529" s="24" t="s">
        <v>286</v>
      </c>
      <c r="S529" s="13"/>
      <c r="T529" s="13"/>
      <c r="U529" s="13"/>
      <c r="V529" s="13"/>
      <c r="W529" s="13"/>
    </row>
    <row r="530" spans="1:23" ht="15" customHeight="1">
      <c r="A530" s="70"/>
      <c r="B530" s="73"/>
      <c r="C530" s="61"/>
      <c r="D530" s="20"/>
      <c r="G530" s="17"/>
      <c r="H530" s="17"/>
      <c r="K530" s="22"/>
      <c r="N530" s="17"/>
      <c r="P530" s="16"/>
      <c r="Q530" s="38"/>
      <c r="R530" s="24"/>
      <c r="S530" s="13"/>
      <c r="T530" s="13"/>
      <c r="U530" s="13"/>
      <c r="V530" s="13"/>
      <c r="W530" s="13"/>
    </row>
    <row r="531" spans="1:23" ht="15" customHeight="1" thickBot="1">
      <c r="A531" s="94" t="s">
        <v>287</v>
      </c>
      <c r="B531" s="95"/>
      <c r="C531" s="96"/>
      <c r="D531" s="97"/>
      <c r="E531" s="98"/>
      <c r="F531" s="98"/>
      <c r="G531" s="98"/>
      <c r="H531" s="98"/>
      <c r="I531" s="98"/>
      <c r="J531" s="98"/>
      <c r="K531" s="98"/>
      <c r="L531" s="99"/>
      <c r="M531" s="98"/>
      <c r="N531" s="98"/>
      <c r="O531" s="100"/>
      <c r="P531" s="101"/>
      <c r="Q531" s="101"/>
      <c r="R531" s="102"/>
      <c r="S531" s="18"/>
      <c r="U531" s="13"/>
      <c r="V531" s="13"/>
      <c r="W531" s="13"/>
    </row>
    <row r="532" spans="1:23" ht="15" customHeight="1">
      <c r="A532" s="236" t="s">
        <v>288</v>
      </c>
      <c r="B532" s="178" t="s">
        <v>289</v>
      </c>
      <c r="C532" s="339"/>
      <c r="D532" s="179"/>
      <c r="E532" s="179"/>
      <c r="F532" s="179"/>
      <c r="G532" s="179"/>
      <c r="H532" s="179"/>
      <c r="I532" s="179"/>
      <c r="J532" s="179"/>
      <c r="K532" s="179"/>
      <c r="L532" s="179"/>
      <c r="M532" s="179"/>
      <c r="N532" s="179"/>
      <c r="O532" s="179"/>
      <c r="P532" s="179"/>
      <c r="Q532" s="179"/>
      <c r="R532" s="179"/>
      <c r="S532" s="180"/>
      <c r="T532" s="13"/>
      <c r="U532" s="13"/>
      <c r="V532" s="13"/>
      <c r="W532" s="13"/>
    </row>
    <row r="533" spans="1:23" ht="15" customHeight="1">
      <c r="B533" s="73">
        <f>SUM(Q533:Q544)</f>
        <v>613363.63636363635</v>
      </c>
      <c r="C533" s="19" t="s">
        <v>110</v>
      </c>
      <c r="D533" s="33" t="s">
        <v>290</v>
      </c>
      <c r="G533" s="17"/>
      <c r="H533" s="17"/>
      <c r="K533" s="17"/>
      <c r="N533" s="17"/>
      <c r="P533" s="22"/>
      <c r="Q533" s="69"/>
      <c r="R533" s="24"/>
      <c r="T533" s="13"/>
      <c r="U533" s="13"/>
      <c r="V533" s="13"/>
      <c r="W533" s="13"/>
    </row>
    <row r="534" spans="1:23" ht="15" customHeight="1">
      <c r="B534" s="73"/>
      <c r="C534" s="19"/>
      <c r="D534" s="34">
        <v>4000</v>
      </c>
      <c r="E534" s="17" t="s">
        <v>112</v>
      </c>
      <c r="F534" s="17" t="s">
        <v>113</v>
      </c>
      <c r="G534" s="17"/>
      <c r="H534" s="17"/>
      <c r="I534" s="45">
        <v>3</v>
      </c>
      <c r="J534" s="17" t="s">
        <v>114</v>
      </c>
      <c r="K534" s="17" t="s">
        <v>113</v>
      </c>
      <c r="L534" s="46">
        <v>18</v>
      </c>
      <c r="M534" s="17" t="s">
        <v>115</v>
      </c>
      <c r="N534" s="17"/>
      <c r="O534" s="23" t="s">
        <v>116</v>
      </c>
      <c r="P534" s="16">
        <f>D534*I534*L534</f>
        <v>216000</v>
      </c>
      <c r="Q534" s="38"/>
      <c r="S534" s="13"/>
      <c r="T534" s="13"/>
      <c r="U534" s="13"/>
      <c r="V534" s="13"/>
      <c r="W534" s="13"/>
    </row>
    <row r="535" spans="1:23" ht="15" customHeight="1">
      <c r="A535" s="70"/>
      <c r="B535" s="73"/>
      <c r="C535" s="19" t="s">
        <v>120</v>
      </c>
      <c r="D535" s="33" t="s">
        <v>291</v>
      </c>
      <c r="G535" s="17"/>
      <c r="H535" s="17"/>
      <c r="K535" s="22"/>
      <c r="N535" s="17"/>
      <c r="P535" s="16"/>
      <c r="Q535" s="38"/>
      <c r="R535" s="24"/>
      <c r="S535" s="13"/>
      <c r="T535" s="13"/>
      <c r="U535" s="13"/>
      <c r="V535" s="13"/>
      <c r="W535" s="13"/>
    </row>
    <row r="536" spans="1:23" ht="15" customHeight="1">
      <c r="A536" s="70"/>
      <c r="B536" s="73"/>
      <c r="C536" s="38" t="s">
        <v>122</v>
      </c>
      <c r="D536" s="397"/>
      <c r="E536" s="17" t="s">
        <v>112</v>
      </c>
      <c r="F536" s="17" t="s">
        <v>113</v>
      </c>
      <c r="G536" s="17">
        <v>2</v>
      </c>
      <c r="H536" s="17" t="s">
        <v>292</v>
      </c>
      <c r="I536" s="53">
        <v>3</v>
      </c>
      <c r="J536" s="17" t="s">
        <v>114</v>
      </c>
      <c r="K536" s="17" t="s">
        <v>113</v>
      </c>
      <c r="L536" s="54">
        <v>9</v>
      </c>
      <c r="M536" s="17" t="s">
        <v>115</v>
      </c>
      <c r="N536" s="17"/>
      <c r="O536" s="23" t="s">
        <v>116</v>
      </c>
      <c r="P536" s="16">
        <f>D536*I536*L536*G536</f>
        <v>0</v>
      </c>
      <c r="Q536" s="38"/>
      <c r="R536" s="24"/>
      <c r="S536" s="13"/>
      <c r="T536" s="13"/>
      <c r="U536" s="13"/>
      <c r="V536" s="13"/>
      <c r="W536" s="13"/>
    </row>
    <row r="537" spans="1:23" ht="15" customHeight="1">
      <c r="A537" s="70"/>
      <c r="B537" s="73"/>
      <c r="C537" s="38" t="s">
        <v>124</v>
      </c>
      <c r="D537" s="397"/>
      <c r="E537" s="17" t="s">
        <v>112</v>
      </c>
      <c r="F537" s="17" t="s">
        <v>113</v>
      </c>
      <c r="G537" s="17"/>
      <c r="H537" s="17"/>
      <c r="I537" s="53">
        <v>3</v>
      </c>
      <c r="J537" s="17" t="s">
        <v>114</v>
      </c>
      <c r="K537" s="17" t="s">
        <v>113</v>
      </c>
      <c r="L537" s="54">
        <v>18</v>
      </c>
      <c r="M537" s="17" t="s">
        <v>115</v>
      </c>
      <c r="N537" s="17"/>
      <c r="O537" s="23" t="s">
        <v>116</v>
      </c>
      <c r="P537" s="16">
        <f>D537*I537*L537</f>
        <v>0</v>
      </c>
      <c r="Q537" s="38">
        <f>SUM(P534:P537)/110*100</f>
        <v>196363.63636363638</v>
      </c>
      <c r="R537" s="85" t="s">
        <v>125</v>
      </c>
      <c r="S537" s="13"/>
      <c r="T537" s="13"/>
      <c r="U537" s="13"/>
      <c r="V537" s="13"/>
      <c r="W537" s="13"/>
    </row>
    <row r="538" spans="1:23" ht="15" customHeight="1">
      <c r="A538" s="70"/>
      <c r="B538" s="73"/>
      <c r="C538" s="38"/>
      <c r="D538" s="20"/>
      <c r="G538" s="17"/>
      <c r="H538" s="17"/>
      <c r="K538" s="17"/>
      <c r="L538" s="32"/>
      <c r="N538" s="17"/>
      <c r="O538" s="23"/>
      <c r="P538" s="16"/>
      <c r="Q538" s="38"/>
      <c r="R538" s="24"/>
      <c r="S538" s="13"/>
      <c r="T538" s="13"/>
      <c r="U538" s="13"/>
      <c r="V538" s="13"/>
      <c r="W538" s="13"/>
    </row>
    <row r="539" spans="1:23" ht="15" customHeight="1">
      <c r="A539" s="70"/>
      <c r="B539" s="73"/>
      <c r="C539" s="19" t="s">
        <v>293</v>
      </c>
      <c r="D539" s="34">
        <v>35000</v>
      </c>
      <c r="E539" s="17" t="s">
        <v>112</v>
      </c>
      <c r="F539" s="17" t="s">
        <v>113</v>
      </c>
      <c r="G539" s="17"/>
      <c r="H539" s="17"/>
      <c r="I539" s="53">
        <v>1</v>
      </c>
      <c r="J539" s="17" t="s">
        <v>133</v>
      </c>
      <c r="K539" s="17" t="s">
        <v>113</v>
      </c>
      <c r="L539" s="54">
        <v>9</v>
      </c>
      <c r="M539" s="13" t="s">
        <v>294</v>
      </c>
      <c r="N539" s="17"/>
      <c r="O539" s="23" t="s">
        <v>116</v>
      </c>
      <c r="P539" s="16">
        <f>D539*I539*L539</f>
        <v>315000</v>
      </c>
      <c r="Q539" s="71">
        <f>P539</f>
        <v>315000</v>
      </c>
      <c r="R539" s="24" t="s">
        <v>295</v>
      </c>
      <c r="S539" s="13"/>
      <c r="T539" s="13"/>
      <c r="U539" s="13"/>
      <c r="V539" s="13"/>
      <c r="W539" s="13"/>
    </row>
    <row r="540" spans="1:23" ht="15" customHeight="1">
      <c r="A540" s="70"/>
      <c r="B540" s="73"/>
      <c r="C540" s="19" t="s">
        <v>181</v>
      </c>
      <c r="D540" s="34">
        <v>2000</v>
      </c>
      <c r="E540" s="17" t="s">
        <v>112</v>
      </c>
      <c r="F540" s="17" t="s">
        <v>113</v>
      </c>
      <c r="G540" s="17"/>
      <c r="H540" s="17"/>
      <c r="I540" s="53">
        <v>2</v>
      </c>
      <c r="J540" s="17" t="s">
        <v>129</v>
      </c>
      <c r="K540" s="17" t="s">
        <v>113</v>
      </c>
      <c r="L540" s="54">
        <v>18</v>
      </c>
      <c r="M540" s="17" t="s">
        <v>115</v>
      </c>
      <c r="N540" s="17"/>
      <c r="O540" s="23" t="s">
        <v>116</v>
      </c>
      <c r="P540" s="16">
        <f>D540*I540*L540</f>
        <v>72000</v>
      </c>
      <c r="Q540" s="38">
        <f>P540</f>
        <v>72000</v>
      </c>
      <c r="R540" s="24" t="s">
        <v>183</v>
      </c>
      <c r="S540" s="13"/>
      <c r="T540" s="13"/>
      <c r="U540" s="13"/>
      <c r="V540" s="13"/>
      <c r="W540" s="13"/>
    </row>
    <row r="541" spans="1:23" ht="15" customHeight="1">
      <c r="A541" s="70"/>
      <c r="B541" s="73"/>
      <c r="C541" s="19"/>
      <c r="D541" s="20"/>
      <c r="G541" s="17"/>
      <c r="H541" s="17"/>
      <c r="K541" s="22"/>
      <c r="N541" s="17"/>
      <c r="O541" s="23"/>
      <c r="P541" s="16"/>
      <c r="Q541" s="38"/>
      <c r="R541" s="24"/>
      <c r="S541" s="13"/>
      <c r="T541" s="13"/>
      <c r="U541" s="13"/>
      <c r="V541" s="13"/>
      <c r="W541" s="13"/>
    </row>
    <row r="542" spans="1:23" ht="15" customHeight="1">
      <c r="A542" s="70"/>
      <c r="B542" s="73"/>
      <c r="C542" s="19" t="s">
        <v>147</v>
      </c>
      <c r="D542" s="20"/>
      <c r="G542" s="17"/>
      <c r="H542" s="17"/>
      <c r="K542" s="22"/>
      <c r="N542" s="17"/>
      <c r="P542" s="16"/>
      <c r="Q542" s="38"/>
      <c r="R542" s="24"/>
      <c r="S542" s="13"/>
      <c r="T542" s="13"/>
      <c r="U542" s="13"/>
      <c r="V542" s="13"/>
      <c r="W542" s="13"/>
    </row>
    <row r="543" spans="1:23" ht="15" customHeight="1">
      <c r="A543" s="70"/>
      <c r="B543" s="73"/>
      <c r="C543" s="40" t="s">
        <v>158</v>
      </c>
      <c r="D543" s="34">
        <v>10000</v>
      </c>
      <c r="E543" s="17" t="s">
        <v>112</v>
      </c>
      <c r="F543" s="17" t="s">
        <v>113</v>
      </c>
      <c r="G543" s="17"/>
      <c r="H543" s="17"/>
      <c r="I543" s="53">
        <v>1</v>
      </c>
      <c r="J543" s="17" t="s">
        <v>129</v>
      </c>
      <c r="K543" s="17" t="s">
        <v>113</v>
      </c>
      <c r="L543" s="54">
        <v>3</v>
      </c>
      <c r="M543" s="17" t="s">
        <v>133</v>
      </c>
      <c r="N543" s="17"/>
      <c r="O543" s="23" t="s">
        <v>116</v>
      </c>
      <c r="P543" s="16">
        <f>D543*I543*L543</f>
        <v>30000</v>
      </c>
      <c r="Q543" s="38"/>
      <c r="R543" s="24"/>
      <c r="S543" s="13"/>
      <c r="T543" s="13"/>
      <c r="U543" s="13"/>
      <c r="V543" s="13"/>
      <c r="W543" s="13"/>
    </row>
    <row r="544" spans="1:23" ht="15" customHeight="1">
      <c r="A544" s="70"/>
      <c r="B544" s="73"/>
      <c r="C544" s="38"/>
      <c r="D544" s="20"/>
      <c r="G544" s="17"/>
      <c r="H544" s="17"/>
      <c r="K544" s="22"/>
      <c r="N544" s="17"/>
      <c r="P544" s="13"/>
      <c r="Q544" s="38">
        <f>SUM(P543:P544)</f>
        <v>30000</v>
      </c>
      <c r="R544" s="24"/>
      <c r="S544" s="13"/>
      <c r="T544" s="13"/>
      <c r="U544" s="13"/>
      <c r="V544" s="13"/>
      <c r="W544" s="13"/>
    </row>
    <row r="545" spans="1:23" ht="15" customHeight="1">
      <c r="A545" s="70"/>
      <c r="B545" s="73"/>
      <c r="C545" s="19"/>
      <c r="D545" s="20"/>
      <c r="G545" s="17"/>
      <c r="H545" s="17"/>
      <c r="K545" s="22"/>
      <c r="N545" s="17"/>
      <c r="P545" s="16"/>
      <c r="Q545" s="38"/>
      <c r="R545" s="24"/>
      <c r="S545" s="13"/>
      <c r="T545" s="13"/>
      <c r="U545" s="13"/>
      <c r="V545" s="13"/>
      <c r="W545" s="13"/>
    </row>
    <row r="546" spans="1:23" ht="15" customHeight="1" thickBot="1">
      <c r="A546" s="94" t="s">
        <v>296</v>
      </c>
      <c r="B546" s="95"/>
      <c r="C546" s="96"/>
      <c r="D546" s="97"/>
      <c r="E546" s="98"/>
      <c r="F546" s="98"/>
      <c r="G546" s="98"/>
      <c r="H546" s="98"/>
      <c r="I546" s="98"/>
      <c r="J546" s="98"/>
      <c r="K546" s="98"/>
      <c r="L546" s="99"/>
      <c r="M546" s="98"/>
      <c r="N546" s="98"/>
      <c r="O546" s="100"/>
      <c r="P546" s="101"/>
      <c r="Q546" s="101"/>
      <c r="R546" s="102"/>
      <c r="S546" s="18"/>
      <c r="U546" s="13"/>
      <c r="V546" s="13"/>
      <c r="W546" s="13"/>
    </row>
    <row r="547" spans="1:23" ht="15" customHeight="1">
      <c r="A547" s="236" t="s">
        <v>297</v>
      </c>
      <c r="B547" s="178" t="s">
        <v>298</v>
      </c>
      <c r="C547" s="339"/>
      <c r="D547" s="179"/>
      <c r="E547" s="179"/>
      <c r="F547" s="179"/>
      <c r="G547" s="179"/>
      <c r="H547" s="179"/>
      <c r="I547" s="179"/>
      <c r="J547" s="179"/>
      <c r="K547" s="179"/>
      <c r="L547" s="179"/>
      <c r="M547" s="179"/>
      <c r="N547" s="179"/>
      <c r="O547" s="179"/>
      <c r="P547" s="179"/>
      <c r="Q547" s="179"/>
      <c r="R547" s="179"/>
      <c r="S547" s="180"/>
      <c r="T547" s="13"/>
      <c r="U547" s="13"/>
      <c r="V547" s="13"/>
      <c r="W547" s="13"/>
    </row>
    <row r="548" spans="1:23" ht="15" customHeight="1">
      <c r="B548" s="73">
        <f>SUM(Q548:Q552)</f>
        <v>200000</v>
      </c>
      <c r="C548" s="19" t="s">
        <v>147</v>
      </c>
      <c r="D548" s="20"/>
      <c r="G548" s="17"/>
      <c r="H548" s="17"/>
      <c r="K548" s="22"/>
      <c r="N548" s="17"/>
      <c r="P548" s="16"/>
      <c r="Q548" s="38"/>
      <c r="R548" s="24"/>
      <c r="S548" s="13"/>
      <c r="T548" s="13"/>
      <c r="U548" s="13"/>
      <c r="V548" s="13"/>
      <c r="W548" s="13"/>
    </row>
    <row r="549" spans="1:23" ht="15" customHeight="1">
      <c r="A549" s="70"/>
      <c r="B549" s="73"/>
      <c r="C549" s="38" t="s">
        <v>158</v>
      </c>
      <c r="D549" s="34">
        <v>50000</v>
      </c>
      <c r="E549" s="17" t="s">
        <v>112</v>
      </c>
      <c r="F549" s="17" t="s">
        <v>113</v>
      </c>
      <c r="G549" s="17"/>
      <c r="H549" s="17"/>
      <c r="I549" s="53">
        <v>1</v>
      </c>
      <c r="J549" s="17" t="s">
        <v>129</v>
      </c>
      <c r="K549" s="17" t="s">
        <v>113</v>
      </c>
      <c r="L549" s="54">
        <v>1</v>
      </c>
      <c r="M549" s="17" t="s">
        <v>133</v>
      </c>
      <c r="N549" s="17"/>
      <c r="O549" s="23" t="s">
        <v>116</v>
      </c>
      <c r="P549" s="16">
        <f>D549*I549*L549</f>
        <v>50000</v>
      </c>
      <c r="Q549" s="38"/>
      <c r="R549" s="24"/>
      <c r="S549" s="13"/>
      <c r="T549" s="13"/>
      <c r="U549" s="13"/>
      <c r="V549" s="13"/>
      <c r="W549" s="13"/>
    </row>
    <row r="550" spans="1:23" ht="15" customHeight="1">
      <c r="A550" s="70"/>
      <c r="B550" s="73"/>
      <c r="C550" s="40" t="s">
        <v>299</v>
      </c>
      <c r="D550" s="111">
        <v>50000</v>
      </c>
      <c r="E550" s="17" t="s">
        <v>112</v>
      </c>
      <c r="F550" s="17" t="s">
        <v>113</v>
      </c>
      <c r="G550" s="13"/>
      <c r="H550" s="13"/>
      <c r="I550" s="53">
        <v>1</v>
      </c>
      <c r="J550" s="17" t="s">
        <v>129</v>
      </c>
      <c r="K550" s="17" t="s">
        <v>113</v>
      </c>
      <c r="L550" s="54">
        <v>1</v>
      </c>
      <c r="M550" s="17" t="s">
        <v>133</v>
      </c>
      <c r="N550" s="17"/>
      <c r="O550" s="23" t="s">
        <v>116</v>
      </c>
      <c r="P550" s="16">
        <f>D550*I550*L550</f>
        <v>50000</v>
      </c>
      <c r="Q550" s="38"/>
      <c r="R550" s="24"/>
      <c r="S550" s="18"/>
      <c r="U550" s="13"/>
      <c r="V550" s="13"/>
      <c r="W550" s="13"/>
    </row>
    <row r="551" spans="1:23" ht="15" customHeight="1">
      <c r="A551" s="70"/>
      <c r="B551" s="73"/>
      <c r="C551" s="40" t="s">
        <v>300</v>
      </c>
      <c r="D551" s="111">
        <v>100000</v>
      </c>
      <c r="E551" s="17" t="s">
        <v>112</v>
      </c>
      <c r="F551" s="17" t="s">
        <v>113</v>
      </c>
      <c r="G551" s="13"/>
      <c r="H551" s="13"/>
      <c r="I551" s="53">
        <v>1</v>
      </c>
      <c r="J551" s="17" t="s">
        <v>129</v>
      </c>
      <c r="K551" s="17" t="s">
        <v>113</v>
      </c>
      <c r="L551" s="54">
        <v>1</v>
      </c>
      <c r="M551" s="17" t="s">
        <v>133</v>
      </c>
      <c r="N551" s="17"/>
      <c r="O551" s="23" t="s">
        <v>116</v>
      </c>
      <c r="P551" s="16">
        <f>D551*I551*L551</f>
        <v>100000</v>
      </c>
      <c r="Q551" s="38"/>
      <c r="R551" s="24"/>
      <c r="S551" s="18"/>
      <c r="U551" s="13"/>
      <c r="V551" s="13"/>
      <c r="W551" s="13"/>
    </row>
    <row r="552" spans="1:23" ht="15" customHeight="1">
      <c r="A552" s="76"/>
      <c r="B552" s="72"/>
      <c r="C552" s="89"/>
      <c r="D552" s="237"/>
      <c r="E552" s="26"/>
      <c r="F552" s="26"/>
      <c r="G552" s="26"/>
      <c r="H552" s="26"/>
      <c r="I552" s="26"/>
      <c r="J552" s="26"/>
      <c r="K552" s="28"/>
      <c r="L552" s="26"/>
      <c r="M552" s="26"/>
      <c r="N552" s="26"/>
      <c r="O552" s="26"/>
      <c r="P552" s="30"/>
      <c r="Q552" s="38">
        <f>SUM(P549:P551)</f>
        <v>200000</v>
      </c>
      <c r="R552" s="31"/>
      <c r="S552" s="13"/>
      <c r="T552" s="13"/>
      <c r="U552" s="13"/>
      <c r="V552" s="13"/>
      <c r="W552" s="13"/>
    </row>
    <row r="553" spans="1:23" ht="15" customHeight="1" thickBot="1">
      <c r="A553" s="94" t="s">
        <v>301</v>
      </c>
      <c r="B553" s="95"/>
      <c r="C553" s="96"/>
      <c r="D553" s="97"/>
      <c r="E553" s="98"/>
      <c r="F553" s="98"/>
      <c r="G553" s="98"/>
      <c r="H553" s="98"/>
      <c r="I553" s="98"/>
      <c r="J553" s="98"/>
      <c r="K553" s="98"/>
      <c r="L553" s="99"/>
      <c r="M553" s="98"/>
      <c r="N553" s="98"/>
      <c r="O553" s="100"/>
      <c r="P553" s="101"/>
      <c r="Q553" s="101"/>
      <c r="R553" s="102"/>
      <c r="S553" s="18"/>
      <c r="U553" s="13"/>
      <c r="V553" s="13"/>
      <c r="W553" s="13"/>
    </row>
    <row r="554" spans="1:23" ht="15" customHeight="1">
      <c r="A554" s="236" t="s">
        <v>302</v>
      </c>
      <c r="B554" s="178" t="s">
        <v>303</v>
      </c>
      <c r="C554" s="339"/>
      <c r="D554" s="179"/>
      <c r="E554" s="179"/>
      <c r="F554" s="179"/>
      <c r="G554" s="179"/>
      <c r="H554" s="179"/>
      <c r="I554" s="179"/>
      <c r="J554" s="179"/>
      <c r="K554" s="179"/>
      <c r="L554" s="179"/>
      <c r="M554" s="179"/>
      <c r="N554" s="179"/>
      <c r="O554" s="179"/>
      <c r="P554" s="179"/>
      <c r="Q554" s="179"/>
      <c r="R554" s="180"/>
      <c r="S554" s="13"/>
      <c r="T554" s="13"/>
      <c r="U554" s="13"/>
      <c r="V554" s="13"/>
      <c r="W554" s="13"/>
    </row>
    <row r="555" spans="1:23" ht="15" customHeight="1">
      <c r="A555" s="70"/>
      <c r="B555" s="73">
        <f>SUM(Q555:Q559)</f>
        <v>43636.36363636364</v>
      </c>
      <c r="C555" s="19" t="s">
        <v>110</v>
      </c>
      <c r="D555" s="33" t="s">
        <v>304</v>
      </c>
      <c r="G555" s="17"/>
      <c r="H555" s="17"/>
      <c r="K555" s="17"/>
      <c r="N555" s="17"/>
      <c r="P555" s="22"/>
      <c r="Q555" s="69"/>
      <c r="R555" s="24"/>
      <c r="U555" s="18"/>
      <c r="V555" s="17"/>
      <c r="W555" s="13"/>
    </row>
    <row r="556" spans="1:23" ht="15" customHeight="1">
      <c r="A556" s="70"/>
      <c r="B556" s="73"/>
      <c r="C556" s="19"/>
      <c r="D556" s="34">
        <v>4000</v>
      </c>
      <c r="E556" s="17" t="s">
        <v>112</v>
      </c>
      <c r="F556" s="17" t="s">
        <v>113</v>
      </c>
      <c r="G556" s="17"/>
      <c r="H556" s="17"/>
      <c r="I556" s="59">
        <v>6</v>
      </c>
      <c r="J556" s="17" t="s">
        <v>114</v>
      </c>
      <c r="K556" s="17" t="s">
        <v>113</v>
      </c>
      <c r="L556" s="60">
        <v>2</v>
      </c>
      <c r="M556" s="17" t="s">
        <v>115</v>
      </c>
      <c r="N556" s="17"/>
      <c r="O556" s="23" t="s">
        <v>116</v>
      </c>
      <c r="P556" s="16">
        <f>D556*I556*L556</f>
        <v>48000</v>
      </c>
      <c r="Q556" s="38"/>
      <c r="S556" s="13"/>
      <c r="T556" s="13"/>
      <c r="U556" s="13"/>
      <c r="V556" s="13"/>
      <c r="W556" s="13"/>
    </row>
    <row r="557" spans="1:23" ht="15" customHeight="1">
      <c r="A557" s="70"/>
      <c r="B557" s="73"/>
      <c r="C557" s="19" t="s">
        <v>120</v>
      </c>
      <c r="D557" s="33" t="s">
        <v>305</v>
      </c>
      <c r="G557" s="17"/>
      <c r="H557" s="17"/>
      <c r="K557" s="22"/>
      <c r="N557" s="17"/>
      <c r="P557" s="16"/>
      <c r="Q557" s="38"/>
      <c r="R557" s="24"/>
      <c r="S557" s="13"/>
      <c r="T557" s="13"/>
      <c r="U557" s="13"/>
      <c r="V557" s="13"/>
      <c r="W557" s="13"/>
    </row>
    <row r="558" spans="1:23" ht="15" customHeight="1">
      <c r="A558" s="70"/>
      <c r="B558" s="73"/>
      <c r="C558" s="38" t="s">
        <v>122</v>
      </c>
      <c r="D558" s="397"/>
      <c r="E558" s="17" t="s">
        <v>112</v>
      </c>
      <c r="F558" s="17" t="s">
        <v>113</v>
      </c>
      <c r="G558" s="17"/>
      <c r="H558" s="17"/>
      <c r="I558" s="53">
        <v>6</v>
      </c>
      <c r="J558" s="17" t="s">
        <v>114</v>
      </c>
      <c r="K558" s="17" t="s">
        <v>113</v>
      </c>
      <c r="L558" s="54">
        <v>2</v>
      </c>
      <c r="M558" s="17" t="s">
        <v>115</v>
      </c>
      <c r="N558" s="17"/>
      <c r="O558" s="23" t="s">
        <v>116</v>
      </c>
      <c r="P558" s="16">
        <f>D558*I558*L558</f>
        <v>0</v>
      </c>
      <c r="Q558" s="38"/>
      <c r="R558" s="24"/>
      <c r="S558" s="13"/>
      <c r="T558" s="13"/>
      <c r="U558" s="13"/>
      <c r="V558" s="13"/>
      <c r="W558" s="13"/>
    </row>
    <row r="559" spans="1:23" ht="15" customHeight="1" thickBot="1">
      <c r="A559" s="70"/>
      <c r="B559" s="73"/>
      <c r="C559" s="38" t="s">
        <v>124</v>
      </c>
      <c r="D559" s="397"/>
      <c r="E559" s="17" t="s">
        <v>112</v>
      </c>
      <c r="F559" s="17" t="s">
        <v>113</v>
      </c>
      <c r="G559" s="17"/>
      <c r="H559" s="17"/>
      <c r="I559" s="53">
        <v>6</v>
      </c>
      <c r="J559" s="17" t="s">
        <v>114</v>
      </c>
      <c r="K559" s="17" t="s">
        <v>113</v>
      </c>
      <c r="L559" s="54">
        <v>2</v>
      </c>
      <c r="M559" s="17" t="s">
        <v>115</v>
      </c>
      <c r="N559" s="17"/>
      <c r="O559" s="23" t="s">
        <v>116</v>
      </c>
      <c r="P559" s="16">
        <f>D559*I559*L559</f>
        <v>0</v>
      </c>
      <c r="Q559" s="38">
        <f>SUM(P556:P559)/110*100</f>
        <v>43636.36363636364</v>
      </c>
      <c r="R559" s="85" t="s">
        <v>125</v>
      </c>
      <c r="S559" s="13"/>
      <c r="T559" s="13"/>
      <c r="U559" s="13"/>
      <c r="V559" s="13"/>
      <c r="W559" s="13"/>
    </row>
    <row r="560" spans="1:23" ht="15" customHeight="1">
      <c r="A560" s="236" t="s">
        <v>302</v>
      </c>
      <c r="B560" s="178" t="s">
        <v>306</v>
      </c>
      <c r="C560" s="339"/>
      <c r="D560" s="179"/>
      <c r="E560" s="179"/>
      <c r="F560" s="179"/>
      <c r="G560" s="179"/>
      <c r="H560" s="179"/>
      <c r="I560" s="179"/>
      <c r="J560" s="179"/>
      <c r="K560" s="179"/>
      <c r="L560" s="179"/>
      <c r="M560" s="179"/>
      <c r="N560" s="179"/>
      <c r="O560" s="179"/>
      <c r="P560" s="179"/>
      <c r="Q560" s="179"/>
      <c r="R560" s="180"/>
      <c r="S560" s="13"/>
      <c r="T560" s="13"/>
      <c r="U560" s="13"/>
      <c r="V560" s="13"/>
      <c r="W560" s="13"/>
    </row>
    <row r="561" spans="1:23" ht="15" customHeight="1">
      <c r="A561" s="70"/>
      <c r="B561" s="73">
        <f>SUM(Q561:Q566)</f>
        <v>30000</v>
      </c>
      <c r="C561" s="19"/>
      <c r="D561" s="33"/>
      <c r="G561" s="17"/>
      <c r="H561" s="17"/>
      <c r="K561" s="17"/>
      <c r="N561" s="17"/>
      <c r="P561" s="22"/>
      <c r="Q561" s="69"/>
      <c r="R561" s="24"/>
      <c r="U561" s="18"/>
      <c r="V561" s="17"/>
      <c r="W561" s="13"/>
    </row>
    <row r="562" spans="1:23" ht="15" customHeight="1">
      <c r="A562" s="70"/>
      <c r="B562" s="73"/>
      <c r="C562" s="19" t="s">
        <v>147</v>
      </c>
      <c r="D562" s="20"/>
      <c r="G562" s="17"/>
      <c r="H562" s="17"/>
      <c r="K562" s="22"/>
      <c r="N562" s="17"/>
      <c r="P562" s="16"/>
      <c r="Q562" s="38"/>
      <c r="R562" s="24"/>
      <c r="S562" s="13"/>
      <c r="T562" s="13"/>
      <c r="U562" s="13"/>
      <c r="V562" s="13"/>
      <c r="W562" s="13"/>
    </row>
    <row r="563" spans="1:23" ht="15" customHeight="1">
      <c r="A563" s="70"/>
      <c r="B563" s="73"/>
      <c r="C563" s="38" t="s">
        <v>307</v>
      </c>
      <c r="D563" s="34">
        <v>10</v>
      </c>
      <c r="E563" s="17" t="s">
        <v>112</v>
      </c>
      <c r="F563" s="17" t="s">
        <v>113</v>
      </c>
      <c r="G563" s="17"/>
      <c r="H563" s="17"/>
      <c r="I563" s="53">
        <v>100</v>
      </c>
      <c r="J563" s="17" t="s">
        <v>129</v>
      </c>
      <c r="K563" s="17" t="s">
        <v>113</v>
      </c>
      <c r="L563" s="54">
        <v>10</v>
      </c>
      <c r="M563" s="17" t="s">
        <v>133</v>
      </c>
      <c r="N563" s="17"/>
      <c r="O563" s="23" t="s">
        <v>116</v>
      </c>
      <c r="P563" s="16">
        <f t="shared" ref="P563:P564" si="4">D563*I563*L563</f>
        <v>10000</v>
      </c>
      <c r="Q563" s="38"/>
      <c r="R563" s="24"/>
      <c r="S563" s="13"/>
      <c r="T563" s="13"/>
      <c r="U563" s="13"/>
      <c r="V563" s="13"/>
      <c r="W563" s="13"/>
    </row>
    <row r="564" spans="1:23" ht="15" customHeight="1">
      <c r="A564" s="70"/>
      <c r="B564" s="73"/>
      <c r="C564" s="40" t="s">
        <v>158</v>
      </c>
      <c r="D564" s="34">
        <v>10000</v>
      </c>
      <c r="E564" s="17" t="s">
        <v>112</v>
      </c>
      <c r="F564" s="17" t="s">
        <v>113</v>
      </c>
      <c r="G564" s="17"/>
      <c r="H564" s="17"/>
      <c r="I564" s="53">
        <v>1</v>
      </c>
      <c r="J564" s="17" t="s">
        <v>129</v>
      </c>
      <c r="K564" s="17" t="s">
        <v>113</v>
      </c>
      <c r="L564" s="54">
        <v>2</v>
      </c>
      <c r="M564" s="17" t="s">
        <v>133</v>
      </c>
      <c r="N564" s="17"/>
      <c r="O564" s="23" t="s">
        <v>116</v>
      </c>
      <c r="P564" s="16">
        <f t="shared" si="4"/>
        <v>20000</v>
      </c>
      <c r="Q564" s="38"/>
      <c r="R564" s="24"/>
      <c r="S564" s="13"/>
      <c r="T564" s="13"/>
      <c r="U564" s="13"/>
      <c r="V564" s="13"/>
      <c r="W564" s="13"/>
    </row>
    <row r="565" spans="1:23" ht="15" customHeight="1">
      <c r="A565" s="70"/>
      <c r="B565" s="73"/>
      <c r="C565" s="38"/>
      <c r="D565" s="20"/>
      <c r="G565" s="17"/>
      <c r="H565" s="17"/>
      <c r="K565" s="22"/>
      <c r="N565" s="17"/>
      <c r="P565" s="13"/>
      <c r="Q565" s="38"/>
      <c r="R565" s="24"/>
      <c r="S565" s="13"/>
      <c r="T565" s="13"/>
      <c r="U565" s="13"/>
      <c r="V565" s="13"/>
      <c r="W565" s="13"/>
    </row>
    <row r="566" spans="1:23" ht="15" customHeight="1">
      <c r="A566" s="70"/>
      <c r="B566" s="73"/>
      <c r="C566" s="38"/>
      <c r="D566" s="20"/>
      <c r="G566" s="17"/>
      <c r="H566" s="17"/>
      <c r="K566" s="22"/>
      <c r="N566" s="17"/>
      <c r="P566" s="13"/>
      <c r="Q566" s="38">
        <f>SUM(P563:P566)</f>
        <v>30000</v>
      </c>
      <c r="R566" s="24"/>
      <c r="S566" s="13"/>
      <c r="T566" s="13"/>
      <c r="U566" s="13"/>
      <c r="V566" s="13"/>
      <c r="W566" s="13"/>
    </row>
    <row r="567" spans="1:23" ht="15" customHeight="1" thickBot="1">
      <c r="A567" s="94" t="s">
        <v>308</v>
      </c>
      <c r="B567" s="95"/>
      <c r="C567" s="96"/>
      <c r="D567" s="97"/>
      <c r="E567" s="98"/>
      <c r="F567" s="98"/>
      <c r="G567" s="98"/>
      <c r="H567" s="98"/>
      <c r="I567" s="98"/>
      <c r="J567" s="98"/>
      <c r="K567" s="98"/>
      <c r="L567" s="99"/>
      <c r="M567" s="98"/>
      <c r="N567" s="98"/>
      <c r="O567" s="100"/>
      <c r="P567" s="101"/>
      <c r="Q567" s="101"/>
      <c r="R567" s="102"/>
      <c r="S567" s="18"/>
      <c r="U567" s="13"/>
      <c r="V567" s="13"/>
      <c r="W567" s="13"/>
    </row>
    <row r="568" spans="1:23" ht="15" customHeight="1">
      <c r="A568" s="169"/>
      <c r="B568" s="169" t="s">
        <v>309</v>
      </c>
      <c r="C568" s="337"/>
      <c r="D568" s="170"/>
      <c r="E568" s="170"/>
      <c r="F568" s="170"/>
      <c r="G568" s="170"/>
      <c r="H568" s="170"/>
      <c r="I568" s="170"/>
      <c r="J568" s="170"/>
      <c r="K568" s="170"/>
      <c r="L568" s="170"/>
      <c r="M568" s="170"/>
      <c r="N568" s="170"/>
      <c r="O568" s="170"/>
      <c r="P568" s="170"/>
      <c r="Q568" s="170"/>
      <c r="R568" s="170"/>
      <c r="S568" s="171"/>
    </row>
    <row r="569" spans="1:23" ht="15" customHeight="1">
      <c r="A569" s="70"/>
      <c r="B569" s="73">
        <f>SUM(Q569:Q571)</f>
        <v>0</v>
      </c>
      <c r="C569" s="19" t="s">
        <v>310</v>
      </c>
      <c r="D569" s="397"/>
      <c r="E569" s="17" t="s">
        <v>112</v>
      </c>
      <c r="F569" s="17" t="s">
        <v>113</v>
      </c>
      <c r="G569" s="21">
        <v>3</v>
      </c>
      <c r="I569" s="17" t="s">
        <v>311</v>
      </c>
      <c r="J569" s="17" t="s">
        <v>113</v>
      </c>
      <c r="K569" s="21">
        <v>9</v>
      </c>
      <c r="L569" s="17" t="s">
        <v>294</v>
      </c>
      <c r="O569" s="23" t="s">
        <v>116</v>
      </c>
      <c r="P569" s="16">
        <f>D569*G569*K569</f>
        <v>0</v>
      </c>
      <c r="Q569" s="38"/>
      <c r="R569" s="24" t="s">
        <v>312</v>
      </c>
      <c r="S569" s="18"/>
      <c r="U569" s="13"/>
      <c r="V569" s="13"/>
      <c r="W569" s="13"/>
    </row>
    <row r="570" spans="1:23" ht="15" customHeight="1">
      <c r="A570" s="70"/>
      <c r="B570" s="73"/>
      <c r="C570" s="19" t="s">
        <v>313</v>
      </c>
      <c r="D570" s="397"/>
      <c r="E570" s="17" t="s">
        <v>112</v>
      </c>
      <c r="F570" s="17" t="s">
        <v>113</v>
      </c>
      <c r="G570" s="21">
        <v>3</v>
      </c>
      <c r="I570" s="17" t="s">
        <v>311</v>
      </c>
      <c r="J570" s="17" t="s">
        <v>113</v>
      </c>
      <c r="K570" s="21">
        <v>9</v>
      </c>
      <c r="L570" s="17" t="s">
        <v>294</v>
      </c>
      <c r="O570" s="23" t="s">
        <v>116</v>
      </c>
      <c r="P570" s="16">
        <f>D570*G570*K570</f>
        <v>0</v>
      </c>
      <c r="Q570" s="38"/>
      <c r="R570" s="24" t="s">
        <v>314</v>
      </c>
      <c r="S570" s="18"/>
      <c r="U570" s="13"/>
      <c r="V570" s="13"/>
      <c r="W570" s="13"/>
    </row>
    <row r="571" spans="1:23" ht="15" customHeight="1">
      <c r="A571" s="70"/>
      <c r="B571" s="72"/>
      <c r="C571" s="89"/>
      <c r="D571" s="25"/>
      <c r="E571" s="26"/>
      <c r="F571" s="26"/>
      <c r="G571" s="27"/>
      <c r="H571" s="27"/>
      <c r="I571" s="26"/>
      <c r="J571" s="26"/>
      <c r="K571" s="27"/>
      <c r="L571" s="26"/>
      <c r="M571" s="26"/>
      <c r="N571" s="28"/>
      <c r="O571" s="29" t="s">
        <v>119</v>
      </c>
      <c r="P571" s="26"/>
      <c r="Q571" s="55">
        <f>P569+P570</f>
        <v>0</v>
      </c>
      <c r="R571" s="31"/>
      <c r="S571" s="18"/>
      <c r="U571" s="13"/>
      <c r="V571" s="13"/>
      <c r="W571" s="13"/>
    </row>
    <row r="572" spans="1:23" ht="44.25" customHeight="1">
      <c r="A572" s="77"/>
      <c r="B572" s="88">
        <f>SUM(B5:B571)</f>
        <v>57860985.909090914</v>
      </c>
      <c r="C572" s="30"/>
      <c r="D572" s="56"/>
      <c r="E572" s="26"/>
      <c r="F572" s="26"/>
      <c r="G572" s="27"/>
      <c r="H572" s="27"/>
      <c r="I572" s="26"/>
      <c r="J572" s="26"/>
      <c r="K572" s="27"/>
      <c r="L572" s="26"/>
      <c r="M572" s="26"/>
      <c r="N572" s="28"/>
      <c r="O572" s="26"/>
      <c r="P572" s="26"/>
      <c r="Q572" s="26"/>
      <c r="R572" s="87"/>
    </row>
  </sheetData>
  <mergeCells count="2">
    <mergeCell ref="A2:Q2"/>
    <mergeCell ref="R74:R79"/>
  </mergeCells>
  <phoneticPr fontId="4"/>
  <pageMargins left="0.74803149606299213" right="0.43307086614173229" top="0.51181102362204722" bottom="0.47244094488188981" header="0.19685039370078741" footer="0.51181102362204722"/>
  <pageSetup paperSize="9" scale="47" fitToHeight="5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O74"/>
  <sheetViews>
    <sheetView view="pageBreakPreview" zoomScale="70" zoomScaleNormal="70" zoomScaleSheetLayoutView="70" workbookViewId="0">
      <pane xSplit="4" ySplit="13" topLeftCell="E14" activePane="bottomRight" state="frozen"/>
      <selection pane="bottomRight" activeCell="H69" sqref="H69:M69"/>
      <selection pane="bottomLeft" activeCell="A14" sqref="A14"/>
      <selection pane="topRight" activeCell="E1" sqref="E1"/>
    </sheetView>
  </sheetViews>
  <sheetFormatPr defaultRowHeight="12.95"/>
  <cols>
    <col min="1" max="1" width="1.625" customWidth="1"/>
    <col min="2" max="2" width="5.5" customWidth="1"/>
    <col min="3" max="3" width="3.75" customWidth="1"/>
    <col min="4" max="4" width="48.375" customWidth="1"/>
    <col min="5" max="6" width="18.25" customWidth="1"/>
    <col min="7" max="7" width="10.5" customWidth="1"/>
    <col min="8" max="8" width="17.25" customWidth="1"/>
    <col min="9" max="9" width="10" customWidth="1"/>
    <col min="10" max="10" width="17.25" customWidth="1"/>
    <col min="11" max="11" width="10" customWidth="1"/>
    <col min="12" max="12" width="17.25" customWidth="1"/>
    <col min="13" max="13" width="10" customWidth="1"/>
    <col min="14" max="14" width="17.125" customWidth="1"/>
    <col min="15" max="15" width="18.125" customWidth="1"/>
  </cols>
  <sheetData>
    <row r="1" spans="2:14" ht="36" customHeight="1">
      <c r="B1" s="440" t="s">
        <v>315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2:14" ht="30" customHeight="1">
      <c r="B2" s="4"/>
      <c r="C2" s="4"/>
      <c r="D2" s="4"/>
      <c r="E2" s="254" t="s">
        <v>1</v>
      </c>
      <c r="F2" s="254" t="s">
        <v>2</v>
      </c>
      <c r="G2" s="439" t="s">
        <v>3</v>
      </c>
      <c r="H2" s="439"/>
      <c r="I2" s="4"/>
      <c r="J2" s="4"/>
      <c r="K2" s="4"/>
      <c r="L2" s="4"/>
      <c r="M2" s="4"/>
    </row>
    <row r="3" spans="2:14" s="2" customFormat="1" ht="30" customHeight="1">
      <c r="B3" s="1"/>
      <c r="C3" s="1"/>
      <c r="D3" s="108" t="s">
        <v>4</v>
      </c>
      <c r="E3" s="104">
        <f>F67</f>
        <v>0</v>
      </c>
      <c r="F3" s="104">
        <f>F72</f>
        <v>0</v>
      </c>
      <c r="G3" s="445">
        <f>E3+F3</f>
        <v>0</v>
      </c>
      <c r="H3" s="446"/>
      <c r="I3" s="90"/>
      <c r="J3" s="3"/>
      <c r="K3" s="90"/>
      <c r="L3" s="90"/>
      <c r="M3" s="90"/>
      <c r="N3" s="6"/>
    </row>
    <row r="4" spans="2:14" s="2" customFormat="1" ht="30" customHeight="1" thickBot="1">
      <c r="B4" s="1"/>
      <c r="C4" s="1"/>
      <c r="D4" s="109" t="s">
        <v>5</v>
      </c>
      <c r="E4" s="105">
        <f>N67</f>
        <v>66021689.562289558</v>
      </c>
      <c r="F4" s="105">
        <f>N72</f>
        <v>65454.545454545449</v>
      </c>
      <c r="G4" s="443">
        <f t="shared" ref="G4:G7" si="0">E4+F4</f>
        <v>66087144.107744105</v>
      </c>
      <c r="H4" s="444"/>
      <c r="I4" s="90"/>
      <c r="J4" s="3"/>
      <c r="K4" s="90"/>
      <c r="L4" s="90"/>
      <c r="M4" s="90"/>
      <c r="N4" s="6"/>
    </row>
    <row r="5" spans="2:14" s="2" customFormat="1" ht="30" customHeight="1" thickTop="1">
      <c r="B5" s="1"/>
      <c r="C5" s="1"/>
      <c r="D5" s="110" t="s">
        <v>6</v>
      </c>
      <c r="E5" s="106">
        <f>E3+E4</f>
        <v>66021689.562289558</v>
      </c>
      <c r="F5" s="106">
        <f>F3+F4</f>
        <v>65454.545454545449</v>
      </c>
      <c r="G5" s="441">
        <f t="shared" si="0"/>
        <v>66087144.107744105</v>
      </c>
      <c r="H5" s="442"/>
      <c r="I5" s="6"/>
      <c r="J5" s="1"/>
      <c r="K5" s="6"/>
      <c r="L5" s="6"/>
      <c r="M5" s="6"/>
      <c r="N5" s="6"/>
    </row>
    <row r="6" spans="2:14" s="2" customFormat="1" ht="30" customHeight="1" thickBot="1">
      <c r="B6" s="1"/>
      <c r="C6" s="1"/>
      <c r="D6" s="109" t="s">
        <v>7</v>
      </c>
      <c r="E6" s="107">
        <f>E68</f>
        <v>6602168</v>
      </c>
      <c r="F6" s="107">
        <f>ROUNDDOWN(F5*0.1,0)</f>
        <v>6545</v>
      </c>
      <c r="G6" s="443">
        <f t="shared" si="0"/>
        <v>6608713</v>
      </c>
      <c r="H6" s="444"/>
      <c r="I6" s="6"/>
      <c r="J6" s="1"/>
      <c r="K6" s="6"/>
      <c r="L6" s="6"/>
      <c r="M6" s="6"/>
      <c r="N6" s="6"/>
    </row>
    <row r="7" spans="2:14" s="2" customFormat="1" ht="30" customHeight="1" thickTop="1">
      <c r="B7" s="1"/>
      <c r="C7" s="252" t="s">
        <v>8</v>
      </c>
      <c r="D7" s="253" t="s">
        <v>9</v>
      </c>
      <c r="E7" s="106">
        <f>E69</f>
        <v>72623857.562289566</v>
      </c>
      <c r="F7" s="106">
        <f>F5+F6</f>
        <v>71999.545454545441</v>
      </c>
      <c r="G7" s="441">
        <f t="shared" si="0"/>
        <v>72695857.107744113</v>
      </c>
      <c r="H7" s="442"/>
      <c r="I7" s="6"/>
      <c r="J7" s="1"/>
      <c r="K7" s="6"/>
      <c r="L7" s="6"/>
      <c r="M7" s="6"/>
      <c r="N7" s="6"/>
    </row>
    <row r="8" spans="2:14" s="2" customFormat="1" ht="30" customHeight="1">
      <c r="B8" s="1"/>
      <c r="C8" s="1"/>
      <c r="D8" s="9"/>
      <c r="E8" s="8"/>
      <c r="F8" s="1"/>
      <c r="G8" s="1"/>
      <c r="H8" s="1"/>
      <c r="I8" s="6"/>
      <c r="J8" s="1"/>
      <c r="K8" s="6"/>
      <c r="L8" s="6"/>
      <c r="M8" s="6"/>
      <c r="N8" s="6"/>
    </row>
    <row r="9" spans="2:14" ht="30" customHeight="1" thickBot="1">
      <c r="B9" s="5" t="s">
        <v>10</v>
      </c>
      <c r="C9" s="5"/>
      <c r="D9" s="1"/>
      <c r="E9" s="3"/>
      <c r="F9" s="6"/>
      <c r="G9" s="186"/>
      <c r="H9" s="6"/>
      <c r="I9" s="7"/>
      <c r="J9" s="6"/>
      <c r="K9" s="7"/>
      <c r="L9" s="7"/>
      <c r="M9" s="7"/>
    </row>
    <row r="10" spans="2:14" ht="18" customHeight="1">
      <c r="B10" s="423" t="s">
        <v>11</v>
      </c>
      <c r="C10" s="10"/>
      <c r="D10" s="426" t="s">
        <v>12</v>
      </c>
      <c r="E10" s="420" t="s">
        <v>13</v>
      </c>
      <c r="F10" s="431" t="s">
        <v>14</v>
      </c>
      <c r="G10" s="435" t="s">
        <v>15</v>
      </c>
      <c r="H10" s="200" t="s">
        <v>16</v>
      </c>
      <c r="I10" s="412" t="s">
        <v>17</v>
      </c>
      <c r="J10" s="200" t="s">
        <v>18</v>
      </c>
      <c r="K10" s="412" t="s">
        <v>20</v>
      </c>
      <c r="L10" s="200" t="s">
        <v>19</v>
      </c>
      <c r="M10" s="416" t="s">
        <v>20</v>
      </c>
      <c r="N10" s="452" t="s">
        <v>21</v>
      </c>
    </row>
    <row r="11" spans="2:14" ht="18" customHeight="1">
      <c r="B11" s="424"/>
      <c r="C11" s="11"/>
      <c r="D11" s="427"/>
      <c r="E11" s="429"/>
      <c r="F11" s="432"/>
      <c r="G11" s="436"/>
      <c r="H11" s="195" t="s">
        <v>22</v>
      </c>
      <c r="I11" s="413"/>
      <c r="J11" s="195" t="s">
        <v>22</v>
      </c>
      <c r="K11" s="413"/>
      <c r="L11" s="195" t="s">
        <v>23</v>
      </c>
      <c r="M11" s="417"/>
      <c r="N11" s="453"/>
    </row>
    <row r="12" spans="2:14" ht="18" customHeight="1">
      <c r="B12" s="424"/>
      <c r="C12" s="11"/>
      <c r="D12" s="427"/>
      <c r="E12" s="429"/>
      <c r="F12" s="433"/>
      <c r="G12" s="437"/>
      <c r="H12" s="391"/>
      <c r="I12" s="414"/>
      <c r="J12" s="391"/>
      <c r="K12" s="414"/>
      <c r="L12" s="391"/>
      <c r="M12" s="418"/>
      <c r="N12" s="453"/>
    </row>
    <row r="13" spans="2:14" ht="18" customHeight="1" thickBot="1">
      <c r="B13" s="425"/>
      <c r="C13" s="12"/>
      <c r="D13" s="428"/>
      <c r="E13" s="430"/>
      <c r="F13" s="434"/>
      <c r="G13" s="438"/>
      <c r="H13" s="196"/>
      <c r="I13" s="415"/>
      <c r="J13" s="196"/>
      <c r="K13" s="415"/>
      <c r="L13" s="201"/>
      <c r="M13" s="419"/>
      <c r="N13" s="454"/>
    </row>
    <row r="14" spans="2:14" s="124" customFormat="1" ht="30.75" customHeight="1" thickBot="1">
      <c r="B14" s="118" t="s">
        <v>24</v>
      </c>
      <c r="C14" s="119"/>
      <c r="D14" s="120"/>
      <c r="E14" s="121">
        <f>F14+N14</f>
        <v>64328962.289562285</v>
      </c>
      <c r="F14" s="121">
        <f t="shared" ref="F14:N14" si="1">SUM(F15:F45)</f>
        <v>0</v>
      </c>
      <c r="G14" s="122">
        <f t="shared" si="1"/>
        <v>0</v>
      </c>
      <c r="H14" s="123">
        <f t="shared" si="1"/>
        <v>0</v>
      </c>
      <c r="I14" s="143">
        <f t="shared" si="1"/>
        <v>0</v>
      </c>
      <c r="J14" s="123">
        <f t="shared" si="1"/>
        <v>0</v>
      </c>
      <c r="K14" s="143">
        <f t="shared" si="1"/>
        <v>0</v>
      </c>
      <c r="L14" s="123">
        <f t="shared" si="1"/>
        <v>0</v>
      </c>
      <c r="M14" s="202">
        <f t="shared" si="1"/>
        <v>0</v>
      </c>
      <c r="N14" s="255">
        <f t="shared" si="1"/>
        <v>64328962.289562285</v>
      </c>
    </row>
    <row r="15" spans="2:14" s="124" customFormat="1" ht="30.75" customHeight="1">
      <c r="B15" s="234" t="s">
        <v>25</v>
      </c>
      <c r="C15" s="125"/>
      <c r="D15" s="144" t="s">
        <v>26</v>
      </c>
      <c r="E15" s="126">
        <f>F15+N15</f>
        <v>21683909.09090909</v>
      </c>
      <c r="F15" s="127">
        <f>H15+J15+L15</f>
        <v>0</v>
      </c>
      <c r="G15" s="187">
        <f>I15+M15+K15</f>
        <v>0</v>
      </c>
      <c r="H15" s="192">
        <f>ROUNDDOWN(H12*I15,0)</f>
        <v>0</v>
      </c>
      <c r="I15" s="319"/>
      <c r="J15" s="132">
        <f>ROUNDDOWN($J$12*K15,0)</f>
        <v>0</v>
      </c>
      <c r="K15" s="319"/>
      <c r="L15" s="192">
        <f t="shared" ref="L15" si="2">ROUNDDOWN($L$12*M15,0)</f>
        <v>0</v>
      </c>
      <c r="M15" s="322"/>
      <c r="N15" s="256">
        <f>'直接経費(2023-26)'!B5</f>
        <v>21683909.09090909</v>
      </c>
    </row>
    <row r="16" spans="2:14" s="124" customFormat="1" ht="30.75" customHeight="1">
      <c r="B16" s="234" t="s">
        <v>27</v>
      </c>
      <c r="C16" s="125"/>
      <c r="D16" s="133" t="s">
        <v>28</v>
      </c>
      <c r="E16" s="131">
        <f t="shared" ref="E16:E40" si="3">F16+N16</f>
        <v>12504854.545454545</v>
      </c>
      <c r="F16" s="162">
        <f>H16+J16+L16</f>
        <v>0</v>
      </c>
      <c r="G16" s="193">
        <f>I16+K16+M16</f>
        <v>0</v>
      </c>
      <c r="H16" s="132">
        <f t="shared" ref="H16:H43" si="4">ROUNDDOWN($H$12*I16,0)</f>
        <v>0</v>
      </c>
      <c r="I16" s="320"/>
      <c r="J16" s="132">
        <f t="shared" ref="J16:J43" si="5">ROUNDDOWN($J$12*K16,0)</f>
        <v>0</v>
      </c>
      <c r="K16" s="320"/>
      <c r="L16" s="132">
        <f t="shared" ref="L16:L43" si="6">ROUNDDOWN($L$12*M16,0)</f>
        <v>0</v>
      </c>
      <c r="M16" s="323"/>
      <c r="N16" s="257">
        <f>'直接経費(2023-26)'!B50</f>
        <v>12504854.545454545</v>
      </c>
    </row>
    <row r="17" spans="2:14" s="124" customFormat="1" ht="30.75" customHeight="1">
      <c r="B17" s="235" t="s">
        <v>29</v>
      </c>
      <c r="C17" s="125"/>
      <c r="D17" s="133" t="s">
        <v>30</v>
      </c>
      <c r="E17" s="131">
        <f t="shared" ref="E17:E23" si="7">F17+N17</f>
        <v>45727.272727272728</v>
      </c>
      <c r="F17" s="162">
        <f t="shared" ref="F17:G44" si="8">H17+J17+L17</f>
        <v>0</v>
      </c>
      <c r="G17" s="193">
        <f t="shared" si="8"/>
        <v>0</v>
      </c>
      <c r="H17" s="132">
        <f t="shared" si="4"/>
        <v>0</v>
      </c>
      <c r="I17" s="320"/>
      <c r="J17" s="132">
        <f t="shared" si="5"/>
        <v>0</v>
      </c>
      <c r="K17" s="320"/>
      <c r="L17" s="132">
        <f t="shared" si="6"/>
        <v>0</v>
      </c>
      <c r="M17" s="323"/>
      <c r="N17" s="257">
        <f>'直接経費(2023-26)'!B81</f>
        <v>45727.272727272728</v>
      </c>
    </row>
    <row r="18" spans="2:14" s="124" customFormat="1" ht="30.75" customHeight="1">
      <c r="B18" s="234" t="s">
        <v>31</v>
      </c>
      <c r="C18" s="125"/>
      <c r="D18" s="133" t="s">
        <v>32</v>
      </c>
      <c r="E18" s="131">
        <f t="shared" si="7"/>
        <v>1604236.3636363638</v>
      </c>
      <c r="F18" s="162">
        <f t="shared" si="8"/>
        <v>0</v>
      </c>
      <c r="G18" s="193">
        <f t="shared" si="8"/>
        <v>0</v>
      </c>
      <c r="H18" s="132">
        <f t="shared" si="4"/>
        <v>0</v>
      </c>
      <c r="I18" s="320"/>
      <c r="J18" s="132">
        <f t="shared" si="5"/>
        <v>0</v>
      </c>
      <c r="K18" s="320"/>
      <c r="L18" s="132">
        <f t="shared" si="6"/>
        <v>0</v>
      </c>
      <c r="M18" s="323"/>
      <c r="N18" s="257">
        <f>'直接経費(2023-26)'!B97</f>
        <v>1604236.3636363638</v>
      </c>
    </row>
    <row r="19" spans="2:14" s="124" customFormat="1" ht="30.75" customHeight="1">
      <c r="B19" s="235" t="s">
        <v>33</v>
      </c>
      <c r="C19" s="125"/>
      <c r="D19" s="133" t="s">
        <v>34</v>
      </c>
      <c r="E19" s="131">
        <f t="shared" si="7"/>
        <v>10181.818181818182</v>
      </c>
      <c r="F19" s="162">
        <f t="shared" si="8"/>
        <v>0</v>
      </c>
      <c r="G19" s="193">
        <f t="shared" si="8"/>
        <v>0</v>
      </c>
      <c r="H19" s="132">
        <f t="shared" si="4"/>
        <v>0</v>
      </c>
      <c r="I19" s="320"/>
      <c r="J19" s="132">
        <f t="shared" si="5"/>
        <v>0</v>
      </c>
      <c r="K19" s="320"/>
      <c r="L19" s="132">
        <f t="shared" si="6"/>
        <v>0</v>
      </c>
      <c r="M19" s="323"/>
      <c r="N19" s="257">
        <f>'直接経費(2023-26)'!B119</f>
        <v>10181.818181818182</v>
      </c>
    </row>
    <row r="20" spans="2:14" s="124" customFormat="1" ht="30.75" customHeight="1">
      <c r="B20" s="234" t="s">
        <v>35</v>
      </c>
      <c r="C20" s="125"/>
      <c r="D20" s="133" t="s">
        <v>36</v>
      </c>
      <c r="E20" s="131">
        <f t="shared" si="7"/>
        <v>38363.636363636368</v>
      </c>
      <c r="F20" s="162">
        <f t="shared" si="8"/>
        <v>0</v>
      </c>
      <c r="G20" s="193">
        <f t="shared" si="8"/>
        <v>0</v>
      </c>
      <c r="H20" s="132">
        <f t="shared" si="4"/>
        <v>0</v>
      </c>
      <c r="I20" s="320"/>
      <c r="J20" s="132">
        <f t="shared" si="5"/>
        <v>0</v>
      </c>
      <c r="K20" s="320"/>
      <c r="L20" s="132">
        <f t="shared" si="6"/>
        <v>0</v>
      </c>
      <c r="M20" s="323"/>
      <c r="N20" s="257">
        <f>'直接経費(2023-26)'!B132</f>
        <v>38363.636363636368</v>
      </c>
    </row>
    <row r="21" spans="2:14" s="124" customFormat="1" ht="30.75" customHeight="1">
      <c r="B21" s="235" t="s">
        <v>37</v>
      </c>
      <c r="C21" s="125"/>
      <c r="D21" s="133" t="s">
        <v>38</v>
      </c>
      <c r="E21" s="131">
        <f t="shared" si="7"/>
        <v>65727.272727272735</v>
      </c>
      <c r="F21" s="162">
        <f t="shared" si="8"/>
        <v>0</v>
      </c>
      <c r="G21" s="193">
        <f t="shared" si="8"/>
        <v>0</v>
      </c>
      <c r="H21" s="132">
        <f t="shared" si="4"/>
        <v>0</v>
      </c>
      <c r="I21" s="320"/>
      <c r="J21" s="132">
        <f t="shared" si="5"/>
        <v>0</v>
      </c>
      <c r="K21" s="320"/>
      <c r="L21" s="132">
        <f t="shared" si="6"/>
        <v>0</v>
      </c>
      <c r="M21" s="323"/>
      <c r="N21" s="257">
        <f>'直接経費(2023-26)'!B151</f>
        <v>65727.272727272735</v>
      </c>
    </row>
    <row r="22" spans="2:14" s="124" customFormat="1" ht="30.75" customHeight="1">
      <c r="B22" s="234" t="s">
        <v>39</v>
      </c>
      <c r="C22" s="125"/>
      <c r="D22" s="197" t="s">
        <v>40</v>
      </c>
      <c r="E22" s="128">
        <f t="shared" si="7"/>
        <v>22088.888888888891</v>
      </c>
      <c r="F22" s="162">
        <f t="shared" si="8"/>
        <v>0</v>
      </c>
      <c r="G22" s="193">
        <f t="shared" si="8"/>
        <v>0</v>
      </c>
      <c r="H22" s="132">
        <f t="shared" si="4"/>
        <v>0</v>
      </c>
      <c r="I22" s="320"/>
      <c r="J22" s="132">
        <f t="shared" si="5"/>
        <v>0</v>
      </c>
      <c r="K22" s="320"/>
      <c r="L22" s="132">
        <f t="shared" si="6"/>
        <v>0</v>
      </c>
      <c r="M22" s="323"/>
      <c r="N22" s="258">
        <f>'直接経費(2023-26)'!B168</f>
        <v>22088.888888888891</v>
      </c>
    </row>
    <row r="23" spans="2:14" s="124" customFormat="1" ht="30.75" customHeight="1">
      <c r="B23" s="234" t="s">
        <v>41</v>
      </c>
      <c r="C23" s="125"/>
      <c r="D23" s="268" t="s">
        <v>42</v>
      </c>
      <c r="E23" s="128">
        <f t="shared" si="7"/>
        <v>91963.636363636368</v>
      </c>
      <c r="F23" s="265">
        <f t="shared" si="8"/>
        <v>0</v>
      </c>
      <c r="G23" s="335">
        <f t="shared" si="8"/>
        <v>0</v>
      </c>
      <c r="H23" s="132">
        <f t="shared" si="4"/>
        <v>0</v>
      </c>
      <c r="I23" s="320"/>
      <c r="J23" s="132">
        <f t="shared" si="5"/>
        <v>0</v>
      </c>
      <c r="K23" s="320"/>
      <c r="L23" s="132">
        <f t="shared" si="6"/>
        <v>0</v>
      </c>
      <c r="M23" s="323"/>
      <c r="N23" s="258">
        <f>'直接経費(2023-26)'!B180</f>
        <v>91963.636363636368</v>
      </c>
    </row>
    <row r="24" spans="2:14" s="124" customFormat="1" ht="30.75" customHeight="1">
      <c r="B24" s="234" t="s">
        <v>43</v>
      </c>
      <c r="C24" s="125"/>
      <c r="D24" s="268" t="s">
        <v>44</v>
      </c>
      <c r="E24" s="128">
        <f t="shared" ref="E24:E25" si="9">F24+N24</f>
        <v>33454.545454545456</v>
      </c>
      <c r="F24" s="265">
        <f t="shared" si="8"/>
        <v>0</v>
      </c>
      <c r="G24" s="335">
        <f t="shared" si="8"/>
        <v>0</v>
      </c>
      <c r="H24" s="132">
        <f t="shared" si="4"/>
        <v>0</v>
      </c>
      <c r="I24" s="320"/>
      <c r="J24" s="132">
        <f t="shared" si="5"/>
        <v>0</v>
      </c>
      <c r="K24" s="320"/>
      <c r="L24" s="132">
        <f t="shared" si="6"/>
        <v>0</v>
      </c>
      <c r="M24" s="323"/>
      <c r="N24" s="258">
        <f>'直接経費(2023-26)'!B192</f>
        <v>33454.545454545456</v>
      </c>
    </row>
    <row r="25" spans="2:14" s="124" customFormat="1" ht="30.75" customHeight="1">
      <c r="B25" s="234" t="s">
        <v>45</v>
      </c>
      <c r="C25" s="125"/>
      <c r="D25" s="268" t="s">
        <v>46</v>
      </c>
      <c r="E25" s="128">
        <f t="shared" si="9"/>
        <v>176800</v>
      </c>
      <c r="F25" s="265">
        <f t="shared" si="8"/>
        <v>0</v>
      </c>
      <c r="G25" s="335">
        <f t="shared" si="8"/>
        <v>0</v>
      </c>
      <c r="H25" s="132">
        <f t="shared" si="4"/>
        <v>0</v>
      </c>
      <c r="I25" s="320"/>
      <c r="J25" s="132">
        <f t="shared" si="5"/>
        <v>0</v>
      </c>
      <c r="K25" s="320"/>
      <c r="L25" s="132">
        <f t="shared" si="6"/>
        <v>0</v>
      </c>
      <c r="M25" s="323"/>
      <c r="N25" s="258">
        <f>'直接経費(2023-26)'!B204</f>
        <v>176800</v>
      </c>
    </row>
    <row r="26" spans="2:14" s="124" customFormat="1" ht="30.75" customHeight="1">
      <c r="B26" s="234" t="s">
        <v>47</v>
      </c>
      <c r="C26" s="133"/>
      <c r="D26" s="78" t="s">
        <v>48</v>
      </c>
      <c r="E26" s="131">
        <f>F26+N26</f>
        <v>27618.181818181816</v>
      </c>
      <c r="F26" s="162">
        <f t="shared" si="8"/>
        <v>0</v>
      </c>
      <c r="G26" s="193">
        <f t="shared" si="8"/>
        <v>0</v>
      </c>
      <c r="H26" s="132">
        <f t="shared" si="4"/>
        <v>0</v>
      </c>
      <c r="I26" s="320"/>
      <c r="J26" s="132">
        <f t="shared" si="5"/>
        <v>0</v>
      </c>
      <c r="K26" s="320"/>
      <c r="L26" s="132">
        <f t="shared" si="6"/>
        <v>0</v>
      </c>
      <c r="M26" s="323"/>
      <c r="N26" s="257">
        <f>'直接経費(2023-26)'!B216</f>
        <v>27618.181818181816</v>
      </c>
    </row>
    <row r="27" spans="2:14" s="124" customFormat="1" ht="30.75" customHeight="1">
      <c r="B27" s="234" t="s">
        <v>49</v>
      </c>
      <c r="C27" s="133"/>
      <c r="D27" s="133" t="s">
        <v>50</v>
      </c>
      <c r="E27" s="131">
        <f t="shared" si="3"/>
        <v>6261454.5454545449</v>
      </c>
      <c r="F27" s="162">
        <f t="shared" si="8"/>
        <v>0</v>
      </c>
      <c r="G27" s="193">
        <f t="shared" si="8"/>
        <v>0</v>
      </c>
      <c r="H27" s="132">
        <f t="shared" si="4"/>
        <v>0</v>
      </c>
      <c r="I27" s="320"/>
      <c r="J27" s="132">
        <f t="shared" si="5"/>
        <v>0</v>
      </c>
      <c r="K27" s="320"/>
      <c r="L27" s="132">
        <f t="shared" si="6"/>
        <v>0</v>
      </c>
      <c r="M27" s="323"/>
      <c r="N27" s="257">
        <f>'直接経費(2023-26)'!B227</f>
        <v>6261454.5454545449</v>
      </c>
    </row>
    <row r="28" spans="2:14" s="124" customFormat="1" ht="30.75" customHeight="1">
      <c r="B28" s="234" t="s">
        <v>51</v>
      </c>
      <c r="C28" s="133"/>
      <c r="D28" s="133" t="s">
        <v>52</v>
      </c>
      <c r="E28" s="131">
        <f t="shared" si="3"/>
        <v>3888254.5454545454</v>
      </c>
      <c r="F28" s="162">
        <f t="shared" si="8"/>
        <v>0</v>
      </c>
      <c r="G28" s="193">
        <f t="shared" si="8"/>
        <v>0</v>
      </c>
      <c r="H28" s="132">
        <f t="shared" si="4"/>
        <v>0</v>
      </c>
      <c r="I28" s="320"/>
      <c r="J28" s="132">
        <f t="shared" si="5"/>
        <v>0</v>
      </c>
      <c r="K28" s="320"/>
      <c r="L28" s="132">
        <f t="shared" si="6"/>
        <v>0</v>
      </c>
      <c r="M28" s="323"/>
      <c r="N28" s="257">
        <f>'直接経費(2023-26)'!B256</f>
        <v>3888254.5454545454</v>
      </c>
    </row>
    <row r="29" spans="2:14" s="124" customFormat="1" ht="30.75" customHeight="1">
      <c r="B29" s="234" t="s">
        <v>53</v>
      </c>
      <c r="C29" s="133"/>
      <c r="D29" s="133" t="s">
        <v>54</v>
      </c>
      <c r="E29" s="131">
        <f t="shared" si="3"/>
        <v>11927272.727272727</v>
      </c>
      <c r="F29" s="162">
        <f t="shared" si="8"/>
        <v>0</v>
      </c>
      <c r="G29" s="193">
        <f t="shared" si="8"/>
        <v>0</v>
      </c>
      <c r="H29" s="132">
        <f t="shared" si="4"/>
        <v>0</v>
      </c>
      <c r="I29" s="320"/>
      <c r="J29" s="132">
        <f t="shared" si="5"/>
        <v>0</v>
      </c>
      <c r="K29" s="320"/>
      <c r="L29" s="132">
        <f t="shared" si="6"/>
        <v>0</v>
      </c>
      <c r="M29" s="323"/>
      <c r="N29" s="257">
        <f>'直接経費(2023-26)'!B281</f>
        <v>11927272.727272727</v>
      </c>
    </row>
    <row r="30" spans="2:14" s="124" customFormat="1" ht="30.75" customHeight="1">
      <c r="B30" s="234" t="s">
        <v>55</v>
      </c>
      <c r="C30" s="133"/>
      <c r="D30" s="133" t="s">
        <v>56</v>
      </c>
      <c r="E30" s="131">
        <f>F30+N30</f>
        <v>34163.636363636368</v>
      </c>
      <c r="F30" s="162">
        <f t="shared" si="8"/>
        <v>0</v>
      </c>
      <c r="G30" s="193">
        <f t="shared" si="8"/>
        <v>0</v>
      </c>
      <c r="H30" s="132">
        <f t="shared" si="4"/>
        <v>0</v>
      </c>
      <c r="I30" s="320"/>
      <c r="J30" s="132">
        <f t="shared" si="5"/>
        <v>0</v>
      </c>
      <c r="K30" s="320"/>
      <c r="L30" s="132">
        <f t="shared" si="6"/>
        <v>0</v>
      </c>
      <c r="M30" s="323"/>
      <c r="N30" s="257">
        <f>'直接経費(2023-26)'!B305</f>
        <v>34163.636363636368</v>
      </c>
    </row>
    <row r="31" spans="2:14" s="124" customFormat="1" ht="30.75" customHeight="1">
      <c r="B31" s="234" t="s">
        <v>57</v>
      </c>
      <c r="C31" s="149"/>
      <c r="D31" s="133" t="s">
        <v>58</v>
      </c>
      <c r="E31" s="131">
        <f t="shared" ref="E31:E34" si="10">F31+N31</f>
        <v>1225600</v>
      </c>
      <c r="F31" s="162">
        <f t="shared" si="8"/>
        <v>0</v>
      </c>
      <c r="G31" s="193">
        <f t="shared" si="8"/>
        <v>0</v>
      </c>
      <c r="H31" s="132">
        <f t="shared" si="4"/>
        <v>0</v>
      </c>
      <c r="I31" s="320"/>
      <c r="J31" s="132">
        <f t="shared" si="5"/>
        <v>0</v>
      </c>
      <c r="K31" s="320"/>
      <c r="L31" s="132">
        <f t="shared" si="6"/>
        <v>0</v>
      </c>
      <c r="M31" s="323"/>
      <c r="N31" s="257">
        <f>'直接経費(2023-26)'!B320</f>
        <v>1225600</v>
      </c>
    </row>
    <row r="32" spans="2:14" s="124" customFormat="1" ht="30.75" customHeight="1">
      <c r="B32" s="234" t="s">
        <v>59</v>
      </c>
      <c r="C32" s="149"/>
      <c r="D32" s="133" t="s">
        <v>60</v>
      </c>
      <c r="E32" s="131">
        <f t="shared" si="10"/>
        <v>3424800</v>
      </c>
      <c r="F32" s="162">
        <f t="shared" si="8"/>
        <v>0</v>
      </c>
      <c r="G32" s="193">
        <f t="shared" si="8"/>
        <v>0</v>
      </c>
      <c r="H32" s="132">
        <f t="shared" si="4"/>
        <v>0</v>
      </c>
      <c r="I32" s="320"/>
      <c r="J32" s="132">
        <f t="shared" si="5"/>
        <v>0</v>
      </c>
      <c r="K32" s="320"/>
      <c r="L32" s="132">
        <f t="shared" si="6"/>
        <v>0</v>
      </c>
      <c r="M32" s="323"/>
      <c r="N32" s="257">
        <f>'直接経費(2023-26)'!B341</f>
        <v>3424800</v>
      </c>
    </row>
    <row r="33" spans="2:14" s="124" customFormat="1" ht="30.75" customHeight="1">
      <c r="B33" s="234" t="s">
        <v>61</v>
      </c>
      <c r="C33" s="149"/>
      <c r="D33" s="133" t="s">
        <v>62</v>
      </c>
      <c r="E33" s="131">
        <f t="shared" si="10"/>
        <v>59781.818181818184</v>
      </c>
      <c r="F33" s="162">
        <f t="shared" si="8"/>
        <v>0</v>
      </c>
      <c r="G33" s="193">
        <f t="shared" si="8"/>
        <v>0</v>
      </c>
      <c r="H33" s="132">
        <f t="shared" si="4"/>
        <v>0</v>
      </c>
      <c r="I33" s="320"/>
      <c r="J33" s="132">
        <f t="shared" si="5"/>
        <v>0</v>
      </c>
      <c r="K33" s="320"/>
      <c r="L33" s="132">
        <f t="shared" si="6"/>
        <v>0</v>
      </c>
      <c r="M33" s="323"/>
      <c r="N33" s="257">
        <f>'直接経費(2023-26)'!B362</f>
        <v>59781.818181818184</v>
      </c>
    </row>
    <row r="34" spans="2:14" s="124" customFormat="1" ht="30.75" customHeight="1">
      <c r="B34" s="234" t="s">
        <v>63</v>
      </c>
      <c r="C34" s="133"/>
      <c r="D34" s="199" t="s">
        <v>64</v>
      </c>
      <c r="E34" s="131">
        <f t="shared" si="10"/>
        <v>313400.67340067343</v>
      </c>
      <c r="F34" s="162">
        <f t="shared" si="8"/>
        <v>0</v>
      </c>
      <c r="G34" s="193">
        <f t="shared" si="8"/>
        <v>0</v>
      </c>
      <c r="H34" s="132">
        <f t="shared" si="4"/>
        <v>0</v>
      </c>
      <c r="I34" s="320"/>
      <c r="J34" s="132">
        <f t="shared" si="5"/>
        <v>0</v>
      </c>
      <c r="K34" s="320"/>
      <c r="L34" s="132">
        <f t="shared" si="6"/>
        <v>0</v>
      </c>
      <c r="M34" s="323"/>
      <c r="N34" s="257">
        <f>'直接経費(2023-26)'!B378</f>
        <v>313400.67340067343</v>
      </c>
    </row>
    <row r="35" spans="2:14" s="124" customFormat="1" ht="30.75" customHeight="1">
      <c r="B35" s="234" t="s">
        <v>65</v>
      </c>
      <c r="C35" s="133"/>
      <c r="D35" s="199" t="s">
        <v>66</v>
      </c>
      <c r="E35" s="131">
        <f>F35+N35</f>
        <v>18054.545454545456</v>
      </c>
      <c r="F35" s="162">
        <f t="shared" si="8"/>
        <v>0</v>
      </c>
      <c r="G35" s="193">
        <f t="shared" si="8"/>
        <v>0</v>
      </c>
      <c r="H35" s="132">
        <f t="shared" si="4"/>
        <v>0</v>
      </c>
      <c r="I35" s="320"/>
      <c r="J35" s="132">
        <f t="shared" si="5"/>
        <v>0</v>
      </c>
      <c r="K35" s="320"/>
      <c r="L35" s="132">
        <f t="shared" si="6"/>
        <v>0</v>
      </c>
      <c r="M35" s="323"/>
      <c r="N35" s="257">
        <f>'直接経費(2023-26)'!B396</f>
        <v>18054.545454545456</v>
      </c>
    </row>
    <row r="36" spans="2:14" s="124" customFormat="1" ht="30.75" customHeight="1">
      <c r="B36" s="234" t="s">
        <v>67</v>
      </c>
      <c r="C36" s="133"/>
      <c r="D36" s="336" t="s">
        <v>68</v>
      </c>
      <c r="E36" s="131">
        <f>F36+N36</f>
        <v>33709.090909090912</v>
      </c>
      <c r="F36" s="162">
        <f t="shared" si="8"/>
        <v>0</v>
      </c>
      <c r="G36" s="193">
        <f t="shared" si="8"/>
        <v>0</v>
      </c>
      <c r="H36" s="132">
        <f t="shared" si="4"/>
        <v>0</v>
      </c>
      <c r="I36" s="320"/>
      <c r="J36" s="132">
        <f t="shared" si="5"/>
        <v>0</v>
      </c>
      <c r="K36" s="320"/>
      <c r="L36" s="132">
        <f t="shared" si="6"/>
        <v>0</v>
      </c>
      <c r="M36" s="323"/>
      <c r="N36" s="257">
        <f>'直接経費(2023-26)'!B407</f>
        <v>33709.090909090912</v>
      </c>
    </row>
    <row r="37" spans="2:14" s="124" customFormat="1" ht="30.75" customHeight="1">
      <c r="B37" s="234" t="s">
        <v>69</v>
      </c>
      <c r="C37" s="133"/>
      <c r="D37" s="199" t="s">
        <v>70</v>
      </c>
      <c r="E37" s="131">
        <f>F37+N37</f>
        <v>179000</v>
      </c>
      <c r="F37" s="162">
        <f t="shared" si="8"/>
        <v>0</v>
      </c>
      <c r="G37" s="193">
        <f t="shared" si="8"/>
        <v>0</v>
      </c>
      <c r="H37" s="132">
        <f t="shared" si="4"/>
        <v>0</v>
      </c>
      <c r="I37" s="320"/>
      <c r="J37" s="132">
        <f t="shared" si="5"/>
        <v>0</v>
      </c>
      <c r="K37" s="320"/>
      <c r="L37" s="132">
        <f t="shared" si="6"/>
        <v>0</v>
      </c>
      <c r="M37" s="323"/>
      <c r="N37" s="257">
        <f>'直接経費(2023-26)'!B418</f>
        <v>179000</v>
      </c>
    </row>
    <row r="38" spans="2:14" s="124" customFormat="1" ht="30.75" customHeight="1">
      <c r="B38" s="234" t="s">
        <v>71</v>
      </c>
      <c r="C38" s="133"/>
      <c r="D38" s="199" t="s">
        <v>72</v>
      </c>
      <c r="E38" s="131">
        <f>F38+N38</f>
        <v>48000</v>
      </c>
      <c r="F38" s="162">
        <f t="shared" si="8"/>
        <v>0</v>
      </c>
      <c r="G38" s="193">
        <f t="shared" si="8"/>
        <v>0</v>
      </c>
      <c r="H38" s="132">
        <f t="shared" si="4"/>
        <v>0</v>
      </c>
      <c r="I38" s="320"/>
      <c r="J38" s="132">
        <f t="shared" si="5"/>
        <v>0</v>
      </c>
      <c r="K38" s="320"/>
      <c r="L38" s="132">
        <f t="shared" si="6"/>
        <v>0</v>
      </c>
      <c r="M38" s="323"/>
      <c r="N38" s="257">
        <f>'直接経費(2023-26)'!B430</f>
        <v>48000</v>
      </c>
    </row>
    <row r="39" spans="2:14" s="124" customFormat="1" ht="30.75" customHeight="1">
      <c r="B39" s="234" t="s">
        <v>73</v>
      </c>
      <c r="C39" s="133"/>
      <c r="D39" s="133" t="s">
        <v>74</v>
      </c>
      <c r="E39" s="131">
        <f>F39+N39</f>
        <v>218527.27272727274</v>
      </c>
      <c r="F39" s="162">
        <f t="shared" si="8"/>
        <v>0</v>
      </c>
      <c r="G39" s="193">
        <f t="shared" si="8"/>
        <v>0</v>
      </c>
      <c r="H39" s="132">
        <f t="shared" si="4"/>
        <v>0</v>
      </c>
      <c r="I39" s="320"/>
      <c r="J39" s="132">
        <f t="shared" si="5"/>
        <v>0</v>
      </c>
      <c r="K39" s="320"/>
      <c r="L39" s="132">
        <f t="shared" si="6"/>
        <v>0</v>
      </c>
      <c r="M39" s="323"/>
      <c r="N39" s="257">
        <f>'直接経費(2023-26)'!B441</f>
        <v>218527.27272727274</v>
      </c>
    </row>
    <row r="40" spans="2:14" s="124" customFormat="1" ht="30.75" customHeight="1">
      <c r="B40" s="234" t="s">
        <v>75</v>
      </c>
      <c r="C40" s="149"/>
      <c r="D40" s="133" t="s">
        <v>76</v>
      </c>
      <c r="E40" s="131">
        <f t="shared" si="3"/>
        <v>131854.54545454547</v>
      </c>
      <c r="F40" s="162">
        <f t="shared" si="8"/>
        <v>0</v>
      </c>
      <c r="G40" s="193">
        <f t="shared" si="8"/>
        <v>0</v>
      </c>
      <c r="H40" s="132">
        <f t="shared" si="4"/>
        <v>0</v>
      </c>
      <c r="I40" s="320"/>
      <c r="J40" s="132">
        <f t="shared" si="5"/>
        <v>0</v>
      </c>
      <c r="K40" s="320"/>
      <c r="L40" s="132">
        <f t="shared" si="6"/>
        <v>0</v>
      </c>
      <c r="M40" s="323"/>
      <c r="N40" s="257">
        <f>'直接経費(2023-26)'!B469</f>
        <v>131854.54545454547</v>
      </c>
    </row>
    <row r="41" spans="2:14" s="124" customFormat="1" ht="30.75" customHeight="1">
      <c r="B41" s="234" t="s">
        <v>77</v>
      </c>
      <c r="C41" s="149"/>
      <c r="D41" s="133" t="s">
        <v>78</v>
      </c>
      <c r="E41" s="131">
        <f>F41+N41</f>
        <v>108509.09090909091</v>
      </c>
      <c r="F41" s="162">
        <f t="shared" si="8"/>
        <v>0</v>
      </c>
      <c r="G41" s="193">
        <f t="shared" si="8"/>
        <v>0</v>
      </c>
      <c r="H41" s="132">
        <f t="shared" si="4"/>
        <v>0</v>
      </c>
      <c r="I41" s="320"/>
      <c r="J41" s="132">
        <f t="shared" si="5"/>
        <v>0</v>
      </c>
      <c r="K41" s="320"/>
      <c r="L41" s="132">
        <f t="shared" si="6"/>
        <v>0</v>
      </c>
      <c r="M41" s="323"/>
      <c r="N41" s="257">
        <f>'直接経費(2023-26)'!B488</f>
        <v>108509.09090909091</v>
      </c>
    </row>
    <row r="42" spans="2:14" s="124" customFormat="1" ht="30.75" customHeight="1">
      <c r="B42" s="234" t="s">
        <v>79</v>
      </c>
      <c r="C42" s="80"/>
      <c r="D42" s="78" t="s">
        <v>80</v>
      </c>
      <c r="E42" s="131">
        <f>F42+N42</f>
        <v>50563.636363636368</v>
      </c>
      <c r="F42" s="162">
        <f t="shared" si="8"/>
        <v>0</v>
      </c>
      <c r="G42" s="193">
        <f t="shared" si="8"/>
        <v>0</v>
      </c>
      <c r="H42" s="132">
        <f t="shared" si="4"/>
        <v>0</v>
      </c>
      <c r="I42" s="320"/>
      <c r="J42" s="132">
        <f t="shared" si="5"/>
        <v>0</v>
      </c>
      <c r="K42" s="320"/>
      <c r="L42" s="132">
        <f t="shared" si="6"/>
        <v>0</v>
      </c>
      <c r="M42" s="323"/>
      <c r="N42" s="257">
        <f>'直接経費(2023-26)'!B507</f>
        <v>50563.636363636368</v>
      </c>
    </row>
    <row r="43" spans="2:14" s="124" customFormat="1" ht="30.75" customHeight="1">
      <c r="B43" s="234" t="s">
        <v>81</v>
      </c>
      <c r="C43" s="133"/>
      <c r="D43" s="199" t="s">
        <v>82</v>
      </c>
      <c r="E43" s="131">
        <f>F43+N43</f>
        <v>67000</v>
      </c>
      <c r="F43" s="162">
        <f t="shared" si="8"/>
        <v>0</v>
      </c>
      <c r="G43" s="193">
        <f t="shared" si="8"/>
        <v>0</v>
      </c>
      <c r="H43" s="132">
        <f t="shared" si="4"/>
        <v>0</v>
      </c>
      <c r="I43" s="320"/>
      <c r="J43" s="132">
        <f t="shared" si="5"/>
        <v>0</v>
      </c>
      <c r="K43" s="320"/>
      <c r="L43" s="132">
        <f t="shared" si="6"/>
        <v>0</v>
      </c>
      <c r="M43" s="323"/>
      <c r="N43" s="257">
        <f>'直接経費(2023-26)'!B518</f>
        <v>67000</v>
      </c>
    </row>
    <row r="44" spans="2:14" s="124" customFormat="1" ht="30.75" customHeight="1">
      <c r="B44" s="234" t="s">
        <v>83</v>
      </c>
      <c r="C44" s="133"/>
      <c r="D44" s="133" t="s">
        <v>84</v>
      </c>
      <c r="E44" s="131">
        <f>F44+N44</f>
        <v>34090.909090909096</v>
      </c>
      <c r="F44" s="162">
        <f t="shared" si="8"/>
        <v>0</v>
      </c>
      <c r="G44" s="193">
        <f t="shared" si="8"/>
        <v>0</v>
      </c>
      <c r="H44" s="132">
        <f>ROUNDDOWN($H$12*I44,0)</f>
        <v>0</v>
      </c>
      <c r="I44" s="320"/>
      <c r="J44" s="132">
        <f t="shared" ref="J44" si="11">ROUNDDOWN($J$12*K44,0)</f>
        <v>0</v>
      </c>
      <c r="K44" s="320"/>
      <c r="L44" s="132">
        <f>ROUNDDOWN($L$12*M44,0)</f>
        <v>0</v>
      </c>
      <c r="M44" s="323"/>
      <c r="N44" s="257">
        <f>'直接経費(2023-26)'!B529</f>
        <v>34090.909090909096</v>
      </c>
    </row>
    <row r="45" spans="2:14" s="124" customFormat="1" ht="30.75" customHeight="1" thickBot="1">
      <c r="B45" s="135"/>
      <c r="C45" s="136"/>
      <c r="D45" s="151"/>
      <c r="E45" s="139"/>
      <c r="F45" s="190"/>
      <c r="G45" s="191"/>
      <c r="H45" s="154"/>
      <c r="I45" s="153"/>
      <c r="J45" s="154"/>
      <c r="K45" s="153"/>
      <c r="L45" s="154"/>
      <c r="M45" s="204"/>
      <c r="N45" s="259"/>
    </row>
    <row r="46" spans="2:14" s="124" customFormat="1" ht="30.75" customHeight="1" thickBot="1">
      <c r="B46" s="409" t="s">
        <v>85</v>
      </c>
      <c r="C46" s="410"/>
      <c r="D46" s="411"/>
      <c r="E46" s="121">
        <f>F46+N46</f>
        <v>350000</v>
      </c>
      <c r="F46" s="142">
        <f>H46+L46</f>
        <v>0</v>
      </c>
      <c r="G46" s="194">
        <f>I46+K46+M46</f>
        <v>0</v>
      </c>
      <c r="H46" s="168">
        <f t="shared" ref="H46:M46" si="12">SUM(H47:H47)</f>
        <v>0</v>
      </c>
      <c r="I46" s="143">
        <f t="shared" si="12"/>
        <v>0</v>
      </c>
      <c r="J46" s="168">
        <f t="shared" si="12"/>
        <v>0</v>
      </c>
      <c r="K46" s="143">
        <f t="shared" si="12"/>
        <v>0</v>
      </c>
      <c r="L46" s="168">
        <f t="shared" si="12"/>
        <v>0</v>
      </c>
      <c r="M46" s="202">
        <f t="shared" si="12"/>
        <v>0</v>
      </c>
      <c r="N46" s="260">
        <f>SUM(N47:N47)</f>
        <v>350000</v>
      </c>
    </row>
    <row r="47" spans="2:14" s="124" customFormat="1" ht="30.75" customHeight="1">
      <c r="B47" s="234" t="s">
        <v>86</v>
      </c>
      <c r="C47" s="144"/>
      <c r="D47" s="144" t="s">
        <v>87</v>
      </c>
      <c r="E47" s="126">
        <f>F47+N47</f>
        <v>350000</v>
      </c>
      <c r="F47" s="184">
        <f>H47+L47</f>
        <v>0</v>
      </c>
      <c r="G47" s="187">
        <f>I47+K47+M47</f>
        <v>0</v>
      </c>
      <c r="H47" s="132">
        <f>ROUNDDOWN($H$12*I47,0)</f>
        <v>0</v>
      </c>
      <c r="I47" s="319"/>
      <c r="J47" s="132">
        <f>ROUNDDOWN($J$12*K47,0)</f>
        <v>0</v>
      </c>
      <c r="K47" s="319"/>
      <c r="L47" s="132">
        <f>ROUNDDOWN($L$12*M47,0)</f>
        <v>0</v>
      </c>
      <c r="M47" s="322"/>
      <c r="N47" s="256">
        <f>'直接経費(2023-26)'!B545</f>
        <v>350000</v>
      </c>
    </row>
    <row r="48" spans="2:14" s="124" customFormat="1" ht="30.75" customHeight="1" thickBot="1">
      <c r="B48" s="150"/>
      <c r="C48" s="151"/>
      <c r="D48" s="151"/>
      <c r="E48" s="139"/>
      <c r="F48" s="152"/>
      <c r="G48" s="151"/>
      <c r="H48" s="154"/>
      <c r="I48" s="153"/>
      <c r="J48" s="154"/>
      <c r="K48" s="153"/>
      <c r="L48" s="154"/>
      <c r="M48" s="204"/>
      <c r="N48" s="261"/>
    </row>
    <row r="49" spans="2:14" s="124" customFormat="1" ht="30.75" customHeight="1" thickBot="1">
      <c r="B49" s="118" t="s">
        <v>88</v>
      </c>
      <c r="C49" s="119"/>
      <c r="D49" s="141"/>
      <c r="E49" s="121">
        <f>F49+N49</f>
        <v>932727.27272727271</v>
      </c>
      <c r="F49" s="155">
        <f t="shared" ref="F49:M49" si="13">F50</f>
        <v>0</v>
      </c>
      <c r="G49" s="194">
        <f>I49+K49+M49</f>
        <v>0</v>
      </c>
      <c r="H49" s="157">
        <f t="shared" si="13"/>
        <v>0</v>
      </c>
      <c r="I49" s="156">
        <f>I50</f>
        <v>0</v>
      </c>
      <c r="J49" s="157">
        <f t="shared" si="13"/>
        <v>0</v>
      </c>
      <c r="K49" s="156">
        <f>K50</f>
        <v>0</v>
      </c>
      <c r="L49" s="157">
        <f t="shared" si="13"/>
        <v>0</v>
      </c>
      <c r="M49" s="205">
        <f t="shared" si="13"/>
        <v>0</v>
      </c>
      <c r="N49" s="255">
        <f>N50</f>
        <v>932727.27272727271</v>
      </c>
    </row>
    <row r="50" spans="2:14" s="124" customFormat="1" ht="30.75" customHeight="1">
      <c r="B50" s="234" t="s">
        <v>89</v>
      </c>
      <c r="C50" s="148" t="s">
        <v>316</v>
      </c>
      <c r="D50" s="125" t="s">
        <v>90</v>
      </c>
      <c r="E50" s="128">
        <f>F50+N50</f>
        <v>932727.27272727271</v>
      </c>
      <c r="F50" s="130">
        <f>H50+L50</f>
        <v>0</v>
      </c>
      <c r="G50" s="187">
        <f>I50+K50+M50</f>
        <v>0</v>
      </c>
      <c r="H50" s="132">
        <f>ROUNDDOWN($H$12*I50,0)</f>
        <v>0</v>
      </c>
      <c r="I50" s="319"/>
      <c r="J50" s="132">
        <f>ROUNDDOWN($J$12*K50,0)</f>
        <v>0</v>
      </c>
      <c r="K50" s="319"/>
      <c r="L50" s="132">
        <f>ROUNDDOWN($L$12*M50,0)</f>
        <v>0</v>
      </c>
      <c r="M50" s="322"/>
      <c r="N50" s="258">
        <f>'直接経費(2023-26)'!B559</f>
        <v>932727.27272727271</v>
      </c>
    </row>
    <row r="51" spans="2:14" s="124" customFormat="1" ht="30.75" customHeight="1" thickBot="1">
      <c r="B51" s="147"/>
      <c r="C51" s="148"/>
      <c r="D51" s="148"/>
      <c r="E51" s="158"/>
      <c r="F51" s="159"/>
      <c r="G51" s="188"/>
      <c r="H51" s="140"/>
      <c r="I51" s="160"/>
      <c r="J51" s="140"/>
      <c r="K51" s="160"/>
      <c r="L51" s="140"/>
      <c r="M51" s="206"/>
      <c r="N51" s="262"/>
    </row>
    <row r="52" spans="2:14" s="124" customFormat="1" ht="30.75" customHeight="1" thickBot="1">
      <c r="B52" s="118" t="s">
        <v>91</v>
      </c>
      <c r="C52" s="119"/>
      <c r="D52" s="141"/>
      <c r="E52" s="121">
        <f>F52+N52</f>
        <v>350000</v>
      </c>
      <c r="F52" s="155">
        <f>F53+F70</f>
        <v>0</v>
      </c>
      <c r="G52" s="194">
        <f>I52+K52+M52</f>
        <v>0</v>
      </c>
      <c r="H52" s="157">
        <f t="shared" ref="H52:M52" si="14">H53+H70</f>
        <v>0</v>
      </c>
      <c r="I52" s="156">
        <f t="shared" si="14"/>
        <v>0</v>
      </c>
      <c r="J52" s="157">
        <f t="shared" si="14"/>
        <v>0</v>
      </c>
      <c r="K52" s="156">
        <f t="shared" si="14"/>
        <v>0</v>
      </c>
      <c r="L52" s="157">
        <f t="shared" si="14"/>
        <v>0</v>
      </c>
      <c r="M52" s="205">
        <f t="shared" si="14"/>
        <v>0</v>
      </c>
      <c r="N52" s="255">
        <f>N53</f>
        <v>350000</v>
      </c>
    </row>
    <row r="53" spans="2:14" s="124" customFormat="1" ht="30.75" customHeight="1">
      <c r="B53" s="234" t="s">
        <v>92</v>
      </c>
      <c r="C53" s="83"/>
      <c r="D53" s="82" t="s">
        <v>93</v>
      </c>
      <c r="E53" s="128">
        <f>F53+N53</f>
        <v>350000</v>
      </c>
      <c r="F53" s="130">
        <f>H53+L53</f>
        <v>0</v>
      </c>
      <c r="G53" s="187">
        <f>I53+K53+M53</f>
        <v>0</v>
      </c>
      <c r="H53" s="132">
        <f>ROUNDDOWN($H$12*I53,0)</f>
        <v>0</v>
      </c>
      <c r="I53" s="319"/>
      <c r="J53" s="132">
        <f>ROUNDDOWN($J$12*K53,0)</f>
        <v>0</v>
      </c>
      <c r="K53" s="319"/>
      <c r="L53" s="132">
        <f>ROUNDDOWN($L$12*M53,0)</f>
        <v>0</v>
      </c>
      <c r="M53" s="322"/>
      <c r="N53" s="258">
        <f>'直接経費(2023-26)'!B576</f>
        <v>350000</v>
      </c>
    </row>
    <row r="54" spans="2:14" s="124" customFormat="1" ht="30.75" customHeight="1" thickBot="1">
      <c r="B54" s="147"/>
      <c r="C54" s="83"/>
      <c r="D54" s="82"/>
      <c r="E54" s="128"/>
      <c r="F54" s="130"/>
      <c r="G54" s="189"/>
      <c r="H54" s="129"/>
      <c r="I54" s="134"/>
      <c r="J54" s="129"/>
      <c r="K54" s="134"/>
      <c r="L54" s="129"/>
      <c r="M54" s="203"/>
      <c r="N54" s="258"/>
    </row>
    <row r="55" spans="2:14" s="124" customFormat="1" ht="30.75" customHeight="1" thickBot="1">
      <c r="B55" s="118" t="s">
        <v>94</v>
      </c>
      <c r="C55" s="119"/>
      <c r="D55" s="141"/>
      <c r="E55" s="121">
        <f>SUM(E56:E56)</f>
        <v>60000</v>
      </c>
      <c r="F55" s="121">
        <f>SUM(F56:F56)</f>
        <v>0</v>
      </c>
      <c r="G55" s="194">
        <f>I55+K55+M55</f>
        <v>0</v>
      </c>
      <c r="H55" s="123">
        <f>SUM(H56:H56)</f>
        <v>0</v>
      </c>
      <c r="I55" s="156">
        <f>SUM(I56:I58)</f>
        <v>0</v>
      </c>
      <c r="J55" s="123">
        <f>SUM(J56:J56)</f>
        <v>0</v>
      </c>
      <c r="K55" s="156">
        <f>SUM(K56:K58)</f>
        <v>0</v>
      </c>
      <c r="L55" s="123">
        <f>SUM(L56:L56)</f>
        <v>0</v>
      </c>
      <c r="M55" s="205">
        <f>SUM(M56:M58)</f>
        <v>0</v>
      </c>
      <c r="N55" s="255">
        <f>N56</f>
        <v>60000</v>
      </c>
    </row>
    <row r="56" spans="2:14" s="124" customFormat="1" ht="30.75" customHeight="1">
      <c r="B56" s="234" t="s">
        <v>95</v>
      </c>
      <c r="C56" s="83"/>
      <c r="D56" s="81" t="s">
        <v>96</v>
      </c>
      <c r="E56" s="131">
        <f>F56+N56</f>
        <v>60000</v>
      </c>
      <c r="F56" s="162">
        <f>H56+L56</f>
        <v>0</v>
      </c>
      <c r="G56" s="198">
        <f>I56+K56+M56</f>
        <v>0</v>
      </c>
      <c r="H56" s="132">
        <f>ROUNDDOWN($H$12*I56,0)</f>
        <v>0</v>
      </c>
      <c r="I56" s="319"/>
      <c r="J56" s="132">
        <f>ROUNDDOWN($J$12*K56,0)</f>
        <v>0</v>
      </c>
      <c r="K56" s="319"/>
      <c r="L56" s="132">
        <f>ROUNDDOWN($L$12*M56,0)</f>
        <v>0</v>
      </c>
      <c r="M56" s="322"/>
      <c r="N56" s="257">
        <f>'直接経費(2023-26)'!B589</f>
        <v>60000</v>
      </c>
    </row>
    <row r="57" spans="2:14" s="124" customFormat="1" ht="30.75" customHeight="1">
      <c r="B57" s="266"/>
      <c r="C57" s="84"/>
      <c r="D57" s="79"/>
      <c r="E57" s="161"/>
      <c r="F57" s="267"/>
      <c r="G57" s="198">
        <f t="shared" ref="G57:G58" si="15">I57+K57+M57</f>
        <v>0</v>
      </c>
      <c r="H57" s="132">
        <f t="shared" ref="H57:H58" si="16">ROUNDDOWN($H$12*I57,0)</f>
        <v>0</v>
      </c>
      <c r="I57" s="325"/>
      <c r="J57" s="132">
        <f>ROUNDDOWN($J$12*K57,0)</f>
        <v>0</v>
      </c>
      <c r="K57" s="325"/>
      <c r="L57" s="132">
        <f>ROUNDDOWN($L$12*M57,0)</f>
        <v>0</v>
      </c>
      <c r="M57" s="326"/>
      <c r="N57" s="262"/>
    </row>
    <row r="58" spans="2:14" s="124" customFormat="1" ht="30.75" customHeight="1">
      <c r="B58" s="266"/>
      <c r="C58" s="84"/>
      <c r="D58" s="79"/>
      <c r="E58" s="161"/>
      <c r="F58" s="267"/>
      <c r="G58" s="198">
        <f t="shared" si="15"/>
        <v>0</v>
      </c>
      <c r="H58" s="132">
        <f t="shared" si="16"/>
        <v>0</v>
      </c>
      <c r="I58" s="325"/>
      <c r="J58" s="132">
        <f>ROUNDDOWN($J$12*K58,0)</f>
        <v>0</v>
      </c>
      <c r="K58" s="325"/>
      <c r="L58" s="132">
        <f>ROUNDDOWN($L$12*M58,0)</f>
        <v>0</v>
      </c>
      <c r="M58" s="326"/>
      <c r="N58" s="262"/>
    </row>
    <row r="59" spans="2:14" s="124" customFormat="1" ht="30.75" customHeight="1" thickBot="1">
      <c r="B59" s="163"/>
      <c r="C59" s="149"/>
      <c r="D59" s="136"/>
      <c r="E59" s="137"/>
      <c r="F59" s="167"/>
      <c r="G59" s="136"/>
      <c r="H59" s="164"/>
      <c r="I59" s="138"/>
      <c r="J59" s="164"/>
      <c r="K59" s="138"/>
      <c r="L59" s="164"/>
      <c r="M59" s="207"/>
      <c r="N59" s="263"/>
    </row>
    <row r="60" spans="2:14" s="124" customFormat="1" ht="30.75" customHeight="1" thickBot="1">
      <c r="B60" s="118" t="s">
        <v>97</v>
      </c>
      <c r="C60" s="119"/>
      <c r="D60" s="141"/>
      <c r="E60" s="121">
        <f>F60+N60</f>
        <v>0</v>
      </c>
      <c r="F60" s="155">
        <f t="shared" ref="F60:M60" si="17">F61</f>
        <v>0</v>
      </c>
      <c r="G60" s="194">
        <f>I60+M60</f>
        <v>0</v>
      </c>
      <c r="H60" s="157">
        <f t="shared" si="17"/>
        <v>0</v>
      </c>
      <c r="I60" s="156">
        <f>I61</f>
        <v>0</v>
      </c>
      <c r="J60" s="157">
        <f t="shared" si="17"/>
        <v>0</v>
      </c>
      <c r="K60" s="156">
        <f>K61</f>
        <v>0</v>
      </c>
      <c r="L60" s="157">
        <f t="shared" si="17"/>
        <v>0</v>
      </c>
      <c r="M60" s="205">
        <f t="shared" si="17"/>
        <v>0</v>
      </c>
      <c r="N60" s="273">
        <f>N61</f>
        <v>0</v>
      </c>
    </row>
    <row r="61" spans="2:14" s="124" customFormat="1" ht="30.75" customHeight="1" thickBot="1">
      <c r="B61" s="299"/>
      <c r="C61" s="300" t="s">
        <v>98</v>
      </c>
      <c r="D61" s="301" t="s">
        <v>99</v>
      </c>
      <c r="E61" s="137">
        <f>F61+N61</f>
        <v>0</v>
      </c>
      <c r="F61" s="302"/>
      <c r="G61" s="303"/>
      <c r="H61" s="164"/>
      <c r="I61" s="138"/>
      <c r="J61" s="164"/>
      <c r="K61" s="138"/>
      <c r="L61" s="164"/>
      <c r="M61" s="207"/>
      <c r="N61" s="304">
        <f>'直接経費(2023-26)'!B602</f>
        <v>0</v>
      </c>
    </row>
    <row r="62" spans="2:14" s="124" customFormat="1" ht="30.75" customHeight="1" thickBot="1">
      <c r="B62" s="311"/>
      <c r="C62" s="312"/>
      <c r="D62" s="313"/>
      <c r="E62" s="145"/>
      <c r="F62" s="314"/>
      <c r="G62" s="315"/>
      <c r="H62" s="145"/>
      <c r="I62" s="316"/>
      <c r="J62" s="145"/>
      <c r="K62" s="316"/>
      <c r="L62" s="145"/>
      <c r="M62" s="316"/>
      <c r="N62" s="317"/>
    </row>
    <row r="63" spans="2:14" s="124" customFormat="1" ht="18.600000000000001" customHeight="1">
      <c r="B63" s="423" t="s">
        <v>11</v>
      </c>
      <c r="C63" s="10"/>
      <c r="D63" s="426" t="s">
        <v>12</v>
      </c>
      <c r="E63" s="420" t="s">
        <v>13</v>
      </c>
      <c r="F63" s="431" t="s">
        <v>14</v>
      </c>
      <c r="G63" s="435" t="s">
        <v>15</v>
      </c>
      <c r="H63" s="200" t="s">
        <v>16</v>
      </c>
      <c r="I63" s="412" t="s">
        <v>17</v>
      </c>
      <c r="J63" s="200" t="s">
        <v>18</v>
      </c>
      <c r="K63" s="412" t="s">
        <v>20</v>
      </c>
      <c r="L63" s="200" t="s">
        <v>19</v>
      </c>
      <c r="M63" s="416" t="s">
        <v>20</v>
      </c>
      <c r="N63" s="452" t="s">
        <v>21</v>
      </c>
    </row>
    <row r="64" spans="2:14" s="124" customFormat="1" ht="18.600000000000001" customHeight="1">
      <c r="B64" s="424"/>
      <c r="C64" s="11"/>
      <c r="D64" s="427"/>
      <c r="E64" s="429"/>
      <c r="F64" s="432"/>
      <c r="G64" s="436"/>
      <c r="H64" s="195" t="s">
        <v>22</v>
      </c>
      <c r="I64" s="413"/>
      <c r="J64" s="195" t="s">
        <v>22</v>
      </c>
      <c r="K64" s="413"/>
      <c r="L64" s="195" t="s">
        <v>23</v>
      </c>
      <c r="M64" s="417"/>
      <c r="N64" s="453"/>
    </row>
    <row r="65" spans="2:15" s="124" customFormat="1" ht="18.600000000000001" customHeight="1">
      <c r="B65" s="424"/>
      <c r="C65" s="11"/>
      <c r="D65" s="427"/>
      <c r="E65" s="429"/>
      <c r="F65" s="433"/>
      <c r="G65" s="437"/>
      <c r="H65" s="391"/>
      <c r="I65" s="414"/>
      <c r="J65" s="391"/>
      <c r="K65" s="414"/>
      <c r="L65" s="391"/>
      <c r="M65" s="418"/>
      <c r="N65" s="453"/>
    </row>
    <row r="66" spans="2:15" s="124" customFormat="1" ht="18.600000000000001" customHeight="1" thickBot="1">
      <c r="B66" s="425"/>
      <c r="C66" s="12"/>
      <c r="D66" s="428"/>
      <c r="E66" s="430"/>
      <c r="F66" s="434"/>
      <c r="G66" s="438"/>
      <c r="H66" s="196"/>
      <c r="I66" s="415"/>
      <c r="J66" s="196"/>
      <c r="K66" s="415"/>
      <c r="L66" s="201"/>
      <c r="M66" s="419"/>
      <c r="N66" s="454"/>
    </row>
    <row r="67" spans="2:15" s="124" customFormat="1" ht="30.75" customHeight="1">
      <c r="B67" s="286" t="s">
        <v>100</v>
      </c>
      <c r="C67" s="287"/>
      <c r="D67" s="288"/>
      <c r="E67" s="305">
        <f t="shared" ref="E67:N67" si="18">SUM(E14,E46,E52,E55,E49,E60)</f>
        <v>66021689.562289558</v>
      </c>
      <c r="F67" s="305">
        <f t="shared" si="18"/>
        <v>0</v>
      </c>
      <c r="G67" s="318">
        <f t="shared" si="18"/>
        <v>0</v>
      </c>
      <c r="H67" s="289">
        <f t="shared" si="18"/>
        <v>0</v>
      </c>
      <c r="I67" s="290">
        <f t="shared" si="18"/>
        <v>0</v>
      </c>
      <c r="J67" s="289">
        <f t="shared" si="18"/>
        <v>0</v>
      </c>
      <c r="K67" s="290">
        <f t="shared" si="18"/>
        <v>0</v>
      </c>
      <c r="L67" s="289">
        <f t="shared" si="18"/>
        <v>0</v>
      </c>
      <c r="M67" s="290">
        <f t="shared" si="18"/>
        <v>0</v>
      </c>
      <c r="N67" s="306">
        <f t="shared" si="18"/>
        <v>66021689.562289558</v>
      </c>
    </row>
    <row r="68" spans="2:15" s="124" customFormat="1" ht="30.75" customHeight="1" thickBot="1">
      <c r="B68" s="282"/>
      <c r="C68" s="283"/>
      <c r="D68" s="284" t="s">
        <v>101</v>
      </c>
      <c r="E68" s="309">
        <f>ROUNDDOWN(E67*0.1,0)</f>
        <v>6602168</v>
      </c>
      <c r="F68" s="165">
        <f>ROUNDDOWN(F67*0.1,0)</f>
        <v>0</v>
      </c>
      <c r="G68" s="185"/>
      <c r="H68" s="406"/>
      <c r="I68" s="407"/>
      <c r="J68" s="407"/>
      <c r="K68" s="407"/>
      <c r="L68" s="407"/>
      <c r="M68" s="408"/>
      <c r="N68" s="285">
        <f>ROUND(N67*0.1,0)</f>
        <v>6602169</v>
      </c>
    </row>
    <row r="69" spans="2:15" s="124" customFormat="1" ht="33.75" customHeight="1" thickTop="1" thickBot="1">
      <c r="B69" s="150"/>
      <c r="C69" s="151"/>
      <c r="D69" s="12" t="s">
        <v>102</v>
      </c>
      <c r="E69" s="251">
        <f>E67+E68</f>
        <v>72623857.562289566</v>
      </c>
      <c r="F69" s="277">
        <f>F67+F68</f>
        <v>0</v>
      </c>
      <c r="G69" s="278">
        <f>G67</f>
        <v>0</v>
      </c>
      <c r="H69" s="403"/>
      <c r="I69" s="404"/>
      <c r="J69" s="404"/>
      <c r="K69" s="404"/>
      <c r="L69" s="404"/>
      <c r="M69" s="405"/>
      <c r="N69" s="276">
        <f>N67+N68</f>
        <v>72623858.562289566</v>
      </c>
      <c r="O69" s="166">
        <f>F69+N69</f>
        <v>72623858.562289566</v>
      </c>
    </row>
    <row r="70" spans="2:15" ht="18" customHeight="1" thickBot="1">
      <c r="N70" s="264"/>
    </row>
    <row r="71" spans="2:15" s="124" customFormat="1" ht="30.75" customHeight="1" thickBot="1">
      <c r="B71" s="279" t="s">
        <v>103</v>
      </c>
      <c r="C71" s="280"/>
      <c r="D71" s="281"/>
      <c r="E71" s="281"/>
      <c r="F71" s="281"/>
      <c r="G71" s="296"/>
      <c r="H71" s="281"/>
      <c r="I71" s="297"/>
      <c r="J71" s="281"/>
      <c r="K71" s="297"/>
      <c r="L71" s="281"/>
      <c r="M71" s="297"/>
      <c r="N71" s="298"/>
    </row>
    <row r="72" spans="2:15" s="124" customFormat="1" ht="30.75" customHeight="1">
      <c r="B72" s="291" t="s">
        <v>95</v>
      </c>
      <c r="C72" s="292"/>
      <c r="D72" s="293" t="s">
        <v>104</v>
      </c>
      <c r="E72" s="310">
        <f>F72+N72</f>
        <v>65454.545454545449</v>
      </c>
      <c r="F72" s="307">
        <f>H72+J72+L72</f>
        <v>0</v>
      </c>
      <c r="G72" s="294">
        <f>I72+K72+M72</f>
        <v>0</v>
      </c>
      <c r="H72" s="295">
        <f>ROUNDDOWN($H$12*I72,0)</f>
        <v>0</v>
      </c>
      <c r="I72" s="327"/>
      <c r="J72" s="295">
        <f>ROUNDDOWN($H$12*K72,0)</f>
        <v>0</v>
      </c>
      <c r="K72" s="327"/>
      <c r="L72" s="295">
        <f>ROUNDDOWN($L$12*M72,0)</f>
        <v>0</v>
      </c>
      <c r="M72" s="328"/>
      <c r="N72" s="308">
        <f>'直接経費(2023-26)'!B583</f>
        <v>65454.545454545449</v>
      </c>
    </row>
    <row r="73" spans="2:15" s="124" customFormat="1" ht="30.75" customHeight="1" thickBot="1">
      <c r="B73" s="282"/>
      <c r="C73" s="283"/>
      <c r="D73" s="284" t="s">
        <v>101</v>
      </c>
      <c r="E73" s="309">
        <f>ROUNDDOWN(E72*0.1,0)</f>
        <v>6545</v>
      </c>
      <c r="F73" s="165">
        <f>ROUNDDOWN(F72*0.1,0)</f>
        <v>0</v>
      </c>
      <c r="G73" s="185"/>
      <c r="H73" s="406"/>
      <c r="I73" s="407"/>
      <c r="J73" s="407"/>
      <c r="K73" s="407"/>
      <c r="L73" s="407"/>
      <c r="M73" s="408"/>
      <c r="N73" s="285">
        <f>ROUND(N72*0.1,0)</f>
        <v>6545</v>
      </c>
    </row>
    <row r="74" spans="2:15" ht="36" customHeight="1" thickTop="1" thickBot="1">
      <c r="B74" s="150"/>
      <c r="C74" s="151"/>
      <c r="D74" s="12" t="s">
        <v>102</v>
      </c>
      <c r="E74" s="251">
        <f>E72+E73</f>
        <v>71999.545454545441</v>
      </c>
      <c r="F74" s="277">
        <f>F72+F73</f>
        <v>0</v>
      </c>
      <c r="G74" s="278">
        <f>G72</f>
        <v>0</v>
      </c>
      <c r="H74" s="403"/>
      <c r="I74" s="404"/>
      <c r="J74" s="404"/>
      <c r="K74" s="404"/>
      <c r="L74" s="404"/>
      <c r="M74" s="405"/>
      <c r="N74" s="276">
        <f>N72+N73</f>
        <v>71999.545454545441</v>
      </c>
    </row>
  </sheetData>
  <mergeCells count="30">
    <mergeCell ref="G6:H6"/>
    <mergeCell ref="B1:M1"/>
    <mergeCell ref="G2:H2"/>
    <mergeCell ref="G3:H3"/>
    <mergeCell ref="G4:H4"/>
    <mergeCell ref="G5:H5"/>
    <mergeCell ref="G7:H7"/>
    <mergeCell ref="B10:B13"/>
    <mergeCell ref="D10:D13"/>
    <mergeCell ref="E10:E13"/>
    <mergeCell ref="F10:F13"/>
    <mergeCell ref="G10:G13"/>
    <mergeCell ref="B63:B66"/>
    <mergeCell ref="D63:D66"/>
    <mergeCell ref="E63:E66"/>
    <mergeCell ref="F63:F66"/>
    <mergeCell ref="G63:G66"/>
    <mergeCell ref="I10:I13"/>
    <mergeCell ref="K10:K13"/>
    <mergeCell ref="M10:M13"/>
    <mergeCell ref="N10:N13"/>
    <mergeCell ref="B46:D46"/>
    <mergeCell ref="I63:I66"/>
    <mergeCell ref="K63:K66"/>
    <mergeCell ref="M63:M66"/>
    <mergeCell ref="N63:N66"/>
    <mergeCell ref="H74:M74"/>
    <mergeCell ref="H73:M73"/>
    <mergeCell ref="H68:M68"/>
    <mergeCell ref="H69:M69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8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D605"/>
  <sheetViews>
    <sheetView view="pageBreakPreview" topLeftCell="A541" zoomScale="90" zoomScaleNormal="85" zoomScaleSheetLayoutView="90" workbookViewId="0">
      <selection activeCell="H567" sqref="H567"/>
    </sheetView>
  </sheetViews>
  <sheetFormatPr defaultColWidth="9" defaultRowHeight="15" customHeight="1"/>
  <cols>
    <col min="1" max="1" width="5.375" style="13" customWidth="1"/>
    <col min="2" max="2" width="13.25" style="14" customWidth="1"/>
    <col min="3" max="3" width="21.25" style="16" customWidth="1"/>
    <col min="4" max="4" width="15.5" style="51" customWidth="1"/>
    <col min="5" max="5" width="2.75" style="17" customWidth="1"/>
    <col min="6" max="6" width="3.625" style="17" customWidth="1"/>
    <col min="7" max="7" width="5.75" style="21" bestFit="1" customWidth="1"/>
    <col min="8" max="8" width="1.75" style="21" customWidth="1"/>
    <col min="9" max="9" width="6.5" style="17" bestFit="1" customWidth="1"/>
    <col min="10" max="10" width="4.375" style="17" customWidth="1"/>
    <col min="11" max="11" width="5.875" style="21" bestFit="1" customWidth="1"/>
    <col min="12" max="12" width="5.625" style="17" bestFit="1" customWidth="1"/>
    <col min="13" max="13" width="3.5" style="17" bestFit="1" customWidth="1"/>
    <col min="14" max="14" width="4.5" style="22" bestFit="1" customWidth="1"/>
    <col min="15" max="15" width="4.125" style="17" bestFit="1" customWidth="1"/>
    <col min="16" max="16" width="13.375" style="17" customWidth="1"/>
    <col min="17" max="17" width="14.375" style="17" bestFit="1" customWidth="1"/>
    <col min="18" max="18" width="35" style="13" bestFit="1" customWidth="1"/>
    <col min="19" max="19" width="36.5" style="17" customWidth="1"/>
    <col min="20" max="21" width="9" style="17"/>
    <col min="22" max="22" width="9" style="18"/>
    <col min="23" max="23" width="9" style="17"/>
    <col min="24" max="29" width="9" style="13"/>
    <col min="30" max="30" width="9.125" style="13" bestFit="1" customWidth="1"/>
    <col min="31" max="16384" width="9" style="13"/>
  </cols>
  <sheetData>
    <row r="1" spans="1:23" ht="24.75" customHeight="1">
      <c r="A1" s="208" t="s">
        <v>105</v>
      </c>
    </row>
    <row r="2" spans="1:23" ht="15" customHeight="1" thickBot="1">
      <c r="A2" s="447" t="s">
        <v>106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9"/>
      <c r="R2" s="15" t="s">
        <v>107</v>
      </c>
    </row>
    <row r="3" spans="1:23" ht="15" customHeight="1" thickBot="1">
      <c r="A3" s="91" t="s">
        <v>108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</row>
    <row r="4" spans="1:23" ht="15" customHeight="1">
      <c r="A4" s="236" t="s">
        <v>25</v>
      </c>
      <c r="B4" s="169" t="s">
        <v>109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1"/>
    </row>
    <row r="5" spans="1:23" ht="15" customHeight="1">
      <c r="B5" s="73">
        <f>SUM(Q5:Q48)</f>
        <v>21683909.09090909</v>
      </c>
      <c r="C5" s="19" t="s">
        <v>110</v>
      </c>
      <c r="D5" s="20"/>
      <c r="N5" s="32"/>
      <c r="R5" s="24"/>
    </row>
    <row r="6" spans="1:23" ht="15" customHeight="1">
      <c r="B6" s="73"/>
      <c r="C6" s="19"/>
      <c r="D6" s="33" t="s">
        <v>317</v>
      </c>
      <c r="R6" s="24"/>
    </row>
    <row r="7" spans="1:23" ht="15" customHeight="1">
      <c r="B7" s="73"/>
      <c r="C7" s="19"/>
      <c r="D7" s="34">
        <v>31000</v>
      </c>
      <c r="E7" s="17" t="s">
        <v>112</v>
      </c>
      <c r="F7" s="17" t="s">
        <v>113</v>
      </c>
      <c r="G7" s="35">
        <v>10</v>
      </c>
      <c r="H7" s="35"/>
      <c r="I7" s="17" t="s">
        <v>114</v>
      </c>
      <c r="J7" s="17" t="s">
        <v>113</v>
      </c>
      <c r="K7" s="36">
        <v>1</v>
      </c>
      <c r="L7" s="17" t="s">
        <v>115</v>
      </c>
      <c r="O7" s="23" t="s">
        <v>116</v>
      </c>
      <c r="P7" s="16">
        <f>D7*G7*K7</f>
        <v>310000</v>
      </c>
      <c r="Q7" s="16"/>
      <c r="R7" s="24" t="s">
        <v>117</v>
      </c>
      <c r="S7" s="18"/>
      <c r="U7" s="13"/>
      <c r="V7" s="13"/>
      <c r="W7" s="13"/>
    </row>
    <row r="8" spans="1:23" ht="15" customHeight="1">
      <c r="B8" s="73"/>
      <c r="C8" s="37"/>
      <c r="D8" s="34">
        <v>31000</v>
      </c>
      <c r="E8" s="17" t="s">
        <v>112</v>
      </c>
      <c r="F8" s="17" t="s">
        <v>113</v>
      </c>
      <c r="G8" s="35">
        <v>3</v>
      </c>
      <c r="H8" s="35"/>
      <c r="I8" s="17" t="s">
        <v>114</v>
      </c>
      <c r="J8" s="13"/>
      <c r="K8" s="36">
        <v>2</v>
      </c>
      <c r="L8" s="17" t="s">
        <v>115</v>
      </c>
      <c r="O8" s="23" t="s">
        <v>116</v>
      </c>
      <c r="P8" s="16">
        <f>D8*G8*K8</f>
        <v>186000</v>
      </c>
      <c r="Q8" s="16"/>
      <c r="R8" s="24" t="s">
        <v>118</v>
      </c>
      <c r="S8" s="18"/>
      <c r="U8" s="13"/>
      <c r="V8" s="13"/>
      <c r="W8" s="13"/>
    </row>
    <row r="9" spans="1:23" ht="15" customHeight="1">
      <c r="B9" s="73"/>
      <c r="C9" s="38"/>
      <c r="D9" s="20"/>
      <c r="J9" s="22"/>
      <c r="O9" s="17" t="s">
        <v>119</v>
      </c>
      <c r="P9" s="13"/>
      <c r="Q9" s="16"/>
      <c r="R9" s="24"/>
      <c r="S9" s="18"/>
      <c r="U9" s="13"/>
      <c r="V9" s="13"/>
      <c r="W9" s="13"/>
    </row>
    <row r="10" spans="1:23" ht="15" customHeight="1">
      <c r="B10" s="73"/>
      <c r="C10" s="19" t="s">
        <v>120</v>
      </c>
      <c r="D10" s="20"/>
      <c r="J10" s="22"/>
      <c r="P10" s="16"/>
      <c r="Q10" s="16"/>
      <c r="R10" s="24" t="s">
        <v>219</v>
      </c>
      <c r="S10" s="18"/>
      <c r="U10" s="13"/>
      <c r="V10" s="13"/>
      <c r="W10" s="13"/>
    </row>
    <row r="11" spans="1:23" ht="15" customHeight="1">
      <c r="B11" s="73"/>
      <c r="C11" s="38" t="s">
        <v>318</v>
      </c>
      <c r="D11" s="397"/>
      <c r="E11" s="17" t="s">
        <v>112</v>
      </c>
      <c r="F11" s="17" t="s">
        <v>113</v>
      </c>
      <c r="G11" s="35">
        <v>3</v>
      </c>
      <c r="H11" s="35"/>
      <c r="I11" s="17" t="s">
        <v>114</v>
      </c>
      <c r="J11" s="17" t="s">
        <v>113</v>
      </c>
      <c r="K11" s="36">
        <v>2</v>
      </c>
      <c r="L11" s="17" t="s">
        <v>115</v>
      </c>
      <c r="O11" s="23" t="s">
        <v>116</v>
      </c>
      <c r="P11" s="16">
        <f>D11*G11*K11</f>
        <v>0</v>
      </c>
      <c r="Q11" s="16"/>
      <c r="R11" s="24" t="s">
        <v>118</v>
      </c>
      <c r="S11" s="18"/>
      <c r="U11" s="13"/>
      <c r="V11" s="13"/>
      <c r="W11" s="13"/>
    </row>
    <row r="12" spans="1:23" ht="15" customHeight="1">
      <c r="B12" s="73"/>
      <c r="C12" s="38"/>
      <c r="D12" s="397"/>
      <c r="E12" s="17" t="s">
        <v>112</v>
      </c>
      <c r="F12" s="17" t="s">
        <v>113</v>
      </c>
      <c r="G12" s="35">
        <v>2</v>
      </c>
      <c r="H12" s="35"/>
      <c r="I12" s="17" t="s">
        <v>114</v>
      </c>
      <c r="J12" s="17" t="s">
        <v>113</v>
      </c>
      <c r="K12" s="36">
        <v>9</v>
      </c>
      <c r="L12" s="17" t="s">
        <v>115</v>
      </c>
      <c r="O12" s="23" t="s">
        <v>116</v>
      </c>
      <c r="P12" s="16">
        <f>D12*G12*K12</f>
        <v>0</v>
      </c>
      <c r="Q12" s="16"/>
      <c r="R12" s="24" t="s">
        <v>117</v>
      </c>
      <c r="S12" s="18"/>
      <c r="U12" s="13"/>
      <c r="V12" s="13"/>
      <c r="W12" s="13"/>
    </row>
    <row r="13" spans="1:23" ht="15" customHeight="1">
      <c r="B13" s="73"/>
      <c r="C13" s="38"/>
      <c r="D13" s="397"/>
      <c r="E13" s="17" t="s">
        <v>112</v>
      </c>
      <c r="F13" s="17" t="s">
        <v>113</v>
      </c>
      <c r="G13" s="35">
        <v>4</v>
      </c>
      <c r="H13" s="35"/>
      <c r="I13" s="17" t="s">
        <v>114</v>
      </c>
      <c r="J13" s="17" t="s">
        <v>113</v>
      </c>
      <c r="K13" s="36">
        <v>6</v>
      </c>
      <c r="L13" s="17" t="s">
        <v>115</v>
      </c>
      <c r="O13" s="23" t="s">
        <v>116</v>
      </c>
      <c r="P13" s="16">
        <f>D13*G13*K13</f>
        <v>0</v>
      </c>
      <c r="Q13" s="16"/>
      <c r="R13" s="24" t="s">
        <v>117</v>
      </c>
      <c r="S13" s="18"/>
      <c r="U13" s="13"/>
      <c r="V13" s="13"/>
      <c r="W13" s="13"/>
    </row>
    <row r="14" spans="1:23" ht="15" customHeight="1">
      <c r="B14" s="73"/>
      <c r="C14" s="38"/>
      <c r="D14" s="33"/>
      <c r="J14" s="22"/>
      <c r="P14" s="16"/>
      <c r="Q14" s="16"/>
      <c r="R14" s="24" t="s">
        <v>221</v>
      </c>
      <c r="S14" s="18"/>
      <c r="U14" s="13"/>
      <c r="V14" s="13"/>
      <c r="W14" s="13"/>
    </row>
    <row r="15" spans="1:23" ht="15" customHeight="1">
      <c r="B15" s="73"/>
      <c r="C15" s="38" t="s">
        <v>319</v>
      </c>
      <c r="D15" s="397"/>
      <c r="E15" s="17" t="s">
        <v>112</v>
      </c>
      <c r="F15" s="17" t="s">
        <v>113</v>
      </c>
      <c r="G15" s="35">
        <v>3</v>
      </c>
      <c r="H15" s="35"/>
      <c r="I15" s="17" t="s">
        <v>114</v>
      </c>
      <c r="J15" s="17" t="s">
        <v>113</v>
      </c>
      <c r="K15" s="36">
        <v>2</v>
      </c>
      <c r="L15" s="17" t="s">
        <v>115</v>
      </c>
      <c r="O15" s="23" t="s">
        <v>116</v>
      </c>
      <c r="P15" s="16">
        <f>D15*G15*K15</f>
        <v>0</v>
      </c>
      <c r="Q15" s="16"/>
      <c r="R15" s="24" t="s">
        <v>118</v>
      </c>
      <c r="S15" s="18"/>
      <c r="U15" s="13"/>
      <c r="V15" s="13"/>
      <c r="W15" s="13"/>
    </row>
    <row r="16" spans="1:23" ht="15" customHeight="1">
      <c r="B16" s="73"/>
      <c r="C16" s="38"/>
      <c r="D16" s="397"/>
      <c r="E16" s="17" t="s">
        <v>112</v>
      </c>
      <c r="F16" s="17" t="s">
        <v>113</v>
      </c>
      <c r="G16" s="35">
        <v>2</v>
      </c>
      <c r="H16" s="35"/>
      <c r="I16" s="17" t="s">
        <v>114</v>
      </c>
      <c r="J16" s="17" t="s">
        <v>113</v>
      </c>
      <c r="K16" s="36">
        <v>10</v>
      </c>
      <c r="L16" s="17" t="s">
        <v>115</v>
      </c>
      <c r="O16" s="23" t="s">
        <v>116</v>
      </c>
      <c r="P16" s="16">
        <f>D16*G16*K16</f>
        <v>0</v>
      </c>
      <c r="Q16" s="16"/>
      <c r="R16" s="24" t="s">
        <v>117</v>
      </c>
      <c r="S16" s="18"/>
      <c r="U16" s="13"/>
      <c r="V16" s="13"/>
      <c r="W16" s="13"/>
    </row>
    <row r="17" spans="1:23" ht="15" customHeight="1">
      <c r="B17" s="73"/>
      <c r="C17" s="38"/>
      <c r="D17" s="397"/>
      <c r="E17" s="17" t="s">
        <v>112</v>
      </c>
      <c r="F17" s="17" t="s">
        <v>113</v>
      </c>
      <c r="G17" s="35">
        <v>4</v>
      </c>
      <c r="H17" s="35"/>
      <c r="I17" s="17" t="s">
        <v>114</v>
      </c>
      <c r="J17" s="17" t="s">
        <v>113</v>
      </c>
      <c r="K17" s="36">
        <v>7</v>
      </c>
      <c r="L17" s="17" t="s">
        <v>115</v>
      </c>
      <c r="O17" s="23" t="s">
        <v>116</v>
      </c>
      <c r="P17" s="16">
        <f>D17*G17*K17</f>
        <v>0</v>
      </c>
      <c r="Q17" s="16"/>
      <c r="R17" s="24" t="s">
        <v>117</v>
      </c>
      <c r="S17" s="18"/>
      <c r="U17" s="13"/>
      <c r="V17" s="13"/>
      <c r="W17" s="13"/>
    </row>
    <row r="18" spans="1:23" ht="15" customHeight="1">
      <c r="B18" s="73"/>
      <c r="C18" s="38"/>
      <c r="D18" s="20"/>
      <c r="J18" s="22"/>
      <c r="O18" s="17" t="s">
        <v>119</v>
      </c>
      <c r="P18" s="13"/>
      <c r="Q18" s="16">
        <f>SUM(P7:P17)/110*100</f>
        <v>450909.09090909088</v>
      </c>
      <c r="R18" s="85" t="s">
        <v>125</v>
      </c>
      <c r="S18" s="18"/>
      <c r="U18" s="13"/>
      <c r="V18" s="13"/>
      <c r="W18" s="13"/>
    </row>
    <row r="19" spans="1:23" ht="15" customHeight="1">
      <c r="B19" s="73"/>
      <c r="C19" s="38"/>
      <c r="D19" s="20"/>
      <c r="J19" s="22"/>
      <c r="P19" s="16"/>
      <c r="Q19" s="16"/>
      <c r="R19" s="24"/>
      <c r="S19" s="18"/>
      <c r="U19" s="13"/>
      <c r="V19" s="13"/>
      <c r="W19" s="13"/>
    </row>
    <row r="20" spans="1:23" ht="15" customHeight="1">
      <c r="B20" s="73"/>
      <c r="C20" s="19" t="s">
        <v>126</v>
      </c>
      <c r="D20" s="34">
        <v>140</v>
      </c>
      <c r="E20" s="17" t="s">
        <v>112</v>
      </c>
      <c r="F20" s="17" t="s">
        <v>113</v>
      </c>
      <c r="G20" s="35">
        <v>150</v>
      </c>
      <c r="H20" s="35"/>
      <c r="I20" s="17" t="s">
        <v>114</v>
      </c>
      <c r="J20" s="17" t="s">
        <v>113</v>
      </c>
      <c r="K20" s="36">
        <v>3</v>
      </c>
      <c r="L20" s="17" t="s">
        <v>115</v>
      </c>
      <c r="O20" s="23" t="s">
        <v>116</v>
      </c>
      <c r="P20" s="16">
        <f>D20*G20*K20</f>
        <v>63000</v>
      </c>
      <c r="Q20" s="16"/>
      <c r="R20" s="24" t="s">
        <v>127</v>
      </c>
      <c r="S20" s="18"/>
      <c r="U20" s="13"/>
      <c r="V20" s="13"/>
      <c r="W20" s="13"/>
    </row>
    <row r="21" spans="1:23" ht="15" customHeight="1">
      <c r="B21" s="73"/>
      <c r="C21" s="19" t="s">
        <v>128</v>
      </c>
      <c r="D21" s="34">
        <v>4000</v>
      </c>
      <c r="E21" s="17" t="s">
        <v>112</v>
      </c>
      <c r="G21" s="35">
        <v>15</v>
      </c>
      <c r="H21" s="35"/>
      <c r="I21" s="17" t="s">
        <v>129</v>
      </c>
      <c r="J21" s="17" t="s">
        <v>113</v>
      </c>
      <c r="K21" s="36">
        <v>2</v>
      </c>
      <c r="L21" s="17" t="s">
        <v>115</v>
      </c>
      <c r="O21" s="23" t="s">
        <v>116</v>
      </c>
      <c r="P21" s="16">
        <f>D21*G21*K21</f>
        <v>120000</v>
      </c>
      <c r="Q21" s="16"/>
      <c r="R21" s="24" t="s">
        <v>183</v>
      </c>
      <c r="S21" s="18"/>
      <c r="U21" s="13"/>
      <c r="V21" s="13"/>
      <c r="W21" s="13"/>
    </row>
    <row r="22" spans="1:23" ht="15" customHeight="1">
      <c r="B22" s="73"/>
      <c r="C22" s="19"/>
      <c r="D22" s="20"/>
      <c r="O22" s="23" t="s">
        <v>119</v>
      </c>
      <c r="P22" s="13"/>
      <c r="Q22" s="16">
        <f>P20+P21</f>
        <v>183000</v>
      </c>
      <c r="R22" s="24"/>
      <c r="S22" s="18"/>
      <c r="U22" s="13"/>
      <c r="V22" s="13"/>
      <c r="W22" s="13"/>
    </row>
    <row r="23" spans="1:23" ht="15" customHeight="1">
      <c r="B23" s="73"/>
      <c r="C23" s="19"/>
      <c r="D23" s="20"/>
      <c r="J23" s="22"/>
      <c r="P23" s="16"/>
      <c r="Q23" s="16"/>
      <c r="R23" s="24"/>
      <c r="S23" s="18"/>
      <c r="U23" s="13"/>
      <c r="V23" s="13"/>
      <c r="W23" s="13"/>
    </row>
    <row r="24" spans="1:23" ht="15" customHeight="1">
      <c r="B24" s="73"/>
      <c r="C24" s="19" t="s">
        <v>131</v>
      </c>
      <c r="D24" s="20"/>
      <c r="J24" s="22"/>
      <c r="P24" s="16"/>
      <c r="Q24" s="16"/>
      <c r="R24" s="24"/>
      <c r="S24" s="18"/>
      <c r="U24" s="13"/>
      <c r="V24" s="13"/>
      <c r="W24" s="13"/>
    </row>
    <row r="25" spans="1:23" ht="15" customHeight="1">
      <c r="B25" s="73"/>
      <c r="C25" s="38" t="s">
        <v>132</v>
      </c>
      <c r="D25" s="34">
        <v>500000</v>
      </c>
      <c r="E25" s="17" t="s">
        <v>112</v>
      </c>
      <c r="F25" s="17" t="s">
        <v>113</v>
      </c>
      <c r="G25" s="35">
        <v>1</v>
      </c>
      <c r="H25" s="35"/>
      <c r="I25" s="17" t="s">
        <v>129</v>
      </c>
      <c r="J25" s="17" t="s">
        <v>113</v>
      </c>
      <c r="K25" s="36">
        <v>1</v>
      </c>
      <c r="L25" s="17" t="s">
        <v>133</v>
      </c>
      <c r="O25" s="23" t="s">
        <v>116</v>
      </c>
      <c r="P25" s="16">
        <f>D25*G25*K25</f>
        <v>500000</v>
      </c>
      <c r="Q25" s="16"/>
      <c r="R25" s="24" t="s">
        <v>320</v>
      </c>
      <c r="S25" s="18"/>
      <c r="U25" s="13"/>
      <c r="V25" s="13"/>
      <c r="W25" s="13"/>
    </row>
    <row r="26" spans="1:23" ht="15" customHeight="1">
      <c r="B26" s="73"/>
      <c r="C26" s="38" t="s">
        <v>135</v>
      </c>
      <c r="D26" s="397"/>
      <c r="E26" s="17" t="s">
        <v>112</v>
      </c>
      <c r="F26" s="17" t="s">
        <v>113</v>
      </c>
      <c r="G26" s="35">
        <v>1</v>
      </c>
      <c r="H26" s="35"/>
      <c r="I26" s="17" t="s">
        <v>129</v>
      </c>
      <c r="J26" s="17" t="s">
        <v>113</v>
      </c>
      <c r="K26" s="36">
        <v>1</v>
      </c>
      <c r="L26" s="17" t="s">
        <v>133</v>
      </c>
      <c r="O26" s="23" t="s">
        <v>116</v>
      </c>
      <c r="P26" s="16">
        <f>D26*G26*K26</f>
        <v>0</v>
      </c>
      <c r="Q26" s="16"/>
      <c r="R26" s="112" t="s">
        <v>136</v>
      </c>
      <c r="S26" s="18"/>
      <c r="U26" s="13"/>
      <c r="V26" s="13"/>
      <c r="W26" s="13"/>
    </row>
    <row r="27" spans="1:23" ht="15" customHeight="1">
      <c r="B27" s="73"/>
      <c r="C27" s="38" t="s">
        <v>137</v>
      </c>
      <c r="D27" s="34">
        <v>3000000</v>
      </c>
      <c r="E27" s="17" t="s">
        <v>112</v>
      </c>
      <c r="F27" s="17" t="s">
        <v>113</v>
      </c>
      <c r="G27" s="35">
        <v>1</v>
      </c>
      <c r="H27" s="35"/>
      <c r="I27" s="17" t="s">
        <v>129</v>
      </c>
      <c r="J27" s="17" t="s">
        <v>113</v>
      </c>
      <c r="K27" s="36">
        <v>1</v>
      </c>
      <c r="L27" s="17" t="s">
        <v>133</v>
      </c>
      <c r="O27" s="23" t="s">
        <v>116</v>
      </c>
      <c r="P27" s="16">
        <f>D27*G27*K27</f>
        <v>3000000</v>
      </c>
      <c r="Q27" s="16"/>
      <c r="R27" s="24"/>
      <c r="S27" s="18"/>
      <c r="U27" s="13"/>
      <c r="V27" s="13"/>
      <c r="W27" s="13"/>
    </row>
    <row r="28" spans="1:23" ht="15" customHeight="1">
      <c r="B28" s="73"/>
      <c r="C28" s="38"/>
      <c r="D28" s="20"/>
      <c r="I28" s="39"/>
      <c r="J28" s="22"/>
      <c r="O28" s="17" t="s">
        <v>119</v>
      </c>
      <c r="P28" s="13"/>
      <c r="Q28" s="16">
        <f>SUM(P25:P27)</f>
        <v>3500000</v>
      </c>
      <c r="R28" s="24"/>
      <c r="S28" s="18"/>
      <c r="U28" s="13"/>
      <c r="V28" s="13"/>
      <c r="W28" s="13"/>
    </row>
    <row r="29" spans="1:23" ht="15" customHeight="1">
      <c r="B29" s="73"/>
      <c r="C29" s="19"/>
      <c r="D29" s="20"/>
      <c r="J29" s="22"/>
      <c r="P29" s="16"/>
      <c r="Q29" s="16"/>
      <c r="R29" s="24"/>
      <c r="S29" s="18"/>
      <c r="U29" s="13"/>
      <c r="V29" s="13"/>
      <c r="W29" s="13"/>
    </row>
    <row r="30" spans="1:23" ht="15" customHeight="1">
      <c r="B30" s="73"/>
      <c r="C30" s="19" t="s">
        <v>139</v>
      </c>
      <c r="D30" s="34">
        <v>1000</v>
      </c>
      <c r="E30" s="17" t="s">
        <v>112</v>
      </c>
      <c r="F30" s="17" t="s">
        <v>113</v>
      </c>
      <c r="G30" s="35">
        <v>200</v>
      </c>
      <c r="H30" s="35"/>
      <c r="I30" s="17" t="s">
        <v>114</v>
      </c>
      <c r="J30" s="17" t="s">
        <v>113</v>
      </c>
      <c r="K30" s="36">
        <v>1</v>
      </c>
      <c r="L30" s="17" t="s">
        <v>133</v>
      </c>
      <c r="O30" s="23" t="s">
        <v>116</v>
      </c>
      <c r="P30" s="16">
        <f>D30*G30*K30</f>
        <v>200000</v>
      </c>
      <c r="Q30" s="16"/>
      <c r="R30" s="24"/>
      <c r="S30" s="18"/>
      <c r="U30" s="13"/>
      <c r="V30" s="13"/>
      <c r="W30" s="13"/>
    </row>
    <row r="31" spans="1:23" ht="15" customHeight="1">
      <c r="B31" s="73"/>
      <c r="C31" s="19"/>
      <c r="D31" s="20"/>
      <c r="I31" s="39"/>
      <c r="J31" s="22"/>
      <c r="O31" s="17" t="s">
        <v>119</v>
      </c>
      <c r="P31" s="16"/>
      <c r="Q31" s="16">
        <f>P30</f>
        <v>200000</v>
      </c>
      <c r="R31" s="24"/>
      <c r="S31" s="18"/>
      <c r="U31" s="13"/>
      <c r="V31" s="13"/>
      <c r="W31" s="13"/>
    </row>
    <row r="32" spans="1:23" ht="15" customHeight="1">
      <c r="A32" s="70"/>
      <c r="B32" s="73"/>
      <c r="C32" s="19"/>
      <c r="D32" s="20"/>
      <c r="I32" s="39"/>
      <c r="J32" s="22"/>
      <c r="O32" s="23"/>
      <c r="P32" s="16"/>
      <c r="Q32" s="16"/>
      <c r="R32" s="24"/>
      <c r="S32" s="18"/>
      <c r="U32" s="13"/>
      <c r="V32" s="13"/>
      <c r="W32" s="13"/>
    </row>
    <row r="33" spans="1:24" ht="15" customHeight="1">
      <c r="A33" s="70"/>
      <c r="B33" s="73"/>
      <c r="C33" s="19" t="s">
        <v>141</v>
      </c>
      <c r="D33" s="20"/>
      <c r="I33" s="39"/>
      <c r="J33" s="22"/>
      <c r="O33" s="23"/>
      <c r="P33" s="16"/>
      <c r="Q33" s="16"/>
      <c r="R33" s="24"/>
      <c r="S33" s="18"/>
      <c r="U33" s="13"/>
      <c r="V33" s="13"/>
      <c r="W33" s="13"/>
    </row>
    <row r="34" spans="1:24" ht="15" customHeight="1">
      <c r="A34" s="70"/>
      <c r="B34" s="73"/>
      <c r="C34" s="38" t="s">
        <v>142</v>
      </c>
      <c r="D34" s="34">
        <v>400000</v>
      </c>
      <c r="E34" s="17" t="s">
        <v>112</v>
      </c>
      <c r="F34" s="17" t="s">
        <v>113</v>
      </c>
      <c r="G34" s="35">
        <v>8</v>
      </c>
      <c r="H34" s="35"/>
      <c r="I34" s="17" t="s">
        <v>114</v>
      </c>
      <c r="J34" s="17" t="s">
        <v>113</v>
      </c>
      <c r="K34" s="36">
        <v>0</v>
      </c>
      <c r="L34" s="17" t="s">
        <v>133</v>
      </c>
      <c r="O34" s="23" t="s">
        <v>116</v>
      </c>
      <c r="P34" s="16">
        <f>D34*G34*K34</f>
        <v>0</v>
      </c>
      <c r="Q34" s="16"/>
      <c r="R34" s="24"/>
      <c r="S34" s="18"/>
      <c r="U34" s="13"/>
      <c r="V34" s="13"/>
      <c r="W34" s="13"/>
    </row>
    <row r="35" spans="1:24" ht="15" customHeight="1">
      <c r="A35" s="70"/>
      <c r="B35" s="73"/>
      <c r="C35" s="19"/>
      <c r="D35" s="20"/>
      <c r="I35" s="39"/>
      <c r="J35" s="22"/>
      <c r="O35" s="17" t="s">
        <v>119</v>
      </c>
      <c r="P35" s="16"/>
      <c r="Q35" s="16">
        <f>P34</f>
        <v>0</v>
      </c>
      <c r="R35" s="24"/>
      <c r="S35" s="18"/>
      <c r="U35" s="13"/>
      <c r="V35" s="13"/>
      <c r="W35" s="13"/>
    </row>
    <row r="36" spans="1:24" ht="15" customHeight="1">
      <c r="A36" s="70"/>
      <c r="B36" s="73"/>
      <c r="C36" s="19" t="s">
        <v>144</v>
      </c>
      <c r="D36" s="20"/>
      <c r="I36" s="39"/>
      <c r="J36" s="22"/>
      <c r="O36" s="23"/>
      <c r="P36" s="16"/>
      <c r="Q36" s="16"/>
      <c r="R36" s="24"/>
      <c r="S36" s="18"/>
      <c r="U36" s="13"/>
      <c r="V36" s="13"/>
      <c r="W36" s="13"/>
    </row>
    <row r="37" spans="1:24" ht="15" customHeight="1">
      <c r="A37" s="70"/>
      <c r="B37" s="73"/>
      <c r="C37" s="38" t="s">
        <v>145</v>
      </c>
      <c r="D37" s="34">
        <v>5000000</v>
      </c>
      <c r="E37" s="17" t="s">
        <v>112</v>
      </c>
      <c r="F37" s="17" t="s">
        <v>113</v>
      </c>
      <c r="G37" s="35">
        <v>1</v>
      </c>
      <c r="H37" s="35"/>
      <c r="I37" s="17" t="s">
        <v>129</v>
      </c>
      <c r="J37" s="17" t="s">
        <v>113</v>
      </c>
      <c r="K37" s="36">
        <v>0</v>
      </c>
      <c r="L37" s="17" t="s">
        <v>133</v>
      </c>
      <c r="O37" s="23" t="s">
        <v>116</v>
      </c>
      <c r="P37" s="16">
        <f>D37*G37*K37</f>
        <v>0</v>
      </c>
      <c r="Q37" s="16"/>
      <c r="R37" s="24" t="s">
        <v>321</v>
      </c>
      <c r="S37" s="18"/>
      <c r="U37" s="13"/>
      <c r="V37" s="13"/>
      <c r="W37" s="13"/>
    </row>
    <row r="38" spans="1:24" ht="15" customHeight="1">
      <c r="A38" s="70"/>
      <c r="B38" s="73"/>
      <c r="C38" s="19"/>
      <c r="D38" s="20"/>
      <c r="I38" s="39"/>
      <c r="J38" s="22"/>
      <c r="O38" s="17" t="s">
        <v>119</v>
      </c>
      <c r="P38" s="16"/>
      <c r="Q38" s="16">
        <f>P37</f>
        <v>0</v>
      </c>
      <c r="R38" s="24"/>
      <c r="S38" s="18"/>
      <c r="U38" s="13"/>
      <c r="V38" s="13"/>
      <c r="W38" s="13"/>
    </row>
    <row r="39" spans="1:24" ht="15" customHeight="1">
      <c r="A39" s="70"/>
      <c r="B39" s="73"/>
      <c r="C39" s="19" t="s">
        <v>147</v>
      </c>
      <c r="D39" s="20"/>
      <c r="J39" s="22"/>
      <c r="P39" s="16"/>
      <c r="Q39" s="16"/>
      <c r="R39" s="24"/>
      <c r="S39" s="18"/>
      <c r="U39" s="13"/>
      <c r="V39" s="13"/>
      <c r="W39" s="13"/>
    </row>
    <row r="40" spans="1:24" ht="15" customHeight="1">
      <c r="A40" s="70"/>
      <c r="B40" s="73"/>
      <c r="C40" s="40" t="s">
        <v>148</v>
      </c>
      <c r="D40" s="34">
        <v>500000</v>
      </c>
      <c r="E40" s="17" t="s">
        <v>112</v>
      </c>
      <c r="F40" s="17" t="s">
        <v>113</v>
      </c>
      <c r="G40" s="35">
        <v>2</v>
      </c>
      <c r="H40" s="35"/>
      <c r="I40" s="17" t="s">
        <v>129</v>
      </c>
      <c r="J40" s="17" t="s">
        <v>113</v>
      </c>
      <c r="K40" s="36">
        <v>1</v>
      </c>
      <c r="L40" s="17" t="s">
        <v>133</v>
      </c>
      <c r="O40" s="23" t="s">
        <v>116</v>
      </c>
      <c r="P40" s="16">
        <f t="shared" ref="P40:P47" si="0">D40*G40*K40</f>
        <v>1000000</v>
      </c>
      <c r="Q40" s="16"/>
      <c r="R40" s="24"/>
      <c r="S40" s="18"/>
      <c r="U40" s="13"/>
      <c r="V40" s="13"/>
      <c r="W40" s="13"/>
    </row>
    <row r="41" spans="1:24" ht="15" customHeight="1">
      <c r="A41" s="70"/>
      <c r="B41" s="73"/>
      <c r="C41" s="40" t="s">
        <v>150</v>
      </c>
      <c r="D41" s="34">
        <v>1000000</v>
      </c>
      <c r="E41" s="17" t="s">
        <v>112</v>
      </c>
      <c r="F41" s="17" t="s">
        <v>113</v>
      </c>
      <c r="G41" s="35">
        <v>1</v>
      </c>
      <c r="H41" s="35"/>
      <c r="I41" s="17" t="s">
        <v>129</v>
      </c>
      <c r="J41" s="17" t="s">
        <v>113</v>
      </c>
      <c r="K41" s="36">
        <v>0</v>
      </c>
      <c r="L41" s="17" t="s">
        <v>133</v>
      </c>
      <c r="O41" s="23" t="s">
        <v>116</v>
      </c>
      <c r="P41" s="16">
        <f t="shared" si="0"/>
        <v>0</v>
      </c>
      <c r="Q41" s="16"/>
      <c r="R41" s="24"/>
      <c r="S41" s="18"/>
      <c r="U41" s="13"/>
      <c r="V41" s="13"/>
      <c r="W41" s="13"/>
    </row>
    <row r="42" spans="1:24" ht="15" customHeight="1">
      <c r="A42" s="70"/>
      <c r="B42" s="73"/>
      <c r="C42" s="40" t="s">
        <v>151</v>
      </c>
      <c r="D42" s="34">
        <v>10000</v>
      </c>
      <c r="E42" s="17" t="s">
        <v>112</v>
      </c>
      <c r="F42" s="17" t="s">
        <v>113</v>
      </c>
      <c r="G42" s="35">
        <v>5</v>
      </c>
      <c r="H42" s="35"/>
      <c r="I42" s="17" t="s">
        <v>129</v>
      </c>
      <c r="J42" s="17" t="s">
        <v>113</v>
      </c>
      <c r="K42" s="36">
        <v>1</v>
      </c>
      <c r="L42" s="17" t="s">
        <v>133</v>
      </c>
      <c r="O42" s="23" t="s">
        <v>116</v>
      </c>
      <c r="P42" s="16">
        <f t="shared" si="0"/>
        <v>50000</v>
      </c>
      <c r="Q42" s="238" t="s">
        <v>175</v>
      </c>
      <c r="R42" s="386"/>
      <c r="S42" s="18"/>
      <c r="U42" s="13"/>
      <c r="V42" s="13"/>
      <c r="W42" s="13"/>
    </row>
    <row r="43" spans="1:24" ht="15" customHeight="1">
      <c r="A43" s="70"/>
      <c r="B43" s="73"/>
      <c r="C43" s="40" t="s">
        <v>153</v>
      </c>
      <c r="D43" s="34">
        <v>15000</v>
      </c>
      <c r="E43" s="17" t="s">
        <v>112</v>
      </c>
      <c r="F43" s="17" t="s">
        <v>113</v>
      </c>
      <c r="G43" s="35">
        <v>5</v>
      </c>
      <c r="H43" s="35"/>
      <c r="I43" s="17" t="s">
        <v>129</v>
      </c>
      <c r="J43" s="17" t="s">
        <v>113</v>
      </c>
      <c r="K43" s="36">
        <v>0</v>
      </c>
      <c r="L43" s="17" t="s">
        <v>133</v>
      </c>
      <c r="O43" s="23" t="s">
        <v>116</v>
      </c>
      <c r="P43" s="16">
        <f t="shared" si="0"/>
        <v>0</v>
      </c>
      <c r="Q43" s="238"/>
      <c r="R43" s="386"/>
      <c r="S43" s="18"/>
      <c r="U43" s="13"/>
      <c r="V43" s="13"/>
      <c r="W43" s="13"/>
    </row>
    <row r="44" spans="1:24" ht="15" customHeight="1">
      <c r="A44" s="70"/>
      <c r="B44" s="73"/>
      <c r="C44" s="38" t="s">
        <v>155</v>
      </c>
      <c r="D44" s="397"/>
      <c r="E44" s="17" t="s">
        <v>112</v>
      </c>
      <c r="F44" s="17" t="s">
        <v>113</v>
      </c>
      <c r="G44" s="35">
        <v>1</v>
      </c>
      <c r="H44" s="35"/>
      <c r="I44" s="17" t="s">
        <v>129</v>
      </c>
      <c r="J44" s="17" t="s">
        <v>113</v>
      </c>
      <c r="K44" s="36">
        <v>100</v>
      </c>
      <c r="L44" s="17" t="s">
        <v>156</v>
      </c>
      <c r="O44" s="23" t="s">
        <v>116</v>
      </c>
      <c r="P44" s="16">
        <f t="shared" si="0"/>
        <v>0</v>
      </c>
      <c r="Q44" s="16"/>
      <c r="R44" s="389" t="s">
        <v>322</v>
      </c>
      <c r="S44" s="18"/>
      <c r="U44" s="13"/>
      <c r="V44" s="13"/>
      <c r="W44" s="13"/>
    </row>
    <row r="45" spans="1:24" ht="15" customHeight="1">
      <c r="A45" s="70"/>
      <c r="B45" s="73"/>
      <c r="C45" s="40" t="s">
        <v>158</v>
      </c>
      <c r="D45" s="34">
        <v>1000000</v>
      </c>
      <c r="E45" s="17" t="s">
        <v>112</v>
      </c>
      <c r="F45" s="17" t="s">
        <v>113</v>
      </c>
      <c r="G45" s="35">
        <v>1</v>
      </c>
      <c r="H45" s="35"/>
      <c r="I45" s="17" t="s">
        <v>129</v>
      </c>
      <c r="J45" s="17" t="s">
        <v>113</v>
      </c>
      <c r="K45" s="36">
        <v>1</v>
      </c>
      <c r="L45" s="17" t="s">
        <v>133</v>
      </c>
      <c r="O45" s="23" t="s">
        <v>116</v>
      </c>
      <c r="P45" s="16">
        <f t="shared" si="0"/>
        <v>1000000</v>
      </c>
      <c r="Q45" s="16"/>
      <c r="R45" s="387"/>
      <c r="S45" s="18"/>
      <c r="U45" s="13"/>
      <c r="V45" s="13"/>
      <c r="W45" s="13"/>
    </row>
    <row r="46" spans="1:24" ht="15" customHeight="1">
      <c r="A46" s="70"/>
      <c r="B46" s="73"/>
      <c r="C46" s="41" t="s">
        <v>159</v>
      </c>
      <c r="D46" s="34">
        <v>15000000</v>
      </c>
      <c r="E46" s="17" t="s">
        <v>112</v>
      </c>
      <c r="F46" s="17" t="s">
        <v>113</v>
      </c>
      <c r="G46" s="35">
        <v>1</v>
      </c>
      <c r="H46" s="35"/>
      <c r="I46" s="17" t="s">
        <v>129</v>
      </c>
      <c r="J46" s="17" t="s">
        <v>113</v>
      </c>
      <c r="K46" s="36">
        <v>1</v>
      </c>
      <c r="L46" s="17" t="s">
        <v>133</v>
      </c>
      <c r="O46" s="23" t="s">
        <v>116</v>
      </c>
      <c r="P46" s="16">
        <f t="shared" si="0"/>
        <v>15000000</v>
      </c>
      <c r="Q46" s="16"/>
      <c r="R46" s="387"/>
      <c r="S46" s="18"/>
      <c r="U46" s="13"/>
      <c r="V46" s="13"/>
      <c r="W46" s="13"/>
    </row>
    <row r="47" spans="1:24" ht="15" customHeight="1">
      <c r="A47" s="70"/>
      <c r="B47" s="73"/>
      <c r="C47" s="41" t="s">
        <v>161</v>
      </c>
      <c r="D47" s="34">
        <v>300000</v>
      </c>
      <c r="E47" s="17" t="s">
        <v>112</v>
      </c>
      <c r="F47" s="17" t="s">
        <v>113</v>
      </c>
      <c r="G47" s="35">
        <v>1</v>
      </c>
      <c r="H47" s="35"/>
      <c r="I47" s="17" t="s">
        <v>129</v>
      </c>
      <c r="J47" s="17" t="s">
        <v>113</v>
      </c>
      <c r="K47" s="36">
        <v>1</v>
      </c>
      <c r="L47" s="17" t="s">
        <v>133</v>
      </c>
      <c r="O47" s="23" t="s">
        <v>116</v>
      </c>
      <c r="P47" s="16">
        <f t="shared" si="0"/>
        <v>300000</v>
      </c>
      <c r="Q47" s="16"/>
      <c r="R47" s="387"/>
      <c r="S47" s="18"/>
      <c r="U47" s="13"/>
      <c r="V47" s="13"/>
      <c r="W47" s="13"/>
    </row>
    <row r="48" spans="1:24" ht="15" customHeight="1" thickBot="1">
      <c r="A48" s="70"/>
      <c r="B48" s="73"/>
      <c r="C48" s="42"/>
      <c r="D48" s="25"/>
      <c r="E48" s="26"/>
      <c r="F48" s="26"/>
      <c r="G48" s="27"/>
      <c r="H48" s="27"/>
      <c r="I48" s="26"/>
      <c r="J48" s="26"/>
      <c r="K48" s="27"/>
      <c r="L48" s="26"/>
      <c r="M48" s="26"/>
      <c r="N48" s="28"/>
      <c r="O48" s="26" t="s">
        <v>119</v>
      </c>
      <c r="P48" s="13"/>
      <c r="Q48" s="30">
        <f>SUM(P40:P47)</f>
        <v>17350000</v>
      </c>
      <c r="R48" s="31"/>
      <c r="S48" s="16"/>
      <c r="V48" s="17"/>
      <c r="W48" s="18"/>
      <c r="X48" s="17"/>
    </row>
    <row r="49" spans="1:25" ht="15" customHeight="1">
      <c r="A49" s="236" t="s">
        <v>163</v>
      </c>
      <c r="B49" s="169" t="s">
        <v>164</v>
      </c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1"/>
    </row>
    <row r="50" spans="1:25" ht="15" customHeight="1">
      <c r="A50" s="70"/>
      <c r="B50" s="73">
        <f>SUM(Q50:Q79)</f>
        <v>12504854.545454545</v>
      </c>
      <c r="C50" s="19" t="s">
        <v>110</v>
      </c>
      <c r="D50" s="20"/>
      <c r="G50" s="17"/>
      <c r="H50" s="17"/>
      <c r="K50" s="17"/>
      <c r="N50" s="17"/>
      <c r="O50" s="32"/>
      <c r="R50" s="43"/>
      <c r="S50" s="16"/>
      <c r="V50" s="17"/>
      <c r="W50" s="18"/>
      <c r="X50" s="17"/>
    </row>
    <row r="51" spans="1:25" ht="15" customHeight="1">
      <c r="A51" s="70"/>
      <c r="B51" s="73"/>
      <c r="C51" s="38"/>
      <c r="D51" s="33" t="s">
        <v>323</v>
      </c>
      <c r="G51" s="17"/>
      <c r="H51" s="17"/>
      <c r="K51" s="17"/>
      <c r="N51" s="17"/>
      <c r="P51" s="22"/>
      <c r="Q51" s="22"/>
      <c r="R51" s="43"/>
      <c r="T51" s="16"/>
      <c r="V51" s="17"/>
      <c r="X51" s="18"/>
      <c r="Y51" s="17"/>
    </row>
    <row r="52" spans="1:25" ht="15" customHeight="1">
      <c r="A52" s="70"/>
      <c r="B52" s="73"/>
      <c r="C52" s="38"/>
      <c r="D52" s="34">
        <v>1460</v>
      </c>
      <c r="E52" s="17" t="s">
        <v>112</v>
      </c>
      <c r="F52" s="17" t="s">
        <v>113</v>
      </c>
      <c r="G52" s="17"/>
      <c r="H52" s="17"/>
      <c r="I52" s="53">
        <v>6</v>
      </c>
      <c r="J52" s="17" t="s">
        <v>114</v>
      </c>
      <c r="K52" s="17" t="s">
        <v>113</v>
      </c>
      <c r="L52" s="54">
        <v>4</v>
      </c>
      <c r="M52" s="17" t="s">
        <v>115</v>
      </c>
      <c r="N52" s="17"/>
      <c r="O52" s="23" t="s">
        <v>116</v>
      </c>
      <c r="P52" s="16">
        <f>D52*I52*L52</f>
        <v>35040</v>
      </c>
      <c r="Q52" s="16"/>
      <c r="R52" s="24" t="s">
        <v>166</v>
      </c>
      <c r="T52" s="18"/>
      <c r="V52" s="13"/>
      <c r="W52" s="13"/>
    </row>
    <row r="53" spans="1:25" ht="15" customHeight="1">
      <c r="A53" s="70"/>
      <c r="B53" s="73"/>
      <c r="C53" s="37"/>
      <c r="D53" s="44">
        <v>1900</v>
      </c>
      <c r="E53" s="17" t="s">
        <v>112</v>
      </c>
      <c r="F53" s="17" t="s">
        <v>113</v>
      </c>
      <c r="G53" s="13"/>
      <c r="H53" s="13"/>
      <c r="I53" s="45">
        <v>2</v>
      </c>
      <c r="J53" s="17" t="s">
        <v>114</v>
      </c>
      <c r="K53" s="17" t="s">
        <v>113</v>
      </c>
      <c r="L53" s="46">
        <v>0</v>
      </c>
      <c r="M53" s="17" t="s">
        <v>115</v>
      </c>
      <c r="N53" s="13"/>
      <c r="O53" s="23" t="s">
        <v>116</v>
      </c>
      <c r="P53" s="16">
        <f>D53*I53*L53</f>
        <v>0</v>
      </c>
      <c r="Q53" s="16"/>
      <c r="R53" s="24" t="s">
        <v>167</v>
      </c>
      <c r="T53" s="18"/>
      <c r="V53" s="13"/>
      <c r="W53" s="13"/>
    </row>
    <row r="54" spans="1:25" ht="15" customHeight="1">
      <c r="A54" s="70"/>
      <c r="B54" s="73"/>
      <c r="C54" s="38"/>
      <c r="D54" s="20"/>
      <c r="G54" s="17"/>
      <c r="H54" s="17"/>
      <c r="K54" s="22"/>
      <c r="N54" s="17"/>
      <c r="O54" s="17" t="s">
        <v>119</v>
      </c>
      <c r="P54" s="13"/>
      <c r="Q54" s="16"/>
      <c r="R54" s="24"/>
      <c r="T54" s="18"/>
      <c r="V54" s="13"/>
      <c r="W54" s="13"/>
    </row>
    <row r="55" spans="1:25" ht="15" customHeight="1">
      <c r="A55" s="70"/>
      <c r="B55" s="73"/>
      <c r="C55" s="19" t="s">
        <v>120</v>
      </c>
      <c r="D55" s="20"/>
      <c r="G55" s="17"/>
      <c r="H55" s="17"/>
      <c r="K55" s="22"/>
      <c r="N55" s="17"/>
      <c r="P55" s="16"/>
      <c r="Q55" s="16"/>
      <c r="R55" s="43"/>
      <c r="T55" s="18"/>
      <c r="V55" s="13"/>
      <c r="W55" s="13"/>
    </row>
    <row r="56" spans="1:25" ht="15" customHeight="1">
      <c r="A56" s="70"/>
      <c r="B56" s="73"/>
      <c r="C56" s="38"/>
      <c r="D56" s="33" t="s">
        <v>168</v>
      </c>
      <c r="G56" s="17"/>
      <c r="H56" s="17"/>
      <c r="K56" s="22"/>
      <c r="N56" s="17"/>
      <c r="P56" s="74"/>
      <c r="Q56" s="74"/>
      <c r="R56" s="24" t="s">
        <v>219</v>
      </c>
      <c r="T56" s="18"/>
      <c r="V56" s="13"/>
      <c r="W56" s="13"/>
    </row>
    <row r="57" spans="1:25" ht="15" customHeight="1">
      <c r="A57" s="70"/>
      <c r="B57" s="73"/>
      <c r="C57" s="38"/>
      <c r="D57" s="397"/>
      <c r="E57" s="17" t="s">
        <v>112</v>
      </c>
      <c r="F57" s="17" t="s">
        <v>113</v>
      </c>
      <c r="G57" s="17"/>
      <c r="H57" s="17"/>
      <c r="I57" s="53">
        <v>3</v>
      </c>
      <c r="J57" s="17" t="s">
        <v>114</v>
      </c>
      <c r="K57" s="17" t="s">
        <v>113</v>
      </c>
      <c r="L57" s="54">
        <v>5</v>
      </c>
      <c r="M57" s="17" t="s">
        <v>115</v>
      </c>
      <c r="N57" s="17"/>
      <c r="O57" s="23" t="s">
        <v>116</v>
      </c>
      <c r="P57" s="16">
        <f>D57*I57*L57</f>
        <v>0</v>
      </c>
      <c r="Q57" s="16"/>
      <c r="R57" s="43"/>
      <c r="T57" s="18"/>
      <c r="V57" s="13"/>
      <c r="W57" s="13"/>
    </row>
    <row r="58" spans="1:25" ht="15" customHeight="1">
      <c r="A58" s="70"/>
      <c r="B58" s="73"/>
      <c r="C58" s="38"/>
      <c r="D58" s="33" t="s">
        <v>170</v>
      </c>
      <c r="G58" s="17"/>
      <c r="H58" s="17"/>
      <c r="K58" s="22"/>
      <c r="N58" s="17"/>
      <c r="P58" s="16"/>
      <c r="Q58" s="16"/>
      <c r="R58" s="24" t="s">
        <v>221</v>
      </c>
      <c r="T58" s="18"/>
      <c r="V58" s="13"/>
      <c r="W58" s="13"/>
    </row>
    <row r="59" spans="1:25" ht="15" customHeight="1">
      <c r="A59" s="70"/>
      <c r="B59" s="73"/>
      <c r="C59" s="38"/>
      <c r="D59" s="397"/>
      <c r="E59" s="17" t="s">
        <v>112</v>
      </c>
      <c r="F59" s="17" t="s">
        <v>113</v>
      </c>
      <c r="G59" s="17"/>
      <c r="H59" s="17"/>
      <c r="I59" s="53">
        <v>3</v>
      </c>
      <c r="J59" s="17" t="s">
        <v>114</v>
      </c>
      <c r="K59" s="17" t="s">
        <v>113</v>
      </c>
      <c r="L59" s="54">
        <v>6</v>
      </c>
      <c r="M59" s="17" t="s">
        <v>115</v>
      </c>
      <c r="N59" s="17"/>
      <c r="O59" s="23" t="s">
        <v>116</v>
      </c>
      <c r="P59" s="16">
        <f>D59*I59*L59</f>
        <v>0</v>
      </c>
      <c r="Q59" s="16"/>
      <c r="R59" s="43"/>
      <c r="T59" s="18"/>
      <c r="V59" s="13"/>
      <c r="W59" s="13"/>
    </row>
    <row r="60" spans="1:25" ht="15" customHeight="1">
      <c r="A60" s="70"/>
      <c r="B60" s="73"/>
      <c r="C60" s="38"/>
      <c r="D60" s="20"/>
      <c r="G60" s="17"/>
      <c r="H60" s="17"/>
      <c r="K60" s="22"/>
      <c r="N60" s="17"/>
      <c r="O60" s="17" t="s">
        <v>119</v>
      </c>
      <c r="P60" s="13"/>
      <c r="Q60" s="16">
        <f>SUM(P51:P59)/110*100</f>
        <v>31854.545454545456</v>
      </c>
      <c r="R60" s="85" t="s">
        <v>125</v>
      </c>
      <c r="T60" s="18"/>
      <c r="V60" s="13"/>
      <c r="W60" s="13"/>
    </row>
    <row r="61" spans="1:25" ht="15" customHeight="1">
      <c r="A61" s="70"/>
      <c r="B61" s="73"/>
      <c r="C61" s="38"/>
      <c r="D61" s="20"/>
      <c r="G61" s="17"/>
      <c r="H61" s="17"/>
      <c r="K61" s="22"/>
      <c r="N61" s="17"/>
      <c r="P61" s="16"/>
      <c r="Q61" s="16"/>
      <c r="R61" s="43"/>
      <c r="T61" s="18"/>
      <c r="V61" s="13"/>
      <c r="W61" s="13"/>
    </row>
    <row r="62" spans="1:25" ht="15" customHeight="1">
      <c r="A62" s="70"/>
      <c r="B62" s="73"/>
      <c r="C62" s="19" t="s">
        <v>126</v>
      </c>
      <c r="D62" s="34">
        <v>140</v>
      </c>
      <c r="E62" s="17" t="s">
        <v>112</v>
      </c>
      <c r="F62" s="17" t="s">
        <v>113</v>
      </c>
      <c r="G62" s="17"/>
      <c r="H62" s="17"/>
      <c r="I62" s="53">
        <v>150</v>
      </c>
      <c r="J62" s="17" t="s">
        <v>114</v>
      </c>
      <c r="K62" s="17" t="s">
        <v>113</v>
      </c>
      <c r="L62" s="54">
        <v>3</v>
      </c>
      <c r="M62" s="17" t="s">
        <v>115</v>
      </c>
      <c r="N62" s="17"/>
      <c r="O62" s="23" t="s">
        <v>116</v>
      </c>
      <c r="P62" s="16">
        <f>D62*I62*L62</f>
        <v>63000</v>
      </c>
      <c r="Q62" s="16"/>
      <c r="R62" s="24" t="s">
        <v>324</v>
      </c>
      <c r="T62" s="18"/>
      <c r="V62" s="13"/>
      <c r="W62" s="13"/>
    </row>
    <row r="63" spans="1:25" ht="15" customHeight="1">
      <c r="A63" s="70"/>
      <c r="B63" s="73"/>
      <c r="C63" s="19" t="s">
        <v>173</v>
      </c>
      <c r="D63" s="34">
        <v>2000</v>
      </c>
      <c r="E63" s="17" t="s">
        <v>112</v>
      </c>
      <c r="F63" s="17" t="s">
        <v>113</v>
      </c>
      <c r="G63" s="17"/>
      <c r="H63" s="17"/>
      <c r="I63" s="53">
        <v>15</v>
      </c>
      <c r="J63" s="17" t="s">
        <v>129</v>
      </c>
      <c r="K63" s="17" t="s">
        <v>113</v>
      </c>
      <c r="L63" s="54">
        <v>3</v>
      </c>
      <c r="M63" s="17" t="s">
        <v>133</v>
      </c>
      <c r="N63" s="17"/>
      <c r="O63" s="23" t="s">
        <v>116</v>
      </c>
      <c r="P63" s="16">
        <f>D63*I63*L63</f>
        <v>90000</v>
      </c>
      <c r="Q63" s="16"/>
      <c r="R63" s="24" t="s">
        <v>174</v>
      </c>
      <c r="T63" s="18"/>
      <c r="V63" s="13"/>
      <c r="W63" s="13"/>
    </row>
    <row r="64" spans="1:25" ht="15" customHeight="1">
      <c r="A64" s="70"/>
      <c r="B64" s="73"/>
      <c r="C64" s="19"/>
      <c r="D64" s="20"/>
      <c r="G64" s="17"/>
      <c r="H64" s="17"/>
      <c r="K64" s="17"/>
      <c r="L64" s="32"/>
      <c r="N64" s="17"/>
      <c r="O64" s="17" t="s">
        <v>119</v>
      </c>
      <c r="P64" s="16"/>
      <c r="Q64" s="16">
        <f>P62+P63</f>
        <v>153000</v>
      </c>
      <c r="R64" s="24"/>
      <c r="T64" s="18"/>
      <c r="V64" s="13"/>
      <c r="W64" s="13"/>
    </row>
    <row r="65" spans="1:23" ht="15" customHeight="1">
      <c r="A65" s="70"/>
      <c r="B65" s="73"/>
      <c r="C65" s="19" t="s">
        <v>131</v>
      </c>
      <c r="D65" s="20"/>
      <c r="G65" s="17"/>
      <c r="H65" s="17"/>
      <c r="K65" s="22"/>
      <c r="N65" s="17"/>
      <c r="P65" s="16"/>
      <c r="Q65" s="16"/>
      <c r="R65" s="24"/>
      <c r="T65" s="18"/>
      <c r="V65" s="13"/>
      <c r="W65" s="13"/>
    </row>
    <row r="66" spans="1:23" ht="15" customHeight="1">
      <c r="A66" s="70"/>
      <c r="B66" s="73"/>
      <c r="C66" s="38" t="s">
        <v>132</v>
      </c>
      <c r="D66" s="34">
        <v>50000</v>
      </c>
      <c r="E66" s="17" t="s">
        <v>112</v>
      </c>
      <c r="F66" s="17" t="s">
        <v>113</v>
      </c>
      <c r="G66" s="17"/>
      <c r="H66" s="17"/>
      <c r="I66" s="53">
        <v>1</v>
      </c>
      <c r="J66" s="17" t="s">
        <v>129</v>
      </c>
      <c r="K66" s="17" t="s">
        <v>113</v>
      </c>
      <c r="L66" s="54">
        <v>1</v>
      </c>
      <c r="M66" s="17" t="s">
        <v>133</v>
      </c>
      <c r="N66" s="17"/>
      <c r="O66" s="23" t="s">
        <v>116</v>
      </c>
      <c r="P66" s="16">
        <f>D66*I66*L66</f>
        <v>50000</v>
      </c>
      <c r="Q66" s="16"/>
      <c r="R66" s="24"/>
      <c r="T66" s="18"/>
      <c r="V66" s="13"/>
      <c r="W66" s="13"/>
    </row>
    <row r="67" spans="1:23" ht="15" customHeight="1">
      <c r="A67" s="70"/>
      <c r="B67" s="73"/>
      <c r="C67" s="38" t="s">
        <v>135</v>
      </c>
      <c r="D67" s="34">
        <v>60000</v>
      </c>
      <c r="E67" s="17" t="s">
        <v>112</v>
      </c>
      <c r="F67" s="17" t="s">
        <v>113</v>
      </c>
      <c r="G67" s="17"/>
      <c r="H67" s="17"/>
      <c r="I67" s="53">
        <v>1</v>
      </c>
      <c r="J67" s="17" t="s">
        <v>129</v>
      </c>
      <c r="K67" s="17" t="s">
        <v>113</v>
      </c>
      <c r="L67" s="54">
        <v>1</v>
      </c>
      <c r="M67" s="17" t="s">
        <v>133</v>
      </c>
      <c r="N67" s="17"/>
      <c r="O67" s="23" t="s">
        <v>116</v>
      </c>
      <c r="P67" s="16">
        <f>D67*I67*L67</f>
        <v>60000</v>
      </c>
      <c r="Q67" s="16"/>
      <c r="R67" s="24" t="s">
        <v>325</v>
      </c>
      <c r="T67" s="18"/>
      <c r="V67" s="13"/>
      <c r="W67" s="13"/>
    </row>
    <row r="68" spans="1:23" ht="15" customHeight="1">
      <c r="A68" s="70"/>
      <c r="B68" s="73"/>
      <c r="C68" s="38"/>
      <c r="D68" s="20"/>
      <c r="G68" s="17"/>
      <c r="H68" s="17"/>
      <c r="J68" s="39"/>
      <c r="K68" s="22"/>
      <c r="N68" s="17"/>
      <c r="O68" s="17" t="s">
        <v>119</v>
      </c>
      <c r="P68" s="13"/>
      <c r="Q68" s="16">
        <f>SUM(P66:P67)</f>
        <v>110000</v>
      </c>
      <c r="R68" s="24"/>
      <c r="T68" s="18"/>
      <c r="V68" s="13"/>
      <c r="W68" s="13"/>
    </row>
    <row r="69" spans="1:23" ht="15" customHeight="1">
      <c r="A69" s="70"/>
      <c r="B69" s="73"/>
      <c r="C69" s="19"/>
      <c r="D69" s="20"/>
      <c r="G69" s="17"/>
      <c r="H69" s="17"/>
      <c r="K69" s="22"/>
      <c r="N69" s="17"/>
      <c r="P69" s="16"/>
      <c r="Q69" s="16"/>
      <c r="R69" s="24"/>
      <c r="T69" s="18"/>
      <c r="V69" s="13"/>
      <c r="W69" s="13"/>
    </row>
    <row r="70" spans="1:23" ht="15" customHeight="1">
      <c r="A70" s="70"/>
      <c r="B70" s="73"/>
      <c r="C70" s="19" t="s">
        <v>139</v>
      </c>
      <c r="D70" s="34">
        <v>1000</v>
      </c>
      <c r="E70" s="17" t="s">
        <v>112</v>
      </c>
      <c r="F70" s="17" t="s">
        <v>113</v>
      </c>
      <c r="G70" s="17"/>
      <c r="H70" s="17"/>
      <c r="I70" s="53">
        <v>150</v>
      </c>
      <c r="J70" s="17" t="s">
        <v>114</v>
      </c>
      <c r="K70" s="17" t="s">
        <v>113</v>
      </c>
      <c r="L70" s="54">
        <v>1</v>
      </c>
      <c r="M70" s="17" t="s">
        <v>133</v>
      </c>
      <c r="N70" s="17"/>
      <c r="O70" s="23" t="s">
        <v>116</v>
      </c>
      <c r="P70" s="16">
        <f>D70*I70*L70</f>
        <v>150000</v>
      </c>
      <c r="Q70" s="16">
        <f>P70</f>
        <v>150000</v>
      </c>
      <c r="R70" s="24"/>
      <c r="T70" s="18"/>
      <c r="V70" s="13"/>
      <c r="W70" s="13"/>
    </row>
    <row r="71" spans="1:23" ht="15" customHeight="1">
      <c r="A71" s="70"/>
      <c r="B71" s="73"/>
      <c r="C71" s="19"/>
      <c r="D71" s="20"/>
      <c r="G71" s="17"/>
      <c r="H71" s="17"/>
      <c r="J71" s="39"/>
      <c r="K71" s="22"/>
      <c r="N71" s="17"/>
      <c r="O71" s="23"/>
      <c r="P71" s="16"/>
      <c r="Q71" s="16"/>
      <c r="R71" s="24"/>
      <c r="T71" s="18"/>
      <c r="V71" s="13"/>
      <c r="W71" s="13"/>
    </row>
    <row r="72" spans="1:23" ht="15" customHeight="1">
      <c r="A72" s="70"/>
      <c r="B72" s="73"/>
      <c r="C72" s="19" t="s">
        <v>147</v>
      </c>
      <c r="D72" s="20"/>
      <c r="G72" s="17"/>
      <c r="H72" s="17"/>
      <c r="K72" s="22"/>
      <c r="N72" s="17"/>
      <c r="P72" s="16"/>
      <c r="Q72" s="16"/>
      <c r="R72" s="24"/>
      <c r="T72" s="18"/>
      <c r="V72" s="13"/>
      <c r="W72" s="13"/>
    </row>
    <row r="73" spans="1:23" ht="15" customHeight="1">
      <c r="A73" s="70"/>
      <c r="B73" s="73"/>
      <c r="C73" s="40" t="s">
        <v>148</v>
      </c>
      <c r="D73" s="34">
        <v>500000</v>
      </c>
      <c r="E73" s="17" t="s">
        <v>112</v>
      </c>
      <c r="F73" s="17" t="s">
        <v>113</v>
      </c>
      <c r="G73" s="17"/>
      <c r="H73" s="17"/>
      <c r="I73" s="35">
        <v>2</v>
      </c>
      <c r="J73" s="17" t="s">
        <v>129</v>
      </c>
      <c r="K73" s="17" t="s">
        <v>113</v>
      </c>
      <c r="L73" s="54">
        <v>1</v>
      </c>
      <c r="M73" s="17" t="s">
        <v>133</v>
      </c>
      <c r="N73" s="17"/>
      <c r="O73" s="23" t="s">
        <v>116</v>
      </c>
      <c r="P73" s="16">
        <f t="shared" ref="P73:P78" si="1">D73*I73*L73</f>
        <v>1000000</v>
      </c>
      <c r="Q73" s="16"/>
      <c r="R73" s="24"/>
      <c r="T73" s="18"/>
      <c r="V73" s="13"/>
      <c r="W73" s="13"/>
    </row>
    <row r="74" spans="1:23" ht="15" customHeight="1">
      <c r="A74" s="70"/>
      <c r="B74" s="73"/>
      <c r="C74" s="40" t="s">
        <v>151</v>
      </c>
      <c r="D74" s="34">
        <v>10000</v>
      </c>
      <c r="E74" s="17" t="s">
        <v>112</v>
      </c>
      <c r="F74" s="17" t="s">
        <v>113</v>
      </c>
      <c r="G74" s="13"/>
      <c r="H74" s="13"/>
      <c r="I74" s="35">
        <v>5</v>
      </c>
      <c r="J74" s="17" t="s">
        <v>129</v>
      </c>
      <c r="K74" s="17" t="s">
        <v>113</v>
      </c>
      <c r="L74" s="36">
        <v>1</v>
      </c>
      <c r="M74" s="17" t="s">
        <v>133</v>
      </c>
      <c r="O74" s="23" t="s">
        <v>116</v>
      </c>
      <c r="P74" s="16">
        <f t="shared" si="1"/>
        <v>50000</v>
      </c>
      <c r="Q74" s="238" t="s">
        <v>175</v>
      </c>
      <c r="R74" s="386"/>
      <c r="S74" s="18"/>
      <c r="U74" s="13"/>
      <c r="V74" s="13"/>
      <c r="W74" s="13"/>
    </row>
    <row r="75" spans="1:23" ht="15" customHeight="1">
      <c r="A75" s="70"/>
      <c r="B75" s="73"/>
      <c r="C75" s="38" t="s">
        <v>155</v>
      </c>
      <c r="D75" s="397"/>
      <c r="E75" s="17" t="s">
        <v>112</v>
      </c>
      <c r="F75" s="17" t="s">
        <v>113</v>
      </c>
      <c r="G75" s="17"/>
      <c r="H75" s="17"/>
      <c r="I75" s="53">
        <v>1</v>
      </c>
      <c r="J75" s="17" t="s">
        <v>129</v>
      </c>
      <c r="K75" s="17" t="s">
        <v>113</v>
      </c>
      <c r="L75" s="54">
        <v>100</v>
      </c>
      <c r="M75" s="17" t="s">
        <v>156</v>
      </c>
      <c r="N75" s="17"/>
      <c r="O75" s="23" t="s">
        <v>116</v>
      </c>
      <c r="P75" s="16">
        <f t="shared" si="1"/>
        <v>0</v>
      </c>
      <c r="Q75" s="16"/>
      <c r="R75" s="389" t="s">
        <v>322</v>
      </c>
      <c r="T75" s="18"/>
      <c r="V75" s="13"/>
      <c r="W75" s="13"/>
    </row>
    <row r="76" spans="1:23" ht="15" customHeight="1">
      <c r="A76" s="70"/>
      <c r="B76" s="73"/>
      <c r="C76" s="40" t="s">
        <v>158</v>
      </c>
      <c r="D76" s="34">
        <v>10000</v>
      </c>
      <c r="E76" s="17" t="s">
        <v>112</v>
      </c>
      <c r="F76" s="17" t="s">
        <v>113</v>
      </c>
      <c r="G76" s="17"/>
      <c r="H76" s="17"/>
      <c r="I76" s="53">
        <v>1</v>
      </c>
      <c r="J76" s="17" t="s">
        <v>129</v>
      </c>
      <c r="K76" s="17" t="s">
        <v>113</v>
      </c>
      <c r="L76" s="54">
        <v>1</v>
      </c>
      <c r="M76" s="17" t="s">
        <v>133</v>
      </c>
      <c r="N76" s="17"/>
      <c r="O76" s="23" t="s">
        <v>116</v>
      </c>
      <c r="P76" s="16">
        <f t="shared" si="1"/>
        <v>10000</v>
      </c>
      <c r="Q76" s="16"/>
      <c r="R76" s="387"/>
      <c r="T76" s="18"/>
      <c r="V76" s="13"/>
      <c r="W76" s="13"/>
    </row>
    <row r="77" spans="1:23" ht="15" customHeight="1">
      <c r="A77" s="70"/>
      <c r="B77" s="73"/>
      <c r="C77" s="41" t="s">
        <v>159</v>
      </c>
      <c r="D77" s="34">
        <v>10000000</v>
      </c>
      <c r="E77" s="17" t="s">
        <v>112</v>
      </c>
      <c r="F77" s="17" t="s">
        <v>113</v>
      </c>
      <c r="G77" s="17"/>
      <c r="H77" s="17"/>
      <c r="I77" s="53">
        <v>1</v>
      </c>
      <c r="J77" s="17" t="s">
        <v>129</v>
      </c>
      <c r="K77" s="17" t="s">
        <v>113</v>
      </c>
      <c r="L77" s="54">
        <v>1</v>
      </c>
      <c r="M77" s="17" t="s">
        <v>133</v>
      </c>
      <c r="N77" s="17"/>
      <c r="O77" s="23" t="s">
        <v>116</v>
      </c>
      <c r="P77" s="16">
        <f t="shared" si="1"/>
        <v>10000000</v>
      </c>
      <c r="Q77" s="16"/>
      <c r="R77" s="387"/>
      <c r="T77" s="18"/>
      <c r="V77" s="13"/>
      <c r="W77" s="13"/>
    </row>
    <row r="78" spans="1:23" ht="15" customHeight="1">
      <c r="A78" s="70"/>
      <c r="B78" s="73"/>
      <c r="C78" s="47" t="s">
        <v>176</v>
      </c>
      <c r="D78" s="34">
        <v>1000000</v>
      </c>
      <c r="E78" s="17" t="s">
        <v>112</v>
      </c>
      <c r="F78" s="17" t="s">
        <v>113</v>
      </c>
      <c r="G78" s="17"/>
      <c r="H78" s="17"/>
      <c r="I78" s="53">
        <v>1</v>
      </c>
      <c r="J78" s="17" t="s">
        <v>129</v>
      </c>
      <c r="K78" s="17" t="s">
        <v>113</v>
      </c>
      <c r="L78" s="54">
        <v>1</v>
      </c>
      <c r="M78" s="17" t="s">
        <v>133</v>
      </c>
      <c r="N78" s="17"/>
      <c r="O78" s="23" t="s">
        <v>116</v>
      </c>
      <c r="P78" s="16">
        <f t="shared" si="1"/>
        <v>1000000</v>
      </c>
      <c r="Q78" s="16"/>
      <c r="R78" s="387"/>
      <c r="T78" s="18"/>
      <c r="V78" s="13"/>
      <c r="W78" s="13"/>
    </row>
    <row r="79" spans="1:23" ht="15" customHeight="1" thickBot="1">
      <c r="A79" s="70"/>
      <c r="B79" s="73"/>
      <c r="C79" s="48"/>
      <c r="D79" s="25"/>
      <c r="E79" s="26"/>
      <c r="F79" s="26"/>
      <c r="G79" s="26"/>
      <c r="H79" s="26"/>
      <c r="I79" s="26"/>
      <c r="J79" s="26"/>
      <c r="K79" s="26"/>
      <c r="L79" s="49"/>
      <c r="M79" s="26"/>
      <c r="N79" s="26"/>
      <c r="O79" s="26" t="s">
        <v>119</v>
      </c>
      <c r="P79" s="13"/>
      <c r="Q79" s="50">
        <f>SUM(P73:P78)</f>
        <v>12060000</v>
      </c>
      <c r="R79" s="387"/>
      <c r="T79" s="18"/>
      <c r="V79" s="13"/>
      <c r="W79" s="13"/>
    </row>
    <row r="80" spans="1:23" ht="15" customHeight="1">
      <c r="A80" s="236" t="s">
        <v>177</v>
      </c>
      <c r="B80" s="172" t="s">
        <v>178</v>
      </c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4"/>
      <c r="S80" s="13"/>
      <c r="T80" s="13"/>
      <c r="U80" s="13"/>
      <c r="V80" s="13"/>
      <c r="W80" s="13"/>
    </row>
    <row r="81" spans="1:23" ht="15" customHeight="1">
      <c r="B81" s="73">
        <f>SUM(Q81:Q95)</f>
        <v>45727.272727272728</v>
      </c>
      <c r="C81" s="61" t="s">
        <v>110</v>
      </c>
      <c r="D81" s="20"/>
      <c r="G81" s="17"/>
      <c r="H81" s="17"/>
      <c r="K81" s="17"/>
      <c r="N81" s="17"/>
      <c r="O81" s="32"/>
      <c r="P81" s="13"/>
      <c r="Q81" s="13"/>
      <c r="R81" s="43"/>
      <c r="T81" s="18"/>
      <c r="V81" s="13"/>
      <c r="W81" s="13"/>
    </row>
    <row r="82" spans="1:23" ht="15" customHeight="1">
      <c r="B82" s="73"/>
      <c r="C82" s="61"/>
      <c r="D82" s="33" t="s">
        <v>179</v>
      </c>
      <c r="G82" s="17"/>
      <c r="H82" s="17"/>
      <c r="K82" s="17"/>
      <c r="N82" s="17"/>
      <c r="O82" s="22"/>
      <c r="R82" s="43"/>
      <c r="T82" s="18"/>
      <c r="V82" s="13"/>
      <c r="W82" s="13"/>
    </row>
    <row r="83" spans="1:23" ht="15" customHeight="1">
      <c r="B83" s="73"/>
      <c r="C83" s="19"/>
      <c r="D83" s="34">
        <v>620</v>
      </c>
      <c r="E83" s="17" t="s">
        <v>112</v>
      </c>
      <c r="F83" s="17" t="s">
        <v>113</v>
      </c>
      <c r="G83" s="17"/>
      <c r="H83" s="17"/>
      <c r="I83" s="45">
        <v>6</v>
      </c>
      <c r="J83" s="17" t="s">
        <v>114</v>
      </c>
      <c r="K83" s="17" t="s">
        <v>113</v>
      </c>
      <c r="L83" s="46">
        <v>4</v>
      </c>
      <c r="M83" s="17" t="s">
        <v>115</v>
      </c>
      <c r="N83" s="17"/>
      <c r="O83" s="23" t="s">
        <v>116</v>
      </c>
      <c r="P83" s="16">
        <f>D83*I83*L83</f>
        <v>14880</v>
      </c>
      <c r="Q83" s="16"/>
      <c r="R83" s="24" t="s">
        <v>180</v>
      </c>
      <c r="S83" s="13"/>
      <c r="T83" s="13"/>
      <c r="U83" s="13"/>
      <c r="V83" s="13"/>
      <c r="W83" s="13"/>
    </row>
    <row r="84" spans="1:23" ht="15" customHeight="1">
      <c r="B84" s="73"/>
      <c r="C84" s="38"/>
      <c r="D84" s="20"/>
      <c r="G84" s="17"/>
      <c r="H84" s="17"/>
      <c r="K84" s="22"/>
      <c r="N84" s="17"/>
      <c r="O84" s="17" t="s">
        <v>119</v>
      </c>
      <c r="P84" s="13"/>
      <c r="Q84" s="16">
        <f>SUM(P83:P83)/110*100</f>
        <v>13527.272727272728</v>
      </c>
      <c r="R84" s="85" t="s">
        <v>125</v>
      </c>
      <c r="S84" s="13"/>
      <c r="T84" s="13"/>
      <c r="U84" s="13"/>
      <c r="V84" s="13"/>
      <c r="W84" s="13"/>
    </row>
    <row r="85" spans="1:23" ht="15" customHeight="1">
      <c r="A85" s="70"/>
      <c r="B85" s="73"/>
      <c r="C85" s="19" t="s">
        <v>181</v>
      </c>
      <c r="D85" s="34">
        <v>140</v>
      </c>
      <c r="E85" s="17" t="s">
        <v>112</v>
      </c>
      <c r="F85" s="17" t="s">
        <v>113</v>
      </c>
      <c r="G85" s="17"/>
      <c r="H85" s="17"/>
      <c r="I85" s="53">
        <v>15</v>
      </c>
      <c r="J85" s="17" t="s">
        <v>114</v>
      </c>
      <c r="K85" s="17" t="s">
        <v>113</v>
      </c>
      <c r="L85" s="54">
        <v>2</v>
      </c>
      <c r="M85" s="17" t="s">
        <v>115</v>
      </c>
      <c r="N85" s="17"/>
      <c r="O85" s="23" t="s">
        <v>116</v>
      </c>
      <c r="P85" s="16">
        <f>D85*I85*L85</f>
        <v>4200</v>
      </c>
      <c r="Q85" s="58"/>
      <c r="R85" s="24" t="s">
        <v>198</v>
      </c>
      <c r="S85" s="18"/>
      <c r="U85" s="13"/>
      <c r="V85" s="13"/>
      <c r="W85" s="13"/>
    </row>
    <row r="86" spans="1:23" ht="15" customHeight="1">
      <c r="A86" s="70"/>
      <c r="B86" s="73"/>
      <c r="C86" s="19"/>
      <c r="D86" s="34">
        <v>2000</v>
      </c>
      <c r="E86" s="17" t="s">
        <v>112</v>
      </c>
      <c r="F86" s="17" t="s">
        <v>113</v>
      </c>
      <c r="G86" s="17"/>
      <c r="H86" s="17"/>
      <c r="I86" s="53">
        <v>2</v>
      </c>
      <c r="J86" s="17" t="s">
        <v>129</v>
      </c>
      <c r="K86" s="17" t="s">
        <v>113</v>
      </c>
      <c r="L86" s="54">
        <v>2</v>
      </c>
      <c r="M86" s="17" t="s">
        <v>115</v>
      </c>
      <c r="N86" s="17"/>
      <c r="O86" s="23" t="s">
        <v>116</v>
      </c>
      <c r="P86" s="16">
        <f>D86*I86*L86</f>
        <v>8000</v>
      </c>
      <c r="Q86" s="58">
        <f>P85+P86</f>
        <v>12200</v>
      </c>
      <c r="R86" s="24" t="s">
        <v>183</v>
      </c>
      <c r="S86" s="18"/>
      <c r="U86" s="13"/>
      <c r="V86" s="13"/>
      <c r="W86" s="13"/>
    </row>
    <row r="87" spans="1:23" ht="15" customHeight="1">
      <c r="A87" s="70"/>
      <c r="B87" s="73"/>
      <c r="C87" s="19" t="s">
        <v>131</v>
      </c>
      <c r="D87" s="20"/>
      <c r="G87" s="17"/>
      <c r="H87" s="17"/>
      <c r="K87" s="22"/>
      <c r="N87" s="17"/>
      <c r="P87" s="16"/>
      <c r="Q87" s="16"/>
      <c r="R87" s="24"/>
      <c r="S87" s="18"/>
      <c r="U87" s="13"/>
      <c r="V87" s="13"/>
      <c r="W87" s="13"/>
    </row>
    <row r="88" spans="1:23" ht="15" customHeight="1">
      <c r="A88" s="70"/>
      <c r="B88" s="73"/>
      <c r="C88" s="38" t="s">
        <v>132</v>
      </c>
      <c r="D88" s="44">
        <v>10000</v>
      </c>
      <c r="E88" s="17" t="s">
        <v>112</v>
      </c>
      <c r="F88" s="17" t="s">
        <v>113</v>
      </c>
      <c r="G88" s="17"/>
      <c r="H88" s="17"/>
      <c r="I88" s="53">
        <v>1</v>
      </c>
      <c r="J88" s="17" t="s">
        <v>129</v>
      </c>
      <c r="K88" s="17" t="s">
        <v>113</v>
      </c>
      <c r="L88" s="54">
        <v>2</v>
      </c>
      <c r="M88" s="17" t="s">
        <v>115</v>
      </c>
      <c r="N88" s="17"/>
      <c r="O88" s="23" t="s">
        <v>116</v>
      </c>
      <c r="P88" s="16">
        <f>D88*I88*L88</f>
        <v>20000</v>
      </c>
      <c r="Q88" s="16"/>
      <c r="R88" s="24"/>
      <c r="S88" s="18"/>
      <c r="U88" s="13"/>
      <c r="V88" s="13"/>
      <c r="W88" s="13"/>
    </row>
    <row r="89" spans="1:23" ht="15" customHeight="1">
      <c r="A89" s="70"/>
      <c r="B89" s="73"/>
      <c r="C89" s="38" t="s">
        <v>135</v>
      </c>
      <c r="D89" s="34"/>
      <c r="E89" s="17" t="s">
        <v>112</v>
      </c>
      <c r="F89" s="17" t="s">
        <v>113</v>
      </c>
      <c r="G89" s="17"/>
      <c r="H89" s="17"/>
      <c r="I89" s="53">
        <v>1</v>
      </c>
      <c r="J89" s="17" t="s">
        <v>129</v>
      </c>
      <c r="K89" s="17" t="s">
        <v>113</v>
      </c>
      <c r="L89" s="54">
        <v>1</v>
      </c>
      <c r="M89" s="17" t="s">
        <v>133</v>
      </c>
      <c r="N89" s="17"/>
      <c r="O89" s="23" t="s">
        <v>116</v>
      </c>
      <c r="P89" s="16">
        <f>D89*I89*L89</f>
        <v>0</v>
      </c>
      <c r="Q89" s="16">
        <f>P88+P89</f>
        <v>20000</v>
      </c>
      <c r="R89" s="24"/>
      <c r="S89" s="18"/>
      <c r="U89" s="13"/>
      <c r="V89" s="13"/>
      <c r="W89" s="13"/>
    </row>
    <row r="90" spans="1:23" ht="15" customHeight="1">
      <c r="A90" s="70"/>
      <c r="B90" s="73"/>
      <c r="C90" s="19" t="s">
        <v>147</v>
      </c>
      <c r="D90" s="20"/>
      <c r="G90" s="17"/>
      <c r="H90" s="17"/>
      <c r="K90" s="22"/>
      <c r="N90" s="17"/>
      <c r="P90" s="16"/>
      <c r="Q90" s="16"/>
      <c r="R90" s="24"/>
      <c r="S90" s="13"/>
      <c r="T90" s="13"/>
      <c r="U90" s="13"/>
      <c r="V90" s="13"/>
      <c r="W90" s="13"/>
    </row>
    <row r="91" spans="1:23" ht="15" customHeight="1">
      <c r="A91" s="70"/>
      <c r="B91" s="73"/>
      <c r="C91" s="63" t="s">
        <v>148</v>
      </c>
      <c r="D91" s="34">
        <v>5000</v>
      </c>
      <c r="E91" s="17" t="s">
        <v>112</v>
      </c>
      <c r="F91" s="17" t="s">
        <v>113</v>
      </c>
      <c r="G91" s="17"/>
      <c r="H91" s="17"/>
      <c r="I91" s="53">
        <v>1</v>
      </c>
      <c r="J91" s="17" t="s">
        <v>129</v>
      </c>
      <c r="K91" s="17" t="s">
        <v>113</v>
      </c>
      <c r="L91" s="114">
        <v>0</v>
      </c>
      <c r="M91" s="17" t="s">
        <v>133</v>
      </c>
      <c r="N91" s="17"/>
      <c r="O91" s="23" t="s">
        <v>116</v>
      </c>
      <c r="P91" s="16">
        <f>D91*I91*L91</f>
        <v>0</v>
      </c>
      <c r="Q91" s="16"/>
      <c r="R91" s="24"/>
      <c r="S91" s="13"/>
      <c r="T91" s="13"/>
      <c r="U91" s="13"/>
      <c r="V91" s="13"/>
      <c r="W91" s="13"/>
    </row>
    <row r="92" spans="1:23" ht="15" customHeight="1">
      <c r="A92" s="70"/>
      <c r="B92" s="73"/>
      <c r="C92" s="63" t="s">
        <v>158</v>
      </c>
      <c r="D92" s="34">
        <v>5000</v>
      </c>
      <c r="E92" s="17" t="s">
        <v>112</v>
      </c>
      <c r="F92" s="17" t="s">
        <v>113</v>
      </c>
      <c r="G92" s="17"/>
      <c r="H92" s="17"/>
      <c r="I92" s="53">
        <v>1</v>
      </c>
      <c r="J92" s="17" t="s">
        <v>129</v>
      </c>
      <c r="K92" s="17" t="s">
        <v>113</v>
      </c>
      <c r="L92" s="114">
        <v>0</v>
      </c>
      <c r="M92" s="17" t="s">
        <v>133</v>
      </c>
      <c r="N92" s="17"/>
      <c r="O92" s="23" t="s">
        <v>116</v>
      </c>
      <c r="P92" s="16">
        <f>D92*I92*L92</f>
        <v>0</v>
      </c>
      <c r="Q92" s="16"/>
      <c r="R92" s="24"/>
      <c r="S92" s="13"/>
      <c r="T92" s="13"/>
      <c r="U92" s="13"/>
      <c r="V92" s="13"/>
      <c r="W92" s="13"/>
    </row>
    <row r="93" spans="1:23" ht="15" customHeight="1">
      <c r="A93" s="70"/>
      <c r="B93" s="73"/>
      <c r="C93" s="64" t="s">
        <v>159</v>
      </c>
      <c r="D93" s="34"/>
      <c r="E93" s="17" t="s">
        <v>112</v>
      </c>
      <c r="F93" s="17" t="s">
        <v>113</v>
      </c>
      <c r="G93" s="17"/>
      <c r="H93" s="17"/>
      <c r="I93" s="53"/>
      <c r="J93" s="17" t="s">
        <v>129</v>
      </c>
      <c r="K93" s="17" t="s">
        <v>113</v>
      </c>
      <c r="L93" s="54"/>
      <c r="M93" s="17" t="s">
        <v>133</v>
      </c>
      <c r="N93" s="17"/>
      <c r="O93" s="23" t="s">
        <v>116</v>
      </c>
      <c r="P93" s="16">
        <f>D93*I93*L93</f>
        <v>0</v>
      </c>
      <c r="Q93" s="16"/>
      <c r="R93" s="24"/>
      <c r="S93" s="13"/>
      <c r="T93" s="13"/>
      <c r="U93" s="13"/>
      <c r="V93" s="13"/>
      <c r="W93" s="13"/>
    </row>
    <row r="94" spans="1:23" ht="15" customHeight="1">
      <c r="A94" s="70"/>
      <c r="B94" s="73"/>
      <c r="C94" s="65" t="s">
        <v>176</v>
      </c>
      <c r="D94" s="34"/>
      <c r="E94" s="17" t="s">
        <v>112</v>
      </c>
      <c r="F94" s="17" t="s">
        <v>113</v>
      </c>
      <c r="G94" s="17"/>
      <c r="H94" s="17"/>
      <c r="I94" s="53"/>
      <c r="J94" s="17" t="s">
        <v>129</v>
      </c>
      <c r="K94" s="17" t="s">
        <v>113</v>
      </c>
      <c r="L94" s="54"/>
      <c r="M94" s="17" t="s">
        <v>133</v>
      </c>
      <c r="N94" s="17"/>
      <c r="O94" s="23" t="s">
        <v>116</v>
      </c>
      <c r="P94" s="16">
        <f>D94*I94*L94</f>
        <v>0</v>
      </c>
      <c r="Q94" s="16"/>
      <c r="R94" s="24"/>
      <c r="S94" s="13"/>
      <c r="T94" s="13"/>
      <c r="U94" s="13"/>
      <c r="V94" s="13"/>
      <c r="W94" s="13"/>
    </row>
    <row r="95" spans="1:23" ht="15" customHeight="1" thickBot="1">
      <c r="A95" s="70"/>
      <c r="B95" s="73"/>
      <c r="C95" s="66"/>
      <c r="D95" s="25"/>
      <c r="E95" s="26"/>
      <c r="F95" s="26"/>
      <c r="G95" s="26"/>
      <c r="H95" s="26"/>
      <c r="I95" s="26"/>
      <c r="J95" s="26"/>
      <c r="K95" s="28"/>
      <c r="L95" s="26"/>
      <c r="M95" s="26"/>
      <c r="N95" s="26"/>
      <c r="O95" s="26" t="s">
        <v>119</v>
      </c>
      <c r="P95" s="13"/>
      <c r="Q95" s="30">
        <f>SUM(P91:P94)</f>
        <v>0</v>
      </c>
      <c r="R95" s="31"/>
      <c r="S95" s="13"/>
      <c r="T95" s="13"/>
      <c r="U95" s="13"/>
      <c r="V95" s="13"/>
      <c r="W95" s="13"/>
    </row>
    <row r="96" spans="1:23" ht="15" customHeight="1">
      <c r="A96" s="236" t="s">
        <v>31</v>
      </c>
      <c r="B96" s="172" t="s">
        <v>184</v>
      </c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4"/>
      <c r="U96" s="18"/>
      <c r="V96" s="17"/>
      <c r="W96" s="13"/>
    </row>
    <row r="97" spans="1:24" ht="15" customHeight="1">
      <c r="B97" s="73">
        <f>SUM(Q97:Q117)</f>
        <v>1604236.3636363638</v>
      </c>
      <c r="C97" s="19" t="s">
        <v>110</v>
      </c>
      <c r="D97" s="33" t="s">
        <v>185</v>
      </c>
      <c r="G97" s="17"/>
      <c r="H97" s="17"/>
      <c r="K97" s="17"/>
      <c r="N97" s="17"/>
      <c r="O97" s="22"/>
      <c r="R97" s="24"/>
      <c r="S97" s="16"/>
      <c r="V97" s="17"/>
      <c r="W97" s="18"/>
      <c r="X97" s="17"/>
    </row>
    <row r="98" spans="1:24" ht="15" customHeight="1">
      <c r="B98" s="73"/>
      <c r="C98" s="19"/>
      <c r="D98" s="111">
        <v>4000</v>
      </c>
      <c r="E98" s="17" t="s">
        <v>112</v>
      </c>
      <c r="F98" s="17" t="s">
        <v>113</v>
      </c>
      <c r="G98" s="17"/>
      <c r="H98" s="17"/>
      <c r="I98" s="59">
        <v>3</v>
      </c>
      <c r="J98" s="17" t="s">
        <v>114</v>
      </c>
      <c r="K98" s="17" t="s">
        <v>113</v>
      </c>
      <c r="L98" s="60">
        <v>4</v>
      </c>
      <c r="M98" s="17" t="s">
        <v>115</v>
      </c>
      <c r="N98" s="17"/>
      <c r="O98" s="23" t="s">
        <v>116</v>
      </c>
      <c r="P98" s="16">
        <f>D98*I98*L98</f>
        <v>48000</v>
      </c>
      <c r="Q98" s="16"/>
      <c r="R98" s="24" t="s">
        <v>219</v>
      </c>
      <c r="T98" s="18"/>
      <c r="V98" s="13"/>
      <c r="W98" s="13"/>
    </row>
    <row r="99" spans="1:24" ht="15" customHeight="1">
      <c r="B99" s="73"/>
      <c r="C99" s="19" t="s">
        <v>120</v>
      </c>
      <c r="D99" s="20"/>
      <c r="G99" s="17"/>
      <c r="H99" s="17"/>
      <c r="K99" s="22"/>
      <c r="N99" s="17"/>
      <c r="P99" s="16"/>
      <c r="Q99" s="16"/>
      <c r="R99" s="70"/>
      <c r="T99" s="18"/>
      <c r="V99" s="13"/>
      <c r="W99" s="13"/>
    </row>
    <row r="100" spans="1:24" ht="15" customHeight="1">
      <c r="A100" s="70"/>
      <c r="B100" s="73"/>
      <c r="C100" s="16" t="s">
        <v>318</v>
      </c>
      <c r="D100" s="397"/>
      <c r="E100" s="17" t="s">
        <v>112</v>
      </c>
      <c r="F100" s="17" t="s">
        <v>113</v>
      </c>
      <c r="G100" s="17"/>
      <c r="H100" s="17"/>
      <c r="I100" s="53">
        <v>3</v>
      </c>
      <c r="J100" s="17" t="s">
        <v>114</v>
      </c>
      <c r="K100" s="17" t="s">
        <v>113</v>
      </c>
      <c r="L100" s="54">
        <v>4</v>
      </c>
      <c r="M100" s="17" t="s">
        <v>115</v>
      </c>
      <c r="N100" s="17"/>
      <c r="O100" s="23" t="s">
        <v>116</v>
      </c>
      <c r="P100" s="16">
        <f>D100*I100*L100</f>
        <v>0</v>
      </c>
      <c r="Q100" s="16"/>
      <c r="R100" s="24" t="s">
        <v>221</v>
      </c>
      <c r="T100" s="18"/>
      <c r="V100" s="13"/>
      <c r="W100" s="13"/>
    </row>
    <row r="101" spans="1:24" ht="15" customHeight="1">
      <c r="A101" s="70"/>
      <c r="B101" s="73"/>
      <c r="C101" s="38" t="s">
        <v>319</v>
      </c>
      <c r="D101" s="397"/>
      <c r="E101" s="17" t="s">
        <v>112</v>
      </c>
      <c r="F101" s="17" t="s">
        <v>113</v>
      </c>
      <c r="G101" s="17"/>
      <c r="H101" s="17"/>
      <c r="I101" s="53">
        <v>3</v>
      </c>
      <c r="J101" s="17" t="s">
        <v>114</v>
      </c>
      <c r="K101" s="17" t="s">
        <v>113</v>
      </c>
      <c r="L101" s="54">
        <v>16</v>
      </c>
      <c r="M101" s="17" t="s">
        <v>115</v>
      </c>
      <c r="N101" s="17"/>
      <c r="O101" s="23" t="s">
        <v>116</v>
      </c>
      <c r="P101" s="16">
        <f>D101*I101*L101</f>
        <v>0</v>
      </c>
      <c r="Q101" s="16">
        <f>SUM(P98:P101)/110*100</f>
        <v>43636.36363636364</v>
      </c>
      <c r="R101" s="85" t="s">
        <v>125</v>
      </c>
      <c r="T101" s="18"/>
      <c r="V101" s="13"/>
      <c r="W101" s="13"/>
    </row>
    <row r="102" spans="1:24" ht="15" customHeight="1">
      <c r="A102" s="70"/>
      <c r="B102" s="73"/>
      <c r="C102" s="38"/>
      <c r="D102" s="20"/>
      <c r="G102" s="17"/>
      <c r="H102" s="17"/>
      <c r="K102" s="22"/>
      <c r="N102" s="17"/>
      <c r="P102" s="13"/>
      <c r="Q102" s="13"/>
      <c r="R102" s="24"/>
      <c r="T102" s="18"/>
      <c r="V102" s="13"/>
      <c r="W102" s="13"/>
    </row>
    <row r="103" spans="1:24" ht="15" customHeight="1">
      <c r="A103" s="70"/>
      <c r="B103" s="73"/>
      <c r="C103" s="19" t="s">
        <v>181</v>
      </c>
      <c r="D103" s="34">
        <v>140</v>
      </c>
      <c r="E103" s="17" t="s">
        <v>112</v>
      </c>
      <c r="F103" s="17" t="s">
        <v>113</v>
      </c>
      <c r="G103" s="17"/>
      <c r="H103" s="17"/>
      <c r="I103" s="53">
        <v>15</v>
      </c>
      <c r="J103" s="17" t="s">
        <v>114</v>
      </c>
      <c r="K103" s="17" t="s">
        <v>113</v>
      </c>
      <c r="L103" s="54">
        <v>6</v>
      </c>
      <c r="M103" s="17" t="s">
        <v>115</v>
      </c>
      <c r="N103" s="17"/>
      <c r="O103" s="23" t="s">
        <v>116</v>
      </c>
      <c r="P103" s="16">
        <f>D103*I103*L103</f>
        <v>12600</v>
      </c>
      <c r="Q103" s="16"/>
      <c r="R103" s="24" t="s">
        <v>204</v>
      </c>
      <c r="T103" s="18"/>
      <c r="V103" s="13"/>
      <c r="W103" s="13"/>
    </row>
    <row r="104" spans="1:24" ht="15" customHeight="1">
      <c r="A104" s="70"/>
      <c r="B104" s="73"/>
      <c r="C104" s="19"/>
      <c r="D104" s="34">
        <v>2000</v>
      </c>
      <c r="E104" s="17" t="s">
        <v>112</v>
      </c>
      <c r="F104" s="17" t="s">
        <v>113</v>
      </c>
      <c r="G104" s="17"/>
      <c r="H104" s="17"/>
      <c r="I104" s="53">
        <v>10</v>
      </c>
      <c r="J104" s="17" t="s">
        <v>129</v>
      </c>
      <c r="K104" s="17" t="s">
        <v>113</v>
      </c>
      <c r="L104" s="54">
        <v>4</v>
      </c>
      <c r="M104" s="17" t="s">
        <v>115</v>
      </c>
      <c r="N104" s="17"/>
      <c r="O104" s="23" t="s">
        <v>116</v>
      </c>
      <c r="P104" s="16">
        <f>D104*I104*L104</f>
        <v>80000</v>
      </c>
      <c r="Q104" s="16">
        <f>P103+P104</f>
        <v>92600</v>
      </c>
      <c r="R104" s="24" t="s">
        <v>183</v>
      </c>
      <c r="T104" s="18"/>
      <c r="V104" s="13"/>
      <c r="W104" s="13"/>
    </row>
    <row r="105" spans="1:24" ht="15" customHeight="1">
      <c r="A105" s="70"/>
      <c r="B105" s="73"/>
      <c r="C105" s="19" t="s">
        <v>131</v>
      </c>
      <c r="D105" s="20"/>
      <c r="G105" s="17"/>
      <c r="H105" s="17"/>
      <c r="K105" s="22"/>
      <c r="N105" s="17"/>
      <c r="P105" s="16"/>
      <c r="Q105" s="16"/>
      <c r="R105" s="24"/>
      <c r="T105" s="18"/>
      <c r="V105" s="13"/>
      <c r="W105" s="13"/>
    </row>
    <row r="106" spans="1:24" ht="15" customHeight="1">
      <c r="A106" s="70"/>
      <c r="B106" s="73"/>
      <c r="C106" s="38" t="s">
        <v>132</v>
      </c>
      <c r="D106" s="34">
        <v>50000</v>
      </c>
      <c r="E106" s="17" t="s">
        <v>112</v>
      </c>
      <c r="F106" s="17" t="s">
        <v>113</v>
      </c>
      <c r="G106" s="17"/>
      <c r="H106" s="17"/>
      <c r="I106" s="53">
        <v>1</v>
      </c>
      <c r="J106" s="17" t="s">
        <v>129</v>
      </c>
      <c r="K106" s="17" t="s">
        <v>113</v>
      </c>
      <c r="L106" s="54">
        <v>4</v>
      </c>
      <c r="M106" s="17" t="s">
        <v>115</v>
      </c>
      <c r="N106" s="17"/>
      <c r="O106" s="23" t="s">
        <v>116</v>
      </c>
      <c r="P106" s="16">
        <f>D106*I106*L106</f>
        <v>200000</v>
      </c>
      <c r="Q106" s="16"/>
      <c r="R106" s="24"/>
      <c r="T106" s="18"/>
      <c r="V106" s="13"/>
      <c r="W106" s="13"/>
    </row>
    <row r="107" spans="1:24" ht="15" customHeight="1">
      <c r="A107" s="70"/>
      <c r="B107" s="73"/>
      <c r="C107" s="38" t="s">
        <v>135</v>
      </c>
      <c r="D107" s="34">
        <v>50000</v>
      </c>
      <c r="E107" s="17" t="s">
        <v>112</v>
      </c>
      <c r="F107" s="17" t="s">
        <v>113</v>
      </c>
      <c r="G107" s="17"/>
      <c r="H107" s="17"/>
      <c r="I107" s="53">
        <v>1</v>
      </c>
      <c r="J107" s="17" t="s">
        <v>129</v>
      </c>
      <c r="K107" s="17" t="s">
        <v>113</v>
      </c>
      <c r="L107" s="54">
        <v>4</v>
      </c>
      <c r="M107" s="17" t="s">
        <v>115</v>
      </c>
      <c r="N107" s="17"/>
      <c r="O107" s="23" t="s">
        <v>116</v>
      </c>
      <c r="P107" s="16">
        <f>D107*I107*L107</f>
        <v>200000</v>
      </c>
      <c r="Q107" s="16">
        <f>SUM(P106:P107)</f>
        <v>400000</v>
      </c>
      <c r="R107" s="24"/>
      <c r="T107" s="18"/>
      <c r="V107" s="13"/>
      <c r="W107" s="13"/>
    </row>
    <row r="108" spans="1:24" ht="15" customHeight="1">
      <c r="A108" s="70"/>
      <c r="B108" s="73"/>
      <c r="C108" s="38"/>
      <c r="D108" s="20"/>
      <c r="G108" s="17"/>
      <c r="H108" s="17"/>
      <c r="J108" s="39"/>
      <c r="K108" s="22"/>
      <c r="N108" s="17"/>
      <c r="P108" s="13"/>
      <c r="Q108" s="13"/>
      <c r="R108" s="24"/>
      <c r="T108" s="18"/>
      <c r="V108" s="13"/>
      <c r="W108" s="13"/>
    </row>
    <row r="109" spans="1:24" ht="15" customHeight="1">
      <c r="A109" s="70"/>
      <c r="B109" s="73"/>
      <c r="C109" s="19" t="s">
        <v>139</v>
      </c>
      <c r="D109" s="34">
        <v>800</v>
      </c>
      <c r="E109" s="17" t="s">
        <v>112</v>
      </c>
      <c r="F109" s="17" t="s">
        <v>113</v>
      </c>
      <c r="G109" s="17"/>
      <c r="H109" s="17"/>
      <c r="I109" s="53">
        <v>15</v>
      </c>
      <c r="J109" s="17" t="s">
        <v>114</v>
      </c>
      <c r="K109" s="17" t="s">
        <v>113</v>
      </c>
      <c r="L109" s="54">
        <v>4</v>
      </c>
      <c r="M109" s="17" t="s">
        <v>115</v>
      </c>
      <c r="N109" s="17"/>
      <c r="O109" s="23" t="s">
        <v>116</v>
      </c>
      <c r="P109" s="16">
        <f>D109*I109*L109</f>
        <v>48000</v>
      </c>
      <c r="Q109" s="16">
        <f>P109</f>
        <v>48000</v>
      </c>
      <c r="R109" s="24"/>
      <c r="T109" s="18"/>
      <c r="V109" s="13"/>
      <c r="W109" s="13"/>
    </row>
    <row r="110" spans="1:24" ht="15" customHeight="1">
      <c r="A110" s="70"/>
      <c r="B110" s="73"/>
      <c r="C110" s="19"/>
      <c r="D110" s="20"/>
      <c r="G110" s="17"/>
      <c r="H110" s="17"/>
      <c r="J110" s="39"/>
      <c r="K110" s="22"/>
      <c r="N110" s="17"/>
      <c r="O110" s="23"/>
      <c r="P110" s="16"/>
      <c r="Q110" s="16"/>
      <c r="R110" s="24"/>
      <c r="T110" s="18"/>
      <c r="V110" s="13"/>
      <c r="W110" s="13"/>
    </row>
    <row r="111" spans="1:24" ht="15" customHeight="1">
      <c r="A111" s="70"/>
      <c r="B111" s="73"/>
      <c r="C111" s="19" t="s">
        <v>147</v>
      </c>
      <c r="D111" s="20"/>
      <c r="G111" s="17"/>
      <c r="H111" s="17"/>
      <c r="K111" s="22"/>
      <c r="N111" s="17"/>
      <c r="P111" s="16"/>
      <c r="Q111" s="16"/>
      <c r="R111" s="24"/>
      <c r="T111" s="18"/>
      <c r="V111" s="13"/>
      <c r="W111" s="13"/>
    </row>
    <row r="112" spans="1:24" ht="15" customHeight="1">
      <c r="A112" s="70"/>
      <c r="B112" s="73"/>
      <c r="C112" s="40" t="s">
        <v>148</v>
      </c>
      <c r="D112" s="241">
        <v>125000</v>
      </c>
      <c r="E112" s="17" t="s">
        <v>112</v>
      </c>
      <c r="F112" s="17" t="s">
        <v>113</v>
      </c>
      <c r="G112" s="17"/>
      <c r="H112" s="17"/>
      <c r="I112" s="53">
        <v>1</v>
      </c>
      <c r="J112" s="17" t="s">
        <v>129</v>
      </c>
      <c r="K112" s="17" t="s">
        <v>113</v>
      </c>
      <c r="L112" s="242">
        <v>4</v>
      </c>
      <c r="M112" s="17" t="s">
        <v>115</v>
      </c>
      <c r="N112" s="17"/>
      <c r="O112" s="23" t="s">
        <v>116</v>
      </c>
      <c r="P112" s="239">
        <f>D112*I112*L112</f>
        <v>500000</v>
      </c>
      <c r="Q112" s="16"/>
      <c r="R112" s="24"/>
      <c r="T112" s="18"/>
      <c r="V112" s="13"/>
      <c r="W112" s="13"/>
    </row>
    <row r="113" spans="1:23" ht="15" customHeight="1">
      <c r="A113" s="70"/>
      <c r="B113" s="73"/>
      <c r="C113" s="38" t="s">
        <v>155</v>
      </c>
      <c r="D113" s="397"/>
      <c r="E113" s="17" t="s">
        <v>112</v>
      </c>
      <c r="F113" s="17" t="s">
        <v>113</v>
      </c>
      <c r="G113" s="17"/>
      <c r="H113" s="17"/>
      <c r="I113" s="53">
        <v>10</v>
      </c>
      <c r="J113" s="17" t="s">
        <v>129</v>
      </c>
      <c r="K113" s="17" t="s">
        <v>113</v>
      </c>
      <c r="L113" s="54">
        <v>4</v>
      </c>
      <c r="M113" s="17" t="s">
        <v>115</v>
      </c>
      <c r="N113" s="17"/>
      <c r="O113" s="23" t="s">
        <v>116</v>
      </c>
      <c r="P113" s="16">
        <f>D113*I113*L113</f>
        <v>0</v>
      </c>
      <c r="Q113" s="16"/>
      <c r="R113" s="389" t="s">
        <v>322</v>
      </c>
      <c r="T113" s="18"/>
      <c r="V113" s="13"/>
      <c r="W113" s="13"/>
    </row>
    <row r="114" spans="1:23" ht="15" customHeight="1">
      <c r="A114" s="70"/>
      <c r="B114" s="73"/>
      <c r="C114" s="40" t="s">
        <v>158</v>
      </c>
      <c r="D114" s="34">
        <v>5000</v>
      </c>
      <c r="E114" s="17" t="s">
        <v>112</v>
      </c>
      <c r="F114" s="17" t="s">
        <v>113</v>
      </c>
      <c r="G114" s="17"/>
      <c r="H114" s="17"/>
      <c r="I114" s="53">
        <v>1</v>
      </c>
      <c r="J114" s="17" t="s">
        <v>129</v>
      </c>
      <c r="K114" s="17" t="s">
        <v>113</v>
      </c>
      <c r="L114" s="54">
        <v>4</v>
      </c>
      <c r="M114" s="17" t="s">
        <v>115</v>
      </c>
      <c r="N114" s="17"/>
      <c r="O114" s="23" t="s">
        <v>116</v>
      </c>
      <c r="P114" s="16">
        <f>D114*I114*L114</f>
        <v>20000</v>
      </c>
      <c r="Q114" s="16"/>
      <c r="R114" s="24"/>
      <c r="T114" s="18"/>
      <c r="V114" s="13"/>
      <c r="W114" s="13"/>
    </row>
    <row r="115" spans="1:23" ht="15" customHeight="1">
      <c r="A115" s="70"/>
      <c r="B115" s="73"/>
      <c r="C115" s="41" t="s">
        <v>159</v>
      </c>
      <c r="D115" s="34"/>
      <c r="E115" s="17" t="s">
        <v>112</v>
      </c>
      <c r="F115" s="17" t="s">
        <v>113</v>
      </c>
      <c r="G115" s="17"/>
      <c r="H115" s="17"/>
      <c r="I115" s="53"/>
      <c r="J115" s="17" t="s">
        <v>129</v>
      </c>
      <c r="K115" s="17" t="s">
        <v>113</v>
      </c>
      <c r="L115" s="54"/>
      <c r="M115" s="17" t="s">
        <v>115</v>
      </c>
      <c r="N115" s="17"/>
      <c r="O115" s="23" t="s">
        <v>116</v>
      </c>
      <c r="P115" s="16">
        <f>D115*I115*L115</f>
        <v>0</v>
      </c>
      <c r="Q115" s="16"/>
      <c r="R115" s="24"/>
      <c r="T115" s="18"/>
      <c r="V115" s="13"/>
      <c r="W115" s="13"/>
    </row>
    <row r="116" spans="1:23" ht="15" customHeight="1">
      <c r="A116" s="70"/>
      <c r="B116" s="73"/>
      <c r="C116" s="47" t="s">
        <v>176</v>
      </c>
      <c r="D116" s="241">
        <v>125000</v>
      </c>
      <c r="E116" s="17" t="s">
        <v>112</v>
      </c>
      <c r="F116" s="17" t="s">
        <v>113</v>
      </c>
      <c r="G116" s="17"/>
      <c r="H116" s="17"/>
      <c r="I116" s="53">
        <v>1</v>
      </c>
      <c r="J116" s="17" t="s">
        <v>129</v>
      </c>
      <c r="K116" s="17" t="s">
        <v>113</v>
      </c>
      <c r="L116" s="242">
        <v>4</v>
      </c>
      <c r="M116" s="17" t="s">
        <v>115</v>
      </c>
      <c r="N116" s="17"/>
      <c r="O116" s="23" t="s">
        <v>116</v>
      </c>
      <c r="P116" s="239">
        <f>D116*I116*L116</f>
        <v>500000</v>
      </c>
      <c r="Q116" s="16"/>
      <c r="R116" s="24"/>
      <c r="T116" s="18"/>
      <c r="V116" s="13"/>
      <c r="W116" s="13"/>
    </row>
    <row r="117" spans="1:23" ht="15" customHeight="1" thickBot="1">
      <c r="A117" s="70"/>
      <c r="B117" s="73"/>
      <c r="C117" s="55"/>
      <c r="D117" s="25"/>
      <c r="E117" s="26"/>
      <c r="F117" s="26"/>
      <c r="G117" s="26"/>
      <c r="H117" s="26"/>
      <c r="I117" s="26"/>
      <c r="J117" s="26"/>
      <c r="K117" s="28"/>
      <c r="L117" s="26"/>
      <c r="M117" s="26"/>
      <c r="N117" s="26"/>
      <c r="O117" s="26" t="s">
        <v>119</v>
      </c>
      <c r="P117" s="13"/>
      <c r="Q117" s="30">
        <f>SUM(P112:P116)</f>
        <v>1020000</v>
      </c>
      <c r="R117" s="31"/>
      <c r="T117" s="18"/>
      <c r="V117" s="13"/>
      <c r="W117" s="13"/>
    </row>
    <row r="118" spans="1:23" ht="15" customHeight="1">
      <c r="A118" s="236" t="s">
        <v>33</v>
      </c>
      <c r="B118" s="172" t="s">
        <v>189</v>
      </c>
      <c r="C118" s="173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4"/>
      <c r="S118" s="13"/>
      <c r="T118" s="13"/>
      <c r="U118" s="13"/>
      <c r="V118" s="13"/>
      <c r="W118" s="13"/>
    </row>
    <row r="119" spans="1:23" ht="15" customHeight="1">
      <c r="B119" s="73">
        <f>SUM(Q119:Q130)</f>
        <v>10181.818181818182</v>
      </c>
      <c r="C119" s="19" t="s">
        <v>110</v>
      </c>
      <c r="D119" s="68" t="s">
        <v>190</v>
      </c>
      <c r="G119" s="17"/>
      <c r="H119" s="17"/>
      <c r="K119" s="17"/>
      <c r="N119" s="17"/>
      <c r="O119" s="32"/>
      <c r="Q119" s="43"/>
      <c r="R119" s="24"/>
      <c r="S119" s="13"/>
      <c r="T119" s="13"/>
      <c r="U119" s="13"/>
      <c r="V119" s="13"/>
      <c r="W119" s="13"/>
    </row>
    <row r="120" spans="1:23" ht="15" customHeight="1">
      <c r="B120" s="73"/>
      <c r="C120" s="19"/>
      <c r="D120" s="34">
        <v>620</v>
      </c>
      <c r="E120" s="17" t="s">
        <v>112</v>
      </c>
      <c r="F120" s="17" t="s">
        <v>113</v>
      </c>
      <c r="G120" s="17"/>
      <c r="H120" s="17"/>
      <c r="I120" s="59">
        <v>3</v>
      </c>
      <c r="J120" s="17" t="s">
        <v>114</v>
      </c>
      <c r="K120" s="17" t="s">
        <v>113</v>
      </c>
      <c r="L120" s="60">
        <v>2</v>
      </c>
      <c r="M120" s="17" t="s">
        <v>115</v>
      </c>
      <c r="N120" s="17"/>
      <c r="O120" s="23" t="s">
        <v>116</v>
      </c>
      <c r="P120" s="16">
        <f>D120*I120*L120</f>
        <v>3720</v>
      </c>
      <c r="Q120" s="38"/>
      <c r="R120" s="24" t="s">
        <v>191</v>
      </c>
      <c r="S120" s="13"/>
      <c r="T120" s="13"/>
      <c r="U120" s="13"/>
      <c r="V120" s="13"/>
      <c r="W120" s="13"/>
    </row>
    <row r="121" spans="1:23" ht="15" customHeight="1">
      <c r="A121" s="70"/>
      <c r="B121" s="73"/>
      <c r="C121" s="38"/>
      <c r="D121" s="20"/>
      <c r="G121" s="17"/>
      <c r="H121" s="17"/>
      <c r="K121" s="22"/>
      <c r="N121" s="17"/>
      <c r="O121" s="17" t="s">
        <v>119</v>
      </c>
      <c r="P121" s="13"/>
      <c r="Q121" s="38">
        <f>SUM(P120:P120)/110*100</f>
        <v>3381.818181818182</v>
      </c>
      <c r="R121" s="85" t="s">
        <v>125</v>
      </c>
      <c r="S121" s="13"/>
      <c r="T121" s="13"/>
      <c r="U121" s="13"/>
      <c r="V121" s="13"/>
      <c r="W121" s="13"/>
    </row>
    <row r="122" spans="1:23" ht="15" customHeight="1">
      <c r="A122" s="70"/>
      <c r="B122" s="73"/>
      <c r="C122" s="19" t="s">
        <v>181</v>
      </c>
      <c r="D122" s="34">
        <v>140</v>
      </c>
      <c r="E122" s="17" t="s">
        <v>112</v>
      </c>
      <c r="F122" s="17" t="s">
        <v>113</v>
      </c>
      <c r="G122" s="17"/>
      <c r="H122" s="17"/>
      <c r="I122" s="53">
        <v>20</v>
      </c>
      <c r="J122" s="17" t="s">
        <v>114</v>
      </c>
      <c r="K122" s="17" t="s">
        <v>113</v>
      </c>
      <c r="L122" s="54">
        <v>1</v>
      </c>
      <c r="M122" s="17" t="s">
        <v>115</v>
      </c>
      <c r="N122" s="17"/>
      <c r="O122" s="23" t="s">
        <v>116</v>
      </c>
      <c r="P122" s="16">
        <f>D122*I122*L122</f>
        <v>2800</v>
      </c>
      <c r="Q122" s="38"/>
      <c r="R122" s="24" t="s">
        <v>182</v>
      </c>
      <c r="S122" s="13"/>
      <c r="T122" s="13"/>
      <c r="U122" s="13"/>
      <c r="V122" s="13"/>
      <c r="W122" s="13"/>
    </row>
    <row r="123" spans="1:23" ht="15" customHeight="1">
      <c r="A123" s="70"/>
      <c r="B123" s="73"/>
      <c r="C123" s="19"/>
      <c r="D123" s="34">
        <v>2000</v>
      </c>
      <c r="E123" s="17" t="s">
        <v>112</v>
      </c>
      <c r="F123" s="17" t="s">
        <v>113</v>
      </c>
      <c r="G123" s="17"/>
      <c r="H123" s="17"/>
      <c r="I123" s="53">
        <v>1</v>
      </c>
      <c r="J123" s="17" t="s">
        <v>129</v>
      </c>
      <c r="K123" s="17" t="s">
        <v>113</v>
      </c>
      <c r="L123" s="54">
        <v>2</v>
      </c>
      <c r="M123" s="17" t="s">
        <v>133</v>
      </c>
      <c r="N123" s="17"/>
      <c r="O123" s="23" t="s">
        <v>116</v>
      </c>
      <c r="P123" s="16">
        <f>D123*I123*L123</f>
        <v>4000</v>
      </c>
      <c r="Q123" s="38">
        <f>P122+P123</f>
        <v>6800</v>
      </c>
      <c r="R123" s="24" t="s">
        <v>183</v>
      </c>
      <c r="S123" s="13"/>
      <c r="T123" s="13"/>
      <c r="U123" s="13"/>
      <c r="V123" s="13"/>
      <c r="W123" s="13"/>
    </row>
    <row r="124" spans="1:23" ht="15" customHeight="1">
      <c r="A124" s="70"/>
      <c r="B124" s="73"/>
      <c r="C124" s="19" t="s">
        <v>147</v>
      </c>
      <c r="D124" s="20"/>
      <c r="G124" s="17"/>
      <c r="H124" s="17"/>
      <c r="K124" s="22"/>
      <c r="N124" s="17"/>
      <c r="P124" s="16"/>
      <c r="Q124" s="38"/>
      <c r="R124" s="24"/>
      <c r="S124" s="13"/>
      <c r="T124" s="13"/>
      <c r="U124" s="13"/>
      <c r="V124" s="13"/>
      <c r="W124" s="13"/>
    </row>
    <row r="125" spans="1:23" ht="15" customHeight="1">
      <c r="A125" s="70"/>
      <c r="B125" s="73"/>
      <c r="C125" s="40" t="s">
        <v>148</v>
      </c>
      <c r="D125" s="34"/>
      <c r="E125" s="17" t="s">
        <v>112</v>
      </c>
      <c r="F125" s="17" t="s">
        <v>113</v>
      </c>
      <c r="G125" s="17"/>
      <c r="H125" s="17"/>
      <c r="I125" s="53"/>
      <c r="J125" s="17" t="s">
        <v>129</v>
      </c>
      <c r="K125" s="17" t="s">
        <v>113</v>
      </c>
      <c r="L125" s="54"/>
      <c r="M125" s="17" t="s">
        <v>133</v>
      </c>
      <c r="N125" s="17"/>
      <c r="O125" s="23" t="s">
        <v>116</v>
      </c>
      <c r="P125" s="16">
        <f>D125*I125*L125</f>
        <v>0</v>
      </c>
      <c r="Q125" s="38"/>
      <c r="R125" s="24"/>
      <c r="S125" s="13"/>
      <c r="T125" s="13"/>
      <c r="U125" s="13"/>
      <c r="V125" s="13"/>
      <c r="W125" s="13"/>
    </row>
    <row r="126" spans="1:23" ht="15" customHeight="1">
      <c r="A126" s="70"/>
      <c r="B126" s="73"/>
      <c r="C126" s="38" t="s">
        <v>155</v>
      </c>
      <c r="D126" s="34"/>
      <c r="E126" s="17" t="s">
        <v>112</v>
      </c>
      <c r="F126" s="17" t="s">
        <v>113</v>
      </c>
      <c r="G126" s="17"/>
      <c r="H126" s="17"/>
      <c r="I126" s="53"/>
      <c r="J126" s="17" t="s">
        <v>129</v>
      </c>
      <c r="K126" s="17" t="s">
        <v>113</v>
      </c>
      <c r="L126" s="54"/>
      <c r="M126" s="17" t="s">
        <v>133</v>
      </c>
      <c r="N126" s="17"/>
      <c r="O126" s="23" t="s">
        <v>116</v>
      </c>
      <c r="P126" s="16">
        <f>D126*I126*L126</f>
        <v>0</v>
      </c>
      <c r="Q126" s="38"/>
      <c r="R126" s="24"/>
      <c r="S126" s="13"/>
      <c r="T126" s="13"/>
      <c r="U126" s="13"/>
      <c r="V126" s="13"/>
      <c r="W126" s="13"/>
    </row>
    <row r="127" spans="1:23" ht="15" customHeight="1">
      <c r="A127" s="70"/>
      <c r="B127" s="73"/>
      <c r="C127" s="40" t="s">
        <v>158</v>
      </c>
      <c r="D127" s="34">
        <v>5000</v>
      </c>
      <c r="E127" s="17" t="s">
        <v>112</v>
      </c>
      <c r="F127" s="17" t="s">
        <v>113</v>
      </c>
      <c r="G127" s="17"/>
      <c r="H127" s="17"/>
      <c r="I127" s="53">
        <v>1</v>
      </c>
      <c r="J127" s="17" t="s">
        <v>129</v>
      </c>
      <c r="K127" s="17" t="s">
        <v>113</v>
      </c>
      <c r="L127" s="114">
        <v>0</v>
      </c>
      <c r="M127" s="17" t="s">
        <v>133</v>
      </c>
      <c r="N127" s="17"/>
      <c r="O127" s="23" t="s">
        <v>116</v>
      </c>
      <c r="P127" s="16">
        <f>D127*I127*L127</f>
        <v>0</v>
      </c>
      <c r="Q127" s="38"/>
      <c r="R127" s="24"/>
      <c r="S127" s="13"/>
      <c r="T127" s="13"/>
      <c r="U127" s="13"/>
      <c r="V127" s="13"/>
      <c r="W127" s="13"/>
    </row>
    <row r="128" spans="1:23" ht="15" customHeight="1">
      <c r="A128" s="70"/>
      <c r="B128" s="73"/>
      <c r="C128" s="41" t="s">
        <v>159</v>
      </c>
      <c r="D128" s="34"/>
      <c r="E128" s="17" t="s">
        <v>112</v>
      </c>
      <c r="F128" s="17" t="s">
        <v>113</v>
      </c>
      <c r="G128" s="17"/>
      <c r="H128" s="17"/>
      <c r="I128" s="53"/>
      <c r="J128" s="17" t="s">
        <v>129</v>
      </c>
      <c r="K128" s="17" t="s">
        <v>113</v>
      </c>
      <c r="L128" s="54"/>
      <c r="M128" s="17" t="s">
        <v>133</v>
      </c>
      <c r="N128" s="17"/>
      <c r="O128" s="23" t="s">
        <v>116</v>
      </c>
      <c r="P128" s="16">
        <f>D128*I128*L128</f>
        <v>0</v>
      </c>
      <c r="Q128" s="38"/>
      <c r="R128" s="24"/>
      <c r="S128" s="13"/>
      <c r="T128" s="13"/>
      <c r="U128" s="13"/>
      <c r="V128" s="13"/>
      <c r="W128" s="13"/>
    </row>
    <row r="129" spans="1:23" ht="15" customHeight="1">
      <c r="A129" s="70"/>
      <c r="B129" s="73"/>
      <c r="C129" s="47" t="s">
        <v>176</v>
      </c>
      <c r="D129" s="34"/>
      <c r="E129" s="17" t="s">
        <v>112</v>
      </c>
      <c r="F129" s="17" t="s">
        <v>113</v>
      </c>
      <c r="G129" s="17"/>
      <c r="H129" s="17"/>
      <c r="I129" s="53"/>
      <c r="J129" s="17" t="s">
        <v>129</v>
      </c>
      <c r="K129" s="17" t="s">
        <v>113</v>
      </c>
      <c r="L129" s="54"/>
      <c r="M129" s="17" t="s">
        <v>133</v>
      </c>
      <c r="N129" s="17"/>
      <c r="O129" s="23" t="s">
        <v>116</v>
      </c>
      <c r="P129" s="16">
        <f>D129*I129*L129</f>
        <v>0</v>
      </c>
      <c r="Q129" s="38"/>
      <c r="R129" s="24"/>
      <c r="S129" s="13"/>
      <c r="T129" s="13"/>
      <c r="U129" s="13"/>
      <c r="V129" s="13"/>
      <c r="W129" s="13"/>
    </row>
    <row r="130" spans="1:23" ht="15" customHeight="1" thickBot="1">
      <c r="A130" s="76"/>
      <c r="B130" s="72"/>
      <c r="C130" s="55"/>
      <c r="D130" s="25"/>
      <c r="E130" s="26"/>
      <c r="F130" s="26"/>
      <c r="G130" s="26"/>
      <c r="H130" s="26"/>
      <c r="I130" s="26"/>
      <c r="J130" s="26"/>
      <c r="K130" s="28"/>
      <c r="L130" s="26"/>
      <c r="M130" s="26"/>
      <c r="N130" s="26"/>
      <c r="O130" s="26" t="s">
        <v>119</v>
      </c>
      <c r="P130" s="103"/>
      <c r="Q130" s="55">
        <f>SUM(P125:P129)</f>
        <v>0</v>
      </c>
      <c r="R130" s="31"/>
      <c r="S130" s="13"/>
      <c r="T130" s="13"/>
      <c r="U130" s="13"/>
      <c r="V130" s="13"/>
      <c r="W130" s="13"/>
    </row>
    <row r="131" spans="1:23" ht="15" customHeight="1">
      <c r="A131" s="236" t="s">
        <v>35</v>
      </c>
      <c r="B131" s="178" t="s">
        <v>194</v>
      </c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80"/>
      <c r="U131" s="18"/>
      <c r="V131" s="17"/>
      <c r="W131" s="13"/>
    </row>
    <row r="132" spans="1:23" ht="15" customHeight="1">
      <c r="B132" s="73">
        <f>SUM(Q132:Q149)</f>
        <v>38363.636363636368</v>
      </c>
      <c r="C132" s="19" t="s">
        <v>110</v>
      </c>
      <c r="G132" s="17"/>
      <c r="H132" s="17"/>
      <c r="K132" s="17"/>
      <c r="N132" s="17"/>
      <c r="O132" s="32"/>
      <c r="R132" s="24"/>
    </row>
    <row r="133" spans="1:23" ht="15" customHeight="1">
      <c r="A133" s="70"/>
      <c r="B133" s="73"/>
      <c r="C133" s="19"/>
      <c r="D133" s="33" t="s">
        <v>323</v>
      </c>
      <c r="G133" s="17"/>
      <c r="H133" s="17"/>
      <c r="K133" s="17"/>
      <c r="N133" s="17"/>
      <c r="O133" s="22"/>
      <c r="R133" s="24"/>
    </row>
    <row r="134" spans="1:23" ht="15" customHeight="1">
      <c r="A134" s="70"/>
      <c r="B134" s="73"/>
      <c r="C134" s="19"/>
      <c r="D134" s="34">
        <v>1460</v>
      </c>
      <c r="E134" s="17" t="s">
        <v>112</v>
      </c>
      <c r="F134" s="17" t="s">
        <v>113</v>
      </c>
      <c r="G134" s="17"/>
      <c r="H134" s="17"/>
      <c r="I134" s="53">
        <v>3</v>
      </c>
      <c r="J134" s="17" t="s">
        <v>114</v>
      </c>
      <c r="K134" s="17" t="s">
        <v>113</v>
      </c>
      <c r="L134" s="54">
        <v>2</v>
      </c>
      <c r="M134" s="17" t="s">
        <v>115</v>
      </c>
      <c r="N134" s="17"/>
      <c r="O134" s="23" t="s">
        <v>116</v>
      </c>
      <c r="P134" s="16">
        <f>D134*I134*L134</f>
        <v>8760</v>
      </c>
      <c r="Q134" s="16"/>
      <c r="R134" s="24"/>
      <c r="S134" s="18"/>
      <c r="U134" s="13"/>
      <c r="V134" s="13"/>
      <c r="W134" s="13"/>
    </row>
    <row r="135" spans="1:23" ht="15" customHeight="1">
      <c r="A135" s="70"/>
      <c r="B135" s="73"/>
      <c r="C135" s="37"/>
      <c r="D135" s="44">
        <v>1900</v>
      </c>
      <c r="E135" s="17" t="s">
        <v>112</v>
      </c>
      <c r="F135" s="17" t="s">
        <v>113</v>
      </c>
      <c r="G135" s="13"/>
      <c r="H135" s="13"/>
      <c r="I135" s="45">
        <v>2</v>
      </c>
      <c r="J135" s="17" t="s">
        <v>114</v>
      </c>
      <c r="K135" s="17" t="s">
        <v>113</v>
      </c>
      <c r="L135" s="46">
        <v>0</v>
      </c>
      <c r="M135" s="17" t="s">
        <v>115</v>
      </c>
      <c r="N135" s="17"/>
      <c r="O135" s="23" t="s">
        <v>116</v>
      </c>
      <c r="P135" s="16">
        <f>D135*I135*L135</f>
        <v>0</v>
      </c>
      <c r="Q135" s="16"/>
      <c r="R135" s="24"/>
      <c r="S135" s="18"/>
      <c r="U135" s="13"/>
      <c r="V135" s="13"/>
      <c r="W135" s="13"/>
    </row>
    <row r="136" spans="1:23" ht="15" customHeight="1">
      <c r="A136" s="70"/>
      <c r="B136" s="73"/>
      <c r="C136" s="38"/>
      <c r="G136" s="17"/>
      <c r="H136" s="17"/>
      <c r="K136" s="22"/>
      <c r="N136" s="17"/>
      <c r="O136" s="17" t="s">
        <v>119</v>
      </c>
      <c r="P136" s="13"/>
      <c r="Q136" s="16">
        <f>SUM(P134:P135)/110*100</f>
        <v>7963.636363636364</v>
      </c>
      <c r="R136" s="85" t="s">
        <v>125</v>
      </c>
      <c r="S136" s="18"/>
      <c r="U136" s="13"/>
      <c r="V136" s="13"/>
      <c r="W136" s="13"/>
    </row>
    <row r="137" spans="1:23" ht="15" customHeight="1">
      <c r="A137" s="70"/>
      <c r="B137" s="73"/>
      <c r="C137" s="19" t="s">
        <v>181</v>
      </c>
      <c r="D137" s="44">
        <v>140</v>
      </c>
      <c r="E137" s="17" t="s">
        <v>112</v>
      </c>
      <c r="F137" s="17" t="s">
        <v>113</v>
      </c>
      <c r="G137" s="17"/>
      <c r="H137" s="17"/>
      <c r="I137" s="53">
        <v>10</v>
      </c>
      <c r="J137" s="17" t="s">
        <v>114</v>
      </c>
      <c r="K137" s="17" t="s">
        <v>113</v>
      </c>
      <c r="L137" s="54">
        <v>2</v>
      </c>
      <c r="M137" s="17" t="s">
        <v>115</v>
      </c>
      <c r="N137" s="17"/>
      <c r="O137" s="23" t="s">
        <v>116</v>
      </c>
      <c r="P137" s="16">
        <f>D137*I137*L137</f>
        <v>2800</v>
      </c>
      <c r="Q137" s="16"/>
      <c r="R137" s="24" t="s">
        <v>196</v>
      </c>
      <c r="S137" s="18"/>
      <c r="U137" s="13"/>
      <c r="V137" s="13"/>
      <c r="W137" s="13"/>
    </row>
    <row r="138" spans="1:23" ht="15" customHeight="1">
      <c r="A138" s="70"/>
      <c r="B138" s="73"/>
      <c r="C138" s="19"/>
      <c r="D138" s="44">
        <v>2000</v>
      </c>
      <c r="E138" s="17" t="s">
        <v>112</v>
      </c>
      <c r="F138" s="17" t="s">
        <v>113</v>
      </c>
      <c r="G138" s="17"/>
      <c r="H138" s="17"/>
      <c r="I138" s="53">
        <v>2</v>
      </c>
      <c r="J138" s="17" t="s">
        <v>129</v>
      </c>
      <c r="K138" s="17" t="s">
        <v>113</v>
      </c>
      <c r="L138" s="54">
        <v>2</v>
      </c>
      <c r="M138" s="17" t="s">
        <v>133</v>
      </c>
      <c r="N138" s="17"/>
      <c r="O138" s="23" t="s">
        <v>116</v>
      </c>
      <c r="P138" s="16">
        <f>D138*I138*L138</f>
        <v>8000</v>
      </c>
      <c r="Q138" s="16">
        <f>P137+P138</f>
        <v>10800</v>
      </c>
      <c r="R138" s="24" t="s">
        <v>183</v>
      </c>
      <c r="S138" s="18"/>
      <c r="U138" s="13"/>
      <c r="V138" s="13"/>
      <c r="W138" s="13"/>
    </row>
    <row r="139" spans="1:23" ht="15" customHeight="1">
      <c r="A139" s="70"/>
      <c r="B139" s="73"/>
      <c r="C139" s="19" t="s">
        <v>131</v>
      </c>
      <c r="G139" s="17"/>
      <c r="H139" s="17"/>
      <c r="K139" s="22"/>
      <c r="N139" s="17"/>
      <c r="P139" s="16"/>
      <c r="Q139" s="16"/>
      <c r="R139" s="24"/>
      <c r="S139" s="18"/>
      <c r="U139" s="13"/>
      <c r="V139" s="13"/>
      <c r="W139" s="13"/>
    </row>
    <row r="140" spans="1:23" ht="15" customHeight="1">
      <c r="A140" s="70"/>
      <c r="B140" s="73"/>
      <c r="C140" s="38" t="s">
        <v>132</v>
      </c>
      <c r="D140" s="44">
        <v>50000</v>
      </c>
      <c r="E140" s="17" t="s">
        <v>112</v>
      </c>
      <c r="F140" s="17" t="s">
        <v>113</v>
      </c>
      <c r="G140" s="17"/>
      <c r="H140" s="17"/>
      <c r="I140" s="53">
        <v>1</v>
      </c>
      <c r="J140" s="17" t="s">
        <v>129</v>
      </c>
      <c r="K140" s="17" t="s">
        <v>113</v>
      </c>
      <c r="L140" s="54">
        <v>0</v>
      </c>
      <c r="M140" s="17" t="s">
        <v>115</v>
      </c>
      <c r="N140" s="17"/>
      <c r="O140" s="23" t="s">
        <v>116</v>
      </c>
      <c r="P140" s="16">
        <f>D140*I140*L140</f>
        <v>0</v>
      </c>
      <c r="Q140" s="16"/>
      <c r="R140" s="24"/>
      <c r="S140" s="18"/>
      <c r="U140" s="13"/>
      <c r="V140" s="13"/>
      <c r="W140" s="13"/>
    </row>
    <row r="141" spans="1:23" ht="15" customHeight="1">
      <c r="A141" s="70"/>
      <c r="B141" s="73"/>
      <c r="C141" s="38" t="s">
        <v>135</v>
      </c>
      <c r="D141" s="44"/>
      <c r="E141" s="17" t="s">
        <v>112</v>
      </c>
      <c r="F141" s="17" t="s">
        <v>113</v>
      </c>
      <c r="G141" s="17"/>
      <c r="H141" s="17"/>
      <c r="I141" s="53">
        <v>1</v>
      </c>
      <c r="J141" s="17" t="s">
        <v>129</v>
      </c>
      <c r="K141" s="17" t="s">
        <v>113</v>
      </c>
      <c r="L141" s="54">
        <v>1</v>
      </c>
      <c r="M141" s="17" t="s">
        <v>133</v>
      </c>
      <c r="N141" s="17"/>
      <c r="O141" s="23" t="s">
        <v>116</v>
      </c>
      <c r="P141" s="16">
        <f>D141*I141*L141</f>
        <v>0</v>
      </c>
      <c r="Q141" s="16">
        <f>P140+P141</f>
        <v>0</v>
      </c>
      <c r="R141" s="24"/>
      <c r="S141" s="18"/>
      <c r="U141" s="13"/>
      <c r="V141" s="13"/>
      <c r="W141" s="13"/>
    </row>
    <row r="142" spans="1:23" ht="15" customHeight="1">
      <c r="A142" s="70"/>
      <c r="B142" s="73"/>
      <c r="C142" s="70"/>
      <c r="G142" s="17"/>
      <c r="H142" s="17"/>
      <c r="K142" s="22"/>
      <c r="N142" s="17"/>
      <c r="P142" s="16"/>
      <c r="Q142" s="16"/>
      <c r="R142" s="24"/>
      <c r="S142" s="18"/>
      <c r="U142" s="13"/>
      <c r="V142" s="13"/>
      <c r="W142" s="13"/>
    </row>
    <row r="143" spans="1:23" ht="15" customHeight="1">
      <c r="A143" s="70"/>
      <c r="B143" s="73"/>
      <c r="C143" s="19" t="s">
        <v>139</v>
      </c>
      <c r="D143" s="44">
        <v>800</v>
      </c>
      <c r="E143" s="17" t="s">
        <v>112</v>
      </c>
      <c r="F143" s="17" t="s">
        <v>113</v>
      </c>
      <c r="G143" s="17"/>
      <c r="H143" s="17"/>
      <c r="I143" s="53">
        <v>12</v>
      </c>
      <c r="J143" s="17" t="s">
        <v>114</v>
      </c>
      <c r="K143" s="17" t="s">
        <v>113</v>
      </c>
      <c r="L143" s="54">
        <v>1</v>
      </c>
      <c r="M143" s="17" t="s">
        <v>133</v>
      </c>
      <c r="N143" s="17"/>
      <c r="O143" s="23" t="s">
        <v>116</v>
      </c>
      <c r="P143" s="16">
        <f>D143*I143*L143</f>
        <v>9600</v>
      </c>
      <c r="Q143" s="16">
        <f>P143</f>
        <v>9600</v>
      </c>
      <c r="R143" s="24"/>
      <c r="S143" s="18"/>
      <c r="U143" s="13"/>
      <c r="V143" s="13"/>
      <c r="W143" s="13"/>
    </row>
    <row r="144" spans="1:23" ht="15" customHeight="1">
      <c r="A144" s="70"/>
      <c r="B144" s="73"/>
      <c r="C144" s="19" t="s">
        <v>147</v>
      </c>
      <c r="G144" s="17"/>
      <c r="H144" s="17"/>
      <c r="K144" s="22"/>
      <c r="N144" s="17"/>
      <c r="P144" s="16"/>
      <c r="Q144" s="16"/>
      <c r="R144" s="24"/>
      <c r="S144" s="18"/>
      <c r="U144" s="13"/>
      <c r="V144" s="13"/>
      <c r="W144" s="13"/>
    </row>
    <row r="145" spans="1:23" ht="15" customHeight="1">
      <c r="A145" s="70"/>
      <c r="B145" s="73"/>
      <c r="C145" s="40" t="s">
        <v>148</v>
      </c>
      <c r="D145" s="34">
        <v>50000</v>
      </c>
      <c r="E145" s="17" t="s">
        <v>112</v>
      </c>
      <c r="F145" s="17" t="s">
        <v>113</v>
      </c>
      <c r="G145" s="17"/>
      <c r="H145" s="17"/>
      <c r="I145" s="53">
        <v>1</v>
      </c>
      <c r="J145" s="17" t="s">
        <v>129</v>
      </c>
      <c r="K145" s="17" t="s">
        <v>113</v>
      </c>
      <c r="L145" s="54">
        <v>0</v>
      </c>
      <c r="M145" s="17" t="s">
        <v>133</v>
      </c>
      <c r="N145" s="17"/>
      <c r="O145" s="23" t="s">
        <v>116</v>
      </c>
      <c r="P145" s="16">
        <f>D145*I145*L145</f>
        <v>0</v>
      </c>
      <c r="Q145" s="16"/>
      <c r="R145" s="24"/>
      <c r="S145" s="18"/>
      <c r="U145" s="13"/>
      <c r="V145" s="13"/>
      <c r="W145" s="13"/>
    </row>
    <row r="146" spans="1:23" ht="15" customHeight="1">
      <c r="A146" s="70"/>
      <c r="B146" s="73"/>
      <c r="C146" s="38" t="s">
        <v>155</v>
      </c>
      <c r="D146" s="34"/>
      <c r="E146" s="17" t="s">
        <v>112</v>
      </c>
      <c r="F146" s="17" t="s">
        <v>113</v>
      </c>
      <c r="G146" s="17"/>
      <c r="H146" s="17"/>
      <c r="I146" s="53">
        <v>1</v>
      </c>
      <c r="J146" s="17" t="s">
        <v>129</v>
      </c>
      <c r="K146" s="17" t="s">
        <v>113</v>
      </c>
      <c r="L146" s="54">
        <v>1</v>
      </c>
      <c r="M146" s="17" t="s">
        <v>133</v>
      </c>
      <c r="N146" s="17"/>
      <c r="O146" s="23" t="s">
        <v>116</v>
      </c>
      <c r="P146" s="16">
        <f>D146*I146*L146</f>
        <v>0</v>
      </c>
      <c r="Q146" s="16"/>
      <c r="R146" s="24"/>
      <c r="S146" s="18"/>
      <c r="U146" s="13"/>
      <c r="V146" s="13"/>
      <c r="W146" s="13"/>
    </row>
    <row r="147" spans="1:23" ht="15" customHeight="1">
      <c r="A147" s="70"/>
      <c r="B147" s="73"/>
      <c r="C147" s="40" t="s">
        <v>158</v>
      </c>
      <c r="D147" s="34">
        <v>10000</v>
      </c>
      <c r="E147" s="17" t="s">
        <v>112</v>
      </c>
      <c r="F147" s="17" t="s">
        <v>113</v>
      </c>
      <c r="G147" s="17"/>
      <c r="H147" s="17"/>
      <c r="I147" s="53">
        <v>1</v>
      </c>
      <c r="J147" s="17" t="s">
        <v>129</v>
      </c>
      <c r="K147" s="17" t="s">
        <v>113</v>
      </c>
      <c r="L147" s="54">
        <v>1</v>
      </c>
      <c r="M147" s="17" t="s">
        <v>133</v>
      </c>
      <c r="N147" s="17"/>
      <c r="O147" s="23" t="s">
        <v>116</v>
      </c>
      <c r="P147" s="16">
        <f>D147*I147*L147</f>
        <v>10000</v>
      </c>
      <c r="Q147" s="16"/>
      <c r="R147" s="24"/>
      <c r="S147" s="18"/>
      <c r="U147" s="13"/>
      <c r="V147" s="13"/>
      <c r="W147" s="13"/>
    </row>
    <row r="148" spans="1:23" ht="15" customHeight="1">
      <c r="A148" s="70"/>
      <c r="B148" s="73"/>
      <c r="C148" s="41" t="s">
        <v>159</v>
      </c>
      <c r="D148" s="34">
        <v>50000</v>
      </c>
      <c r="E148" s="17" t="s">
        <v>112</v>
      </c>
      <c r="F148" s="17" t="s">
        <v>113</v>
      </c>
      <c r="G148" s="17"/>
      <c r="H148" s="17"/>
      <c r="I148" s="53">
        <v>1</v>
      </c>
      <c r="J148" s="17" t="s">
        <v>129</v>
      </c>
      <c r="K148" s="17" t="s">
        <v>113</v>
      </c>
      <c r="L148" s="54">
        <v>0</v>
      </c>
      <c r="M148" s="17" t="s">
        <v>133</v>
      </c>
      <c r="N148" s="17"/>
      <c r="O148" s="23" t="s">
        <v>116</v>
      </c>
      <c r="P148" s="16">
        <f>D148*I148*L148</f>
        <v>0</v>
      </c>
      <c r="Q148" s="16"/>
      <c r="R148" s="24"/>
      <c r="S148" s="18"/>
      <c r="U148" s="13"/>
      <c r="V148" s="13"/>
      <c r="W148" s="13"/>
    </row>
    <row r="149" spans="1:23" ht="15" customHeight="1" thickBot="1">
      <c r="A149" s="70"/>
      <c r="B149" s="73"/>
      <c r="C149" s="47" t="s">
        <v>176</v>
      </c>
      <c r="D149" s="34">
        <v>50000</v>
      </c>
      <c r="E149" s="17" t="s">
        <v>112</v>
      </c>
      <c r="F149" s="17" t="s">
        <v>113</v>
      </c>
      <c r="G149" s="17"/>
      <c r="H149" s="17"/>
      <c r="I149" s="53">
        <v>1</v>
      </c>
      <c r="J149" s="17" t="s">
        <v>129</v>
      </c>
      <c r="K149" s="17" t="s">
        <v>113</v>
      </c>
      <c r="L149" s="54">
        <v>0</v>
      </c>
      <c r="M149" s="17" t="s">
        <v>133</v>
      </c>
      <c r="N149" s="17"/>
      <c r="O149" s="23" t="s">
        <v>116</v>
      </c>
      <c r="P149" s="16">
        <f>D149*I149*L149</f>
        <v>0</v>
      </c>
      <c r="Q149" s="50">
        <f>SUM(P145:P149)</f>
        <v>10000</v>
      </c>
      <c r="R149" s="24"/>
      <c r="S149" s="18"/>
      <c r="U149" s="13"/>
      <c r="V149" s="13"/>
      <c r="W149" s="13"/>
    </row>
    <row r="150" spans="1:23" ht="15" customHeight="1">
      <c r="A150" s="236" t="s">
        <v>37</v>
      </c>
      <c r="B150" s="172" t="s">
        <v>178</v>
      </c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4"/>
      <c r="S150" s="13"/>
      <c r="T150" s="13"/>
      <c r="U150" s="13"/>
      <c r="V150" s="13"/>
      <c r="W150" s="13"/>
    </row>
    <row r="151" spans="1:23" ht="15" customHeight="1">
      <c r="A151" s="70"/>
      <c r="B151" s="73">
        <f>SUM(Q151:Q166)</f>
        <v>65727.272727272735</v>
      </c>
      <c r="C151" s="61" t="s">
        <v>110</v>
      </c>
      <c r="D151" s="20"/>
      <c r="G151" s="17"/>
      <c r="H151" s="17"/>
      <c r="K151" s="17"/>
      <c r="N151" s="17"/>
      <c r="O151" s="32"/>
      <c r="P151" s="13"/>
      <c r="Q151" s="13"/>
      <c r="R151" s="43"/>
      <c r="T151" s="18"/>
      <c r="V151" s="13"/>
      <c r="W151" s="13"/>
    </row>
    <row r="152" spans="1:23" ht="15" customHeight="1">
      <c r="A152" s="70"/>
      <c r="B152" s="73"/>
      <c r="C152" s="61"/>
      <c r="D152" s="33" t="s">
        <v>197</v>
      </c>
      <c r="G152" s="17"/>
      <c r="H152" s="17"/>
      <c r="K152" s="17"/>
      <c r="N152" s="17"/>
      <c r="O152" s="22"/>
      <c r="R152" s="43"/>
      <c r="T152" s="18"/>
      <c r="V152" s="13"/>
      <c r="W152" s="13"/>
    </row>
    <row r="153" spans="1:23" ht="15" customHeight="1">
      <c r="A153" s="70"/>
      <c r="B153" s="73"/>
      <c r="C153" s="19"/>
      <c r="D153" s="34">
        <v>620</v>
      </c>
      <c r="E153" s="17" t="s">
        <v>112</v>
      </c>
      <c r="F153" s="17" t="s">
        <v>113</v>
      </c>
      <c r="G153" s="17"/>
      <c r="H153" s="17"/>
      <c r="I153" s="45">
        <v>6</v>
      </c>
      <c r="J153" s="17" t="s">
        <v>114</v>
      </c>
      <c r="K153" s="17" t="s">
        <v>113</v>
      </c>
      <c r="L153" s="46">
        <v>4</v>
      </c>
      <c r="M153" s="17" t="s">
        <v>115</v>
      </c>
      <c r="N153" s="17"/>
      <c r="O153" s="23" t="s">
        <v>116</v>
      </c>
      <c r="P153" s="16">
        <f>D153*I153*L153</f>
        <v>14880</v>
      </c>
      <c r="Q153" s="16"/>
      <c r="R153" s="24" t="s">
        <v>180</v>
      </c>
      <c r="S153" s="13"/>
      <c r="T153" s="13"/>
      <c r="U153" s="13"/>
      <c r="V153" s="13"/>
      <c r="W153" s="13"/>
    </row>
    <row r="154" spans="1:23" ht="15" customHeight="1">
      <c r="A154" s="70"/>
      <c r="B154" s="73"/>
      <c r="C154" s="38"/>
      <c r="D154" s="20"/>
      <c r="G154" s="17"/>
      <c r="H154" s="17"/>
      <c r="K154" s="22"/>
      <c r="N154" s="17"/>
      <c r="O154" s="17" t="s">
        <v>119</v>
      </c>
      <c r="P154" s="13"/>
      <c r="Q154" s="16">
        <f>SUM(P153:P153)/110*100</f>
        <v>13527.272727272728</v>
      </c>
      <c r="R154" s="85" t="s">
        <v>125</v>
      </c>
      <c r="S154" s="13"/>
      <c r="T154" s="13"/>
      <c r="U154" s="13"/>
      <c r="V154" s="13"/>
      <c r="W154" s="13"/>
    </row>
    <row r="155" spans="1:23" ht="15" customHeight="1">
      <c r="A155" s="70"/>
      <c r="B155" s="73"/>
      <c r="C155" s="19" t="s">
        <v>181</v>
      </c>
      <c r="D155" s="34">
        <v>140</v>
      </c>
      <c r="E155" s="17" t="s">
        <v>112</v>
      </c>
      <c r="F155" s="17" t="s">
        <v>113</v>
      </c>
      <c r="G155" s="17"/>
      <c r="H155" s="17"/>
      <c r="I155" s="53">
        <v>15</v>
      </c>
      <c r="J155" s="17" t="s">
        <v>114</v>
      </c>
      <c r="K155" s="17" t="s">
        <v>113</v>
      </c>
      <c r="L155" s="54">
        <v>2</v>
      </c>
      <c r="M155" s="17" t="s">
        <v>115</v>
      </c>
      <c r="N155" s="17"/>
      <c r="O155" s="23" t="s">
        <v>116</v>
      </c>
      <c r="P155" s="16">
        <f>D155*I155*L155</f>
        <v>4200</v>
      </c>
      <c r="Q155" s="58"/>
      <c r="R155" s="24" t="s">
        <v>198</v>
      </c>
      <c r="S155" s="18"/>
      <c r="U155" s="13"/>
      <c r="V155" s="13"/>
      <c r="W155" s="13"/>
    </row>
    <row r="156" spans="1:23" ht="15" customHeight="1">
      <c r="A156" s="70"/>
      <c r="B156" s="73"/>
      <c r="C156" s="19"/>
      <c r="D156" s="34">
        <v>2000</v>
      </c>
      <c r="E156" s="17" t="s">
        <v>112</v>
      </c>
      <c r="F156" s="17" t="s">
        <v>113</v>
      </c>
      <c r="G156" s="17"/>
      <c r="H156" s="17"/>
      <c r="I156" s="53">
        <v>2</v>
      </c>
      <c r="J156" s="17" t="s">
        <v>129</v>
      </c>
      <c r="K156" s="17" t="s">
        <v>113</v>
      </c>
      <c r="L156" s="54">
        <v>2</v>
      </c>
      <c r="M156" s="17" t="s">
        <v>115</v>
      </c>
      <c r="N156" s="17"/>
      <c r="O156" s="23" t="s">
        <v>116</v>
      </c>
      <c r="P156" s="16">
        <f>D156*I156*L156</f>
        <v>8000</v>
      </c>
      <c r="Q156" s="58">
        <f>P155+P156</f>
        <v>12200</v>
      </c>
      <c r="R156" s="24" t="s">
        <v>183</v>
      </c>
      <c r="S156" s="18"/>
      <c r="U156" s="13"/>
      <c r="V156" s="13"/>
      <c r="W156" s="13"/>
    </row>
    <row r="157" spans="1:23" ht="15" customHeight="1">
      <c r="A157" s="70"/>
      <c r="B157" s="73"/>
      <c r="C157" s="19" t="s">
        <v>131</v>
      </c>
      <c r="D157" s="20"/>
      <c r="G157" s="17"/>
      <c r="H157" s="17"/>
      <c r="K157" s="22"/>
      <c r="N157" s="17"/>
      <c r="P157" s="16"/>
      <c r="Q157" s="16"/>
      <c r="R157" s="24"/>
      <c r="S157" s="18"/>
      <c r="U157" s="13"/>
      <c r="V157" s="13"/>
      <c r="W157" s="13"/>
    </row>
    <row r="158" spans="1:23" ht="15" customHeight="1">
      <c r="A158" s="70"/>
      <c r="B158" s="73"/>
      <c r="C158" s="38" t="s">
        <v>132</v>
      </c>
      <c r="D158" s="44">
        <v>10000</v>
      </c>
      <c r="E158" s="17" t="s">
        <v>112</v>
      </c>
      <c r="F158" s="17" t="s">
        <v>113</v>
      </c>
      <c r="G158" s="17"/>
      <c r="H158" s="17"/>
      <c r="I158" s="53">
        <v>1</v>
      </c>
      <c r="J158" s="17" t="s">
        <v>129</v>
      </c>
      <c r="K158" s="17" t="s">
        <v>113</v>
      </c>
      <c r="L158" s="54">
        <v>2</v>
      </c>
      <c r="M158" s="17" t="s">
        <v>115</v>
      </c>
      <c r="N158" s="17"/>
      <c r="O158" s="23" t="s">
        <v>116</v>
      </c>
      <c r="P158" s="16">
        <f>D158*I158*L158</f>
        <v>20000</v>
      </c>
      <c r="Q158" s="16"/>
      <c r="R158" s="24"/>
      <c r="S158" s="18"/>
      <c r="U158" s="13"/>
      <c r="V158" s="13"/>
      <c r="W158" s="13"/>
    </row>
    <row r="159" spans="1:23" ht="15" customHeight="1">
      <c r="A159" s="70"/>
      <c r="B159" s="73"/>
      <c r="C159" s="38" t="s">
        <v>135</v>
      </c>
      <c r="D159" s="34"/>
      <c r="E159" s="17" t="s">
        <v>112</v>
      </c>
      <c r="F159" s="17" t="s">
        <v>113</v>
      </c>
      <c r="G159" s="17"/>
      <c r="H159" s="17"/>
      <c r="I159" s="53">
        <v>1</v>
      </c>
      <c r="J159" s="17" t="s">
        <v>129</v>
      </c>
      <c r="K159" s="17" t="s">
        <v>113</v>
      </c>
      <c r="L159" s="54">
        <v>1</v>
      </c>
      <c r="M159" s="17" t="s">
        <v>133</v>
      </c>
      <c r="N159" s="17"/>
      <c r="O159" s="23" t="s">
        <v>116</v>
      </c>
      <c r="P159" s="16">
        <f>D159*I159*L159</f>
        <v>0</v>
      </c>
      <c r="Q159" s="16">
        <f>P158+P159</f>
        <v>20000</v>
      </c>
      <c r="R159" s="24"/>
      <c r="S159" s="18"/>
      <c r="U159" s="13"/>
      <c r="V159" s="13"/>
      <c r="W159" s="13"/>
    </row>
    <row r="160" spans="1:23" ht="15" customHeight="1">
      <c r="A160" s="70"/>
      <c r="B160" s="73"/>
      <c r="C160" s="19" t="s">
        <v>147</v>
      </c>
      <c r="D160" s="20"/>
      <c r="G160" s="17"/>
      <c r="H160" s="17"/>
      <c r="K160" s="22"/>
      <c r="N160" s="17"/>
      <c r="P160" s="16"/>
      <c r="Q160" s="16"/>
      <c r="R160" s="24"/>
      <c r="S160" s="13"/>
      <c r="T160" s="13"/>
      <c r="U160" s="13"/>
      <c r="V160" s="13"/>
      <c r="W160" s="13"/>
    </row>
    <row r="161" spans="1:23" ht="15" customHeight="1">
      <c r="A161" s="70"/>
      <c r="B161" s="73"/>
      <c r="C161" s="63" t="s">
        <v>148</v>
      </c>
      <c r="D161" s="34">
        <v>5000</v>
      </c>
      <c r="E161" s="17" t="s">
        <v>112</v>
      </c>
      <c r="F161" s="17" t="s">
        <v>113</v>
      </c>
      <c r="G161" s="17"/>
      <c r="H161" s="17"/>
      <c r="I161" s="53">
        <v>1</v>
      </c>
      <c r="J161" s="17" t="s">
        <v>129</v>
      </c>
      <c r="K161" s="17" t="s">
        <v>113</v>
      </c>
      <c r="L161" s="114">
        <v>0</v>
      </c>
      <c r="M161" s="17" t="s">
        <v>115</v>
      </c>
      <c r="N161" s="17"/>
      <c r="O161" s="23" t="s">
        <v>116</v>
      </c>
      <c r="P161" s="16">
        <f>D161*I161*L161</f>
        <v>0</v>
      </c>
      <c r="Q161" s="16"/>
      <c r="R161" s="24"/>
      <c r="S161" s="13"/>
      <c r="T161" s="13"/>
      <c r="U161" s="13"/>
      <c r="V161" s="13"/>
      <c r="W161" s="13"/>
    </row>
    <row r="162" spans="1:23" ht="15" customHeight="1">
      <c r="A162" s="70"/>
      <c r="B162" s="73"/>
      <c r="C162" s="63" t="s">
        <v>158</v>
      </c>
      <c r="D162" s="34">
        <v>5000</v>
      </c>
      <c r="E162" s="17" t="s">
        <v>112</v>
      </c>
      <c r="F162" s="17" t="s">
        <v>113</v>
      </c>
      <c r="G162" s="17"/>
      <c r="H162" s="17"/>
      <c r="I162" s="53">
        <v>1</v>
      </c>
      <c r="J162" s="17" t="s">
        <v>129</v>
      </c>
      <c r="K162" s="17" t="s">
        <v>113</v>
      </c>
      <c r="L162" s="114">
        <v>0</v>
      </c>
      <c r="M162" s="17" t="s">
        <v>115</v>
      </c>
      <c r="N162" s="17"/>
      <c r="O162" s="23" t="s">
        <v>116</v>
      </c>
      <c r="P162" s="16">
        <f>D162*I162*L162</f>
        <v>0</v>
      </c>
      <c r="Q162" s="16"/>
      <c r="R162" s="24"/>
      <c r="S162" s="13"/>
      <c r="T162" s="13"/>
      <c r="U162" s="13"/>
      <c r="V162" s="13"/>
      <c r="W162" s="13"/>
    </row>
    <row r="163" spans="1:23" ht="15" customHeight="1">
      <c r="A163" s="70"/>
      <c r="B163" s="73"/>
      <c r="C163" s="63" t="s">
        <v>199</v>
      </c>
      <c r="D163" s="34">
        <v>1000</v>
      </c>
      <c r="E163" s="17" t="s">
        <v>112</v>
      </c>
      <c r="F163" s="17" t="s">
        <v>113</v>
      </c>
      <c r="G163" s="17"/>
      <c r="H163" s="17"/>
      <c r="I163" s="53">
        <v>10</v>
      </c>
      <c r="J163" s="17" t="s">
        <v>129</v>
      </c>
      <c r="K163" s="17" t="s">
        <v>113</v>
      </c>
      <c r="L163" s="54">
        <v>2</v>
      </c>
      <c r="M163" s="17" t="s">
        <v>115</v>
      </c>
      <c r="N163" s="17"/>
      <c r="O163" s="23" t="s">
        <v>116</v>
      </c>
      <c r="P163" s="16">
        <f>D163*I163*L163</f>
        <v>20000</v>
      </c>
      <c r="Q163" s="16"/>
      <c r="R163" s="24"/>
      <c r="S163" s="13"/>
      <c r="T163" s="13"/>
      <c r="U163" s="13"/>
      <c r="V163" s="13"/>
      <c r="W163" s="13"/>
    </row>
    <row r="164" spans="1:23" ht="15" customHeight="1">
      <c r="A164" s="70"/>
      <c r="B164" s="73"/>
      <c r="C164" s="64" t="s">
        <v>159</v>
      </c>
      <c r="D164" s="34"/>
      <c r="E164" s="17" t="s">
        <v>112</v>
      </c>
      <c r="F164" s="17" t="s">
        <v>113</v>
      </c>
      <c r="G164" s="17"/>
      <c r="H164" s="17"/>
      <c r="I164" s="53"/>
      <c r="J164" s="17" t="s">
        <v>129</v>
      </c>
      <c r="K164" s="17" t="s">
        <v>113</v>
      </c>
      <c r="L164" s="54"/>
      <c r="M164" s="17" t="s">
        <v>115</v>
      </c>
      <c r="N164" s="17"/>
      <c r="O164" s="23" t="s">
        <v>116</v>
      </c>
      <c r="P164" s="16">
        <f>D164*I164*L164</f>
        <v>0</v>
      </c>
      <c r="Q164" s="16"/>
      <c r="R164" s="24"/>
      <c r="S164" s="13"/>
      <c r="T164" s="13"/>
      <c r="U164" s="13"/>
      <c r="V164" s="13"/>
      <c r="W164" s="13"/>
    </row>
    <row r="165" spans="1:23" ht="15" customHeight="1">
      <c r="A165" s="70"/>
      <c r="B165" s="73"/>
      <c r="C165" s="65" t="s">
        <v>176</v>
      </c>
      <c r="D165" s="34"/>
      <c r="E165" s="17" t="s">
        <v>112</v>
      </c>
      <c r="F165" s="17" t="s">
        <v>113</v>
      </c>
      <c r="G165" s="17"/>
      <c r="H165" s="17"/>
      <c r="I165" s="53"/>
      <c r="J165" s="17" t="s">
        <v>129</v>
      </c>
      <c r="K165" s="17" t="s">
        <v>113</v>
      </c>
      <c r="L165" s="54"/>
      <c r="M165" s="17" t="s">
        <v>115</v>
      </c>
      <c r="N165" s="17"/>
      <c r="O165" s="23" t="s">
        <v>116</v>
      </c>
      <c r="P165" s="16">
        <f>D165*I165*L165</f>
        <v>0</v>
      </c>
      <c r="Q165" s="16"/>
      <c r="R165" s="24"/>
      <c r="S165" s="13"/>
      <c r="T165" s="13"/>
      <c r="U165" s="13"/>
      <c r="V165" s="13"/>
      <c r="W165" s="13"/>
    </row>
    <row r="166" spans="1:23" ht="15" customHeight="1" thickBot="1">
      <c r="A166" s="70"/>
      <c r="B166" s="73"/>
      <c r="C166" s="66"/>
      <c r="D166" s="25"/>
      <c r="E166" s="26"/>
      <c r="F166" s="26"/>
      <c r="G166" s="26"/>
      <c r="H166" s="26"/>
      <c r="I166" s="26"/>
      <c r="J166" s="26"/>
      <c r="K166" s="28"/>
      <c r="L166" s="26"/>
      <c r="M166" s="26"/>
      <c r="N166" s="26"/>
      <c r="O166" s="26" t="s">
        <v>119</v>
      </c>
      <c r="P166" s="13"/>
      <c r="Q166" s="30">
        <f>SUM(P161:P165)</f>
        <v>20000</v>
      </c>
      <c r="R166" s="31"/>
      <c r="S166" s="13"/>
      <c r="T166" s="13"/>
      <c r="U166" s="13"/>
      <c r="V166" s="13"/>
      <c r="W166" s="13"/>
    </row>
    <row r="167" spans="1:23" ht="15" customHeight="1">
      <c r="A167" s="236" t="s">
        <v>200</v>
      </c>
      <c r="B167" s="172" t="s">
        <v>201</v>
      </c>
      <c r="C167" s="173"/>
      <c r="D167" s="173"/>
      <c r="E167" s="173"/>
      <c r="F167" s="173"/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  <c r="S167" s="174"/>
      <c r="T167" s="13"/>
      <c r="U167" s="13"/>
      <c r="V167" s="13"/>
      <c r="W167" s="13"/>
    </row>
    <row r="168" spans="1:23" ht="15" customHeight="1">
      <c r="B168" s="73">
        <f>SUM(Q168:Q177)</f>
        <v>22088.888888888891</v>
      </c>
      <c r="C168" s="19" t="s">
        <v>110</v>
      </c>
      <c r="D168" s="33" t="s">
        <v>326</v>
      </c>
      <c r="G168" s="17"/>
      <c r="H168" s="17"/>
      <c r="K168" s="17"/>
      <c r="N168" s="17"/>
      <c r="O168" s="22"/>
      <c r="Q168" s="43"/>
      <c r="R168" s="85" t="s">
        <v>125</v>
      </c>
      <c r="U168" s="18"/>
      <c r="V168" s="17"/>
      <c r="W168" s="13"/>
    </row>
    <row r="169" spans="1:23" ht="15" customHeight="1">
      <c r="B169" s="73"/>
      <c r="C169" s="19"/>
      <c r="D169" s="34">
        <v>620</v>
      </c>
      <c r="E169" s="17" t="s">
        <v>112</v>
      </c>
      <c r="F169" s="17" t="s">
        <v>113</v>
      </c>
      <c r="G169" s="17"/>
      <c r="H169" s="17"/>
      <c r="I169" s="45">
        <v>4</v>
      </c>
      <c r="J169" s="17" t="s">
        <v>114</v>
      </c>
      <c r="K169" s="17" t="s">
        <v>113</v>
      </c>
      <c r="L169" s="46">
        <v>3</v>
      </c>
      <c r="M169" s="17" t="s">
        <v>115</v>
      </c>
      <c r="N169" s="17"/>
      <c r="O169" s="23" t="s">
        <v>116</v>
      </c>
      <c r="P169" s="16">
        <f>D169*I169*L169</f>
        <v>7440</v>
      </c>
      <c r="Q169" s="38">
        <f>P169/108*100</f>
        <v>6888.8888888888887</v>
      </c>
      <c r="R169" s="24" t="s">
        <v>327</v>
      </c>
      <c r="S169" s="13"/>
      <c r="T169" s="13"/>
      <c r="U169" s="13"/>
      <c r="V169" s="13"/>
      <c r="W169" s="13"/>
    </row>
    <row r="170" spans="1:23" ht="15" customHeight="1">
      <c r="B170" s="73"/>
      <c r="C170" s="19" t="s">
        <v>181</v>
      </c>
      <c r="D170" s="34">
        <v>140</v>
      </c>
      <c r="E170" s="17" t="s">
        <v>112</v>
      </c>
      <c r="F170" s="17" t="s">
        <v>113</v>
      </c>
      <c r="G170" s="17"/>
      <c r="H170" s="17"/>
      <c r="I170" s="53">
        <v>10</v>
      </c>
      <c r="J170" s="17" t="s">
        <v>114</v>
      </c>
      <c r="K170" s="17" t="s">
        <v>113</v>
      </c>
      <c r="L170" s="54">
        <v>3</v>
      </c>
      <c r="M170" s="17" t="s">
        <v>115</v>
      </c>
      <c r="N170" s="17"/>
      <c r="O170" s="23" t="s">
        <v>116</v>
      </c>
      <c r="P170" s="16">
        <f>D170*I170*L170</f>
        <v>4200</v>
      </c>
      <c r="Q170" s="38"/>
      <c r="R170" s="24" t="s">
        <v>204</v>
      </c>
      <c r="S170" s="13"/>
      <c r="T170" s="13"/>
      <c r="U170" s="13"/>
      <c r="V170" s="13"/>
      <c r="W170" s="13"/>
    </row>
    <row r="171" spans="1:23" ht="15" customHeight="1">
      <c r="B171" s="73"/>
      <c r="C171" s="61"/>
      <c r="D171" s="34">
        <v>2000</v>
      </c>
      <c r="E171" s="17" t="s">
        <v>112</v>
      </c>
      <c r="F171" s="17" t="s">
        <v>113</v>
      </c>
      <c r="G171" s="17"/>
      <c r="H171" s="17"/>
      <c r="I171" s="53">
        <v>1</v>
      </c>
      <c r="J171" s="17" t="s">
        <v>129</v>
      </c>
      <c r="K171" s="17" t="s">
        <v>113</v>
      </c>
      <c r="L171" s="54">
        <v>3</v>
      </c>
      <c r="M171" s="17" t="s">
        <v>133</v>
      </c>
      <c r="N171" s="17"/>
      <c r="O171" s="23" t="s">
        <v>116</v>
      </c>
      <c r="P171" s="16">
        <f>D171*I171*L171</f>
        <v>6000</v>
      </c>
      <c r="Q171" s="38">
        <f>P170+P171</f>
        <v>10200</v>
      </c>
      <c r="R171" s="24" t="s">
        <v>183</v>
      </c>
      <c r="S171" s="13"/>
      <c r="T171" s="13"/>
      <c r="U171" s="13"/>
      <c r="V171" s="13"/>
      <c r="W171" s="13"/>
    </row>
    <row r="172" spans="1:23" ht="15" customHeight="1">
      <c r="B172" s="73"/>
      <c r="C172" s="61" t="s">
        <v>147</v>
      </c>
      <c r="D172" s="20"/>
      <c r="G172" s="17"/>
      <c r="H172" s="17"/>
      <c r="K172" s="22"/>
      <c r="N172" s="17"/>
      <c r="P172" s="16"/>
      <c r="Q172" s="38"/>
      <c r="R172" s="24"/>
      <c r="S172" s="13"/>
      <c r="T172" s="13"/>
      <c r="U172" s="13"/>
      <c r="V172" s="13"/>
      <c r="W172" s="13"/>
    </row>
    <row r="173" spans="1:23" ht="15" customHeight="1">
      <c r="B173" s="73"/>
      <c r="C173" s="63" t="s">
        <v>148</v>
      </c>
      <c r="D173" s="34"/>
      <c r="E173" s="17" t="s">
        <v>112</v>
      </c>
      <c r="F173" s="17" t="s">
        <v>113</v>
      </c>
      <c r="G173" s="17"/>
      <c r="H173" s="17"/>
      <c r="I173" s="53"/>
      <c r="J173" s="17" t="s">
        <v>129</v>
      </c>
      <c r="K173" s="17" t="s">
        <v>113</v>
      </c>
      <c r="L173" s="54"/>
      <c r="M173" s="17" t="s">
        <v>133</v>
      </c>
      <c r="N173" s="17"/>
      <c r="O173" s="23" t="s">
        <v>116</v>
      </c>
      <c r="P173" s="16">
        <f>D173*I173*L173</f>
        <v>0</v>
      </c>
      <c r="Q173" s="38"/>
      <c r="R173" s="24"/>
      <c r="S173" s="13"/>
      <c r="T173" s="13"/>
      <c r="U173" s="13"/>
      <c r="V173" s="13"/>
      <c r="W173" s="13"/>
    </row>
    <row r="174" spans="1:23" ht="15" customHeight="1">
      <c r="B174" s="73"/>
      <c r="C174" s="62" t="s">
        <v>155</v>
      </c>
      <c r="D174" s="34"/>
      <c r="E174" s="17" t="s">
        <v>112</v>
      </c>
      <c r="F174" s="17" t="s">
        <v>113</v>
      </c>
      <c r="G174" s="17"/>
      <c r="H174" s="17"/>
      <c r="I174" s="53"/>
      <c r="J174" s="17" t="s">
        <v>129</v>
      </c>
      <c r="K174" s="17" t="s">
        <v>113</v>
      </c>
      <c r="L174" s="54"/>
      <c r="M174" s="17" t="s">
        <v>133</v>
      </c>
      <c r="N174" s="17"/>
      <c r="O174" s="23" t="s">
        <v>116</v>
      </c>
      <c r="P174" s="16">
        <f>D174*I174*L174</f>
        <v>0</v>
      </c>
      <c r="Q174" s="38"/>
      <c r="R174" s="24"/>
      <c r="S174" s="13"/>
      <c r="T174" s="13"/>
      <c r="U174" s="13"/>
      <c r="V174" s="13"/>
      <c r="W174" s="13"/>
    </row>
    <row r="175" spans="1:23" ht="15" customHeight="1">
      <c r="A175" s="70"/>
      <c r="B175" s="73"/>
      <c r="C175" s="63" t="s">
        <v>158</v>
      </c>
      <c r="D175" s="34">
        <v>5000</v>
      </c>
      <c r="E175" s="17" t="s">
        <v>112</v>
      </c>
      <c r="F175" s="17" t="s">
        <v>113</v>
      </c>
      <c r="G175" s="17"/>
      <c r="H175" s="17"/>
      <c r="I175" s="53">
        <v>1</v>
      </c>
      <c r="J175" s="17" t="s">
        <v>129</v>
      </c>
      <c r="K175" s="17" t="s">
        <v>113</v>
      </c>
      <c r="L175" s="54">
        <v>1</v>
      </c>
      <c r="M175" s="17" t="s">
        <v>133</v>
      </c>
      <c r="N175" s="17"/>
      <c r="O175" s="23" t="s">
        <v>116</v>
      </c>
      <c r="P175" s="16">
        <f>D175*I175*L175</f>
        <v>5000</v>
      </c>
      <c r="Q175" s="38"/>
      <c r="R175" s="24"/>
      <c r="S175" s="13"/>
      <c r="T175" s="13"/>
      <c r="U175" s="13"/>
      <c r="V175" s="13"/>
      <c r="W175" s="13"/>
    </row>
    <row r="176" spans="1:23" ht="15" customHeight="1">
      <c r="A176" s="70"/>
      <c r="B176" s="73"/>
      <c r="C176" s="64" t="s">
        <v>159</v>
      </c>
      <c r="D176" s="34"/>
      <c r="E176" s="17" t="s">
        <v>112</v>
      </c>
      <c r="F176" s="17" t="s">
        <v>113</v>
      </c>
      <c r="G176" s="17"/>
      <c r="H176" s="17"/>
      <c r="I176" s="53"/>
      <c r="J176" s="17" t="s">
        <v>129</v>
      </c>
      <c r="K176" s="17" t="s">
        <v>113</v>
      </c>
      <c r="L176" s="54"/>
      <c r="M176" s="17" t="s">
        <v>133</v>
      </c>
      <c r="N176" s="17"/>
      <c r="O176" s="23" t="s">
        <v>116</v>
      </c>
      <c r="P176" s="16">
        <f>D176*I176*L176</f>
        <v>0</v>
      </c>
      <c r="Q176" s="38"/>
      <c r="R176" s="24"/>
      <c r="S176" s="13"/>
      <c r="T176" s="13"/>
      <c r="U176" s="13"/>
      <c r="V176" s="13"/>
      <c r="W176" s="13"/>
    </row>
    <row r="177" spans="1:23" ht="15" customHeight="1">
      <c r="A177" s="70"/>
      <c r="B177" s="73"/>
      <c r="C177" s="61" t="s">
        <v>176</v>
      </c>
      <c r="D177" s="34"/>
      <c r="E177" s="17" t="s">
        <v>112</v>
      </c>
      <c r="F177" s="17" t="s">
        <v>113</v>
      </c>
      <c r="G177" s="17"/>
      <c r="H177" s="17"/>
      <c r="I177" s="53"/>
      <c r="J177" s="17" t="s">
        <v>129</v>
      </c>
      <c r="K177" s="22" t="s">
        <v>113</v>
      </c>
      <c r="L177" s="54"/>
      <c r="M177" s="17" t="s">
        <v>133</v>
      </c>
      <c r="N177" s="17"/>
      <c r="O177" s="17" t="s">
        <v>116</v>
      </c>
      <c r="P177" s="16">
        <f>D177*I177*L177</f>
        <v>0</v>
      </c>
      <c r="Q177" s="38">
        <f>SUM(P173:P177)</f>
        <v>5000</v>
      </c>
      <c r="R177" s="24"/>
      <c r="S177" s="13"/>
      <c r="T177" s="13"/>
      <c r="U177" s="13"/>
      <c r="V177" s="13"/>
      <c r="W177" s="13"/>
    </row>
    <row r="178" spans="1:23" ht="15" customHeight="1" thickBot="1">
      <c r="A178" s="70"/>
      <c r="B178" s="73"/>
      <c r="C178" s="61"/>
      <c r="D178" s="20"/>
      <c r="G178" s="17"/>
      <c r="H178" s="17"/>
      <c r="K178" s="22"/>
      <c r="N178" s="17"/>
      <c r="P178" s="16"/>
      <c r="Q178" s="38"/>
      <c r="R178" s="24"/>
      <c r="S178" s="13"/>
      <c r="T178" s="13"/>
      <c r="U178" s="13"/>
      <c r="V178" s="13"/>
      <c r="W178" s="13"/>
    </row>
    <row r="179" spans="1:23" ht="15" customHeight="1">
      <c r="A179" s="236" t="s">
        <v>41</v>
      </c>
      <c r="B179" s="172" t="s">
        <v>205</v>
      </c>
      <c r="C179" s="173"/>
      <c r="D179" s="173"/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  <c r="S179" s="174"/>
      <c r="T179" s="13"/>
      <c r="U179" s="13"/>
      <c r="V179" s="13"/>
      <c r="W179" s="13"/>
    </row>
    <row r="180" spans="1:23" ht="15" customHeight="1">
      <c r="B180" s="73">
        <f>SUM(Q180:Q189)</f>
        <v>91963.636363636368</v>
      </c>
      <c r="C180" s="19" t="s">
        <v>110</v>
      </c>
      <c r="D180" s="33" t="s">
        <v>326</v>
      </c>
      <c r="G180" s="17"/>
      <c r="H180" s="17"/>
      <c r="K180" s="17"/>
      <c r="N180" s="17"/>
      <c r="O180" s="22"/>
      <c r="Q180" s="43"/>
      <c r="R180" s="85" t="s">
        <v>125</v>
      </c>
      <c r="U180" s="18"/>
      <c r="V180" s="17"/>
      <c r="W180" s="13"/>
    </row>
    <row r="181" spans="1:23" ht="15" customHeight="1">
      <c r="B181" s="73"/>
      <c r="C181" s="19"/>
      <c r="D181" s="34">
        <v>620</v>
      </c>
      <c r="E181" s="17" t="s">
        <v>112</v>
      </c>
      <c r="F181" s="17" t="s">
        <v>113</v>
      </c>
      <c r="G181" s="17"/>
      <c r="H181" s="17"/>
      <c r="I181" s="45">
        <v>4</v>
      </c>
      <c r="J181" s="17" t="s">
        <v>114</v>
      </c>
      <c r="K181" s="17" t="s">
        <v>113</v>
      </c>
      <c r="L181" s="46">
        <v>3</v>
      </c>
      <c r="M181" s="17" t="s">
        <v>115</v>
      </c>
      <c r="N181" s="17"/>
      <c r="O181" s="23" t="s">
        <v>116</v>
      </c>
      <c r="P181" s="16">
        <f>D181*I181*L181</f>
        <v>7440</v>
      </c>
      <c r="Q181" s="38">
        <f>P181/110*100</f>
        <v>6763.636363636364</v>
      </c>
      <c r="R181" s="24" t="s">
        <v>327</v>
      </c>
      <c r="S181" s="13"/>
      <c r="T181" s="13"/>
      <c r="U181" s="13"/>
      <c r="V181" s="13"/>
      <c r="W181" s="13"/>
    </row>
    <row r="182" spans="1:23" ht="15" customHeight="1">
      <c r="B182" s="73"/>
      <c r="C182" s="19" t="s">
        <v>181</v>
      </c>
      <c r="D182" s="34">
        <v>140</v>
      </c>
      <c r="E182" s="17" t="s">
        <v>112</v>
      </c>
      <c r="F182" s="17" t="s">
        <v>113</v>
      </c>
      <c r="G182" s="17"/>
      <c r="H182" s="17"/>
      <c r="I182" s="53">
        <v>10</v>
      </c>
      <c r="J182" s="17" t="s">
        <v>114</v>
      </c>
      <c r="K182" s="17" t="s">
        <v>113</v>
      </c>
      <c r="L182" s="54">
        <v>3</v>
      </c>
      <c r="M182" s="17" t="s">
        <v>115</v>
      </c>
      <c r="N182" s="17"/>
      <c r="O182" s="23" t="s">
        <v>116</v>
      </c>
      <c r="P182" s="16">
        <f>D182*I182*L182</f>
        <v>4200</v>
      </c>
      <c r="Q182" s="38"/>
      <c r="R182" s="24" t="s">
        <v>204</v>
      </c>
      <c r="S182" s="13"/>
      <c r="T182" s="13"/>
      <c r="U182" s="13"/>
      <c r="V182" s="13"/>
      <c r="W182" s="13"/>
    </row>
    <row r="183" spans="1:23" ht="15" customHeight="1">
      <c r="B183" s="73"/>
      <c r="C183" s="61"/>
      <c r="D183" s="34">
        <v>2000</v>
      </c>
      <c r="E183" s="17" t="s">
        <v>112</v>
      </c>
      <c r="F183" s="17" t="s">
        <v>113</v>
      </c>
      <c r="G183" s="17"/>
      <c r="H183" s="17"/>
      <c r="I183" s="53">
        <v>1</v>
      </c>
      <c r="J183" s="17" t="s">
        <v>129</v>
      </c>
      <c r="K183" s="17" t="s">
        <v>113</v>
      </c>
      <c r="L183" s="54">
        <v>3</v>
      </c>
      <c r="M183" s="17" t="s">
        <v>133</v>
      </c>
      <c r="N183" s="17"/>
      <c r="O183" s="23" t="s">
        <v>116</v>
      </c>
      <c r="P183" s="16">
        <f>D183*I183*L183</f>
        <v>6000</v>
      </c>
      <c r="Q183" s="38">
        <f>P182+P183</f>
        <v>10200</v>
      </c>
      <c r="R183" s="24" t="s">
        <v>183</v>
      </c>
      <c r="S183" s="13"/>
      <c r="T183" s="13"/>
      <c r="U183" s="13"/>
      <c r="V183" s="13"/>
      <c r="W183" s="13"/>
    </row>
    <row r="184" spans="1:23" ht="15" customHeight="1">
      <c r="B184" s="73"/>
      <c r="C184" s="61" t="s">
        <v>147</v>
      </c>
      <c r="D184" s="20"/>
      <c r="G184" s="17"/>
      <c r="H184" s="17"/>
      <c r="K184" s="22"/>
      <c r="N184" s="17"/>
      <c r="P184" s="16"/>
      <c r="Q184" s="38"/>
      <c r="R184" s="24"/>
      <c r="S184" s="13"/>
      <c r="T184" s="13"/>
      <c r="U184" s="13"/>
      <c r="V184" s="13"/>
      <c r="W184" s="13"/>
    </row>
    <row r="185" spans="1:23" ht="15" customHeight="1">
      <c r="B185" s="73"/>
      <c r="C185" s="63" t="s">
        <v>148</v>
      </c>
      <c r="D185" s="34"/>
      <c r="E185" s="17" t="s">
        <v>112</v>
      </c>
      <c r="F185" s="17" t="s">
        <v>113</v>
      </c>
      <c r="G185" s="17"/>
      <c r="H185" s="17"/>
      <c r="I185" s="53"/>
      <c r="J185" s="17" t="s">
        <v>129</v>
      </c>
      <c r="K185" s="17" t="s">
        <v>113</v>
      </c>
      <c r="L185" s="54"/>
      <c r="M185" s="17" t="s">
        <v>133</v>
      </c>
      <c r="N185" s="17"/>
      <c r="O185" s="23" t="s">
        <v>116</v>
      </c>
      <c r="P185" s="16">
        <f>D185*I185*L185</f>
        <v>0</v>
      </c>
      <c r="Q185" s="38"/>
      <c r="R185" s="24"/>
      <c r="S185" s="13"/>
      <c r="T185" s="13"/>
      <c r="U185" s="13"/>
      <c r="V185" s="13"/>
      <c r="W185" s="13"/>
    </row>
    <row r="186" spans="1:23" ht="15" customHeight="1">
      <c r="B186" s="73"/>
      <c r="C186" s="62" t="s">
        <v>155</v>
      </c>
      <c r="D186" s="34"/>
      <c r="E186" s="17" t="s">
        <v>112</v>
      </c>
      <c r="F186" s="17" t="s">
        <v>113</v>
      </c>
      <c r="G186" s="17"/>
      <c r="H186" s="17"/>
      <c r="I186" s="53"/>
      <c r="J186" s="17" t="s">
        <v>129</v>
      </c>
      <c r="K186" s="17" t="s">
        <v>113</v>
      </c>
      <c r="L186" s="54"/>
      <c r="M186" s="17" t="s">
        <v>133</v>
      </c>
      <c r="N186" s="17"/>
      <c r="O186" s="23" t="s">
        <v>116</v>
      </c>
      <c r="P186" s="16">
        <f>D186*I186*L186</f>
        <v>0</v>
      </c>
      <c r="Q186" s="38"/>
      <c r="R186" s="24"/>
      <c r="S186" s="13"/>
      <c r="T186" s="13"/>
      <c r="U186" s="13"/>
      <c r="V186" s="13"/>
      <c r="W186" s="13"/>
    </row>
    <row r="187" spans="1:23" ht="15" customHeight="1">
      <c r="A187" s="70"/>
      <c r="B187" s="73"/>
      <c r="C187" s="63" t="s">
        <v>158</v>
      </c>
      <c r="D187" s="34">
        <v>5000</v>
      </c>
      <c r="E187" s="17" t="s">
        <v>112</v>
      </c>
      <c r="F187" s="17" t="s">
        <v>113</v>
      </c>
      <c r="G187" s="17"/>
      <c r="H187" s="17"/>
      <c r="I187" s="53">
        <v>1</v>
      </c>
      <c r="J187" s="17" t="s">
        <v>129</v>
      </c>
      <c r="K187" s="17" t="s">
        <v>113</v>
      </c>
      <c r="L187" s="54">
        <v>3</v>
      </c>
      <c r="M187" s="17" t="s">
        <v>133</v>
      </c>
      <c r="N187" s="17"/>
      <c r="O187" s="23" t="s">
        <v>116</v>
      </c>
      <c r="P187" s="16">
        <f>D187*I187*L187</f>
        <v>15000</v>
      </c>
      <c r="Q187" s="38"/>
      <c r="R187" s="24"/>
      <c r="S187" s="13"/>
      <c r="T187" s="13"/>
      <c r="U187" s="13"/>
      <c r="V187" s="13"/>
      <c r="W187" s="13"/>
    </row>
    <row r="188" spans="1:23" ht="15" customHeight="1">
      <c r="A188" s="70"/>
      <c r="B188" s="73"/>
      <c r="C188" s="64" t="s">
        <v>159</v>
      </c>
      <c r="D188" s="34">
        <v>20000</v>
      </c>
      <c r="E188" s="17" t="s">
        <v>112</v>
      </c>
      <c r="F188" s="17" t="s">
        <v>113</v>
      </c>
      <c r="G188" s="17"/>
      <c r="H188" s="17"/>
      <c r="I188" s="53">
        <v>1</v>
      </c>
      <c r="J188" s="17" t="s">
        <v>129</v>
      </c>
      <c r="K188" s="17" t="s">
        <v>113</v>
      </c>
      <c r="L188" s="54">
        <v>3</v>
      </c>
      <c r="M188" s="17" t="s">
        <v>133</v>
      </c>
      <c r="N188" s="17"/>
      <c r="O188" s="23" t="s">
        <v>116</v>
      </c>
      <c r="P188" s="16">
        <f>D188*I188*L188</f>
        <v>60000</v>
      </c>
      <c r="Q188" s="38"/>
      <c r="R188" s="24"/>
      <c r="S188" s="13"/>
      <c r="T188" s="13"/>
      <c r="U188" s="13"/>
      <c r="V188" s="13"/>
      <c r="W188" s="13"/>
    </row>
    <row r="189" spans="1:23" ht="15" customHeight="1">
      <c r="A189" s="70"/>
      <c r="B189" s="73"/>
      <c r="C189" s="61" t="s">
        <v>176</v>
      </c>
      <c r="D189" s="34"/>
      <c r="E189" s="17" t="s">
        <v>112</v>
      </c>
      <c r="F189" s="17" t="s">
        <v>113</v>
      </c>
      <c r="G189" s="17"/>
      <c r="H189" s="17"/>
      <c r="I189" s="53"/>
      <c r="J189" s="17" t="s">
        <v>129</v>
      </c>
      <c r="K189" s="22" t="s">
        <v>113</v>
      </c>
      <c r="L189" s="54"/>
      <c r="M189" s="17" t="s">
        <v>133</v>
      </c>
      <c r="N189" s="17"/>
      <c r="O189" s="17" t="s">
        <v>116</v>
      </c>
      <c r="P189" s="16">
        <f>D189*I189*L189</f>
        <v>0</v>
      </c>
      <c r="Q189" s="38">
        <f>SUM(P185:P189)</f>
        <v>75000</v>
      </c>
      <c r="R189" s="24"/>
      <c r="S189" s="13"/>
      <c r="T189" s="13"/>
      <c r="U189" s="13"/>
      <c r="V189" s="13"/>
      <c r="W189" s="13"/>
    </row>
    <row r="190" spans="1:23" ht="15" customHeight="1" thickBot="1">
      <c r="A190" s="70"/>
      <c r="B190" s="73"/>
      <c r="C190" s="61"/>
      <c r="D190" s="20"/>
      <c r="G190" s="17"/>
      <c r="H190" s="17"/>
      <c r="K190" s="22"/>
      <c r="N190" s="17"/>
      <c r="P190" s="16"/>
      <c r="Q190" s="38"/>
      <c r="R190" s="24"/>
      <c r="S190" s="13"/>
      <c r="T190" s="13"/>
      <c r="U190" s="13"/>
      <c r="V190" s="13"/>
      <c r="W190" s="13"/>
    </row>
    <row r="191" spans="1:23" ht="15" customHeight="1">
      <c r="A191" s="236" t="s">
        <v>43</v>
      </c>
      <c r="B191" s="172" t="s">
        <v>208</v>
      </c>
      <c r="C191" s="173"/>
      <c r="D191" s="173"/>
      <c r="E191" s="173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4"/>
      <c r="T191" s="13"/>
      <c r="U191" s="13"/>
      <c r="V191" s="13"/>
      <c r="W191" s="13"/>
    </row>
    <row r="192" spans="1:23" ht="15" customHeight="1">
      <c r="B192" s="73">
        <f>SUM(Q192:Q201)</f>
        <v>33454.545454545456</v>
      </c>
      <c r="C192" s="19" t="s">
        <v>110</v>
      </c>
      <c r="D192" s="33" t="s">
        <v>206</v>
      </c>
      <c r="G192" s="17"/>
      <c r="H192" s="17"/>
      <c r="K192" s="17"/>
      <c r="N192" s="17"/>
      <c r="O192" s="22"/>
      <c r="Q192" s="43"/>
      <c r="R192" s="85" t="s">
        <v>125</v>
      </c>
      <c r="U192" s="18"/>
      <c r="V192" s="17"/>
      <c r="W192" s="13"/>
    </row>
    <row r="193" spans="1:23" ht="15" customHeight="1">
      <c r="B193" s="73"/>
      <c r="C193" s="19"/>
      <c r="D193" s="34">
        <v>620</v>
      </c>
      <c r="E193" s="17" t="s">
        <v>112</v>
      </c>
      <c r="F193" s="17" t="s">
        <v>113</v>
      </c>
      <c r="G193" s="17"/>
      <c r="H193" s="17"/>
      <c r="I193" s="45">
        <v>4</v>
      </c>
      <c r="J193" s="17" t="s">
        <v>114</v>
      </c>
      <c r="K193" s="17" t="s">
        <v>113</v>
      </c>
      <c r="L193" s="46">
        <v>1</v>
      </c>
      <c r="M193" s="17" t="s">
        <v>115</v>
      </c>
      <c r="N193" s="17"/>
      <c r="O193" s="23" t="s">
        <v>116</v>
      </c>
      <c r="P193" s="16">
        <f>D193*I193*L193</f>
        <v>2480</v>
      </c>
      <c r="Q193" s="38">
        <f>P193/110*100</f>
        <v>2254.5454545454545</v>
      </c>
      <c r="R193" s="24" t="s">
        <v>209</v>
      </c>
      <c r="S193" s="13"/>
      <c r="T193" s="13"/>
      <c r="U193" s="13"/>
      <c r="V193" s="13"/>
      <c r="W193" s="13"/>
    </row>
    <row r="194" spans="1:23" ht="15" customHeight="1">
      <c r="B194" s="73"/>
      <c r="C194" s="19" t="s">
        <v>181</v>
      </c>
      <c r="D194" s="34">
        <v>140</v>
      </c>
      <c r="E194" s="17" t="s">
        <v>112</v>
      </c>
      <c r="F194" s="17" t="s">
        <v>113</v>
      </c>
      <c r="G194" s="17"/>
      <c r="H194" s="17"/>
      <c r="I194" s="53">
        <v>30</v>
      </c>
      <c r="J194" s="17" t="s">
        <v>114</v>
      </c>
      <c r="K194" s="17" t="s">
        <v>113</v>
      </c>
      <c r="L194" s="54">
        <v>1</v>
      </c>
      <c r="M194" s="17" t="s">
        <v>115</v>
      </c>
      <c r="N194" s="17"/>
      <c r="O194" s="23" t="s">
        <v>116</v>
      </c>
      <c r="P194" s="16">
        <f>D194*I194*L194</f>
        <v>4200</v>
      </c>
      <c r="Q194" s="38"/>
      <c r="R194" s="24" t="s">
        <v>210</v>
      </c>
      <c r="S194" s="13"/>
      <c r="T194" s="13"/>
      <c r="U194" s="13"/>
      <c r="V194" s="13"/>
      <c r="W194" s="13"/>
    </row>
    <row r="195" spans="1:23" ht="15" customHeight="1">
      <c r="B195" s="73"/>
      <c r="C195" s="61"/>
      <c r="D195" s="34">
        <v>2000</v>
      </c>
      <c r="E195" s="17" t="s">
        <v>112</v>
      </c>
      <c r="F195" s="17" t="s">
        <v>113</v>
      </c>
      <c r="G195" s="17"/>
      <c r="H195" s="17"/>
      <c r="I195" s="53">
        <v>1</v>
      </c>
      <c r="J195" s="17" t="s">
        <v>129</v>
      </c>
      <c r="K195" s="17" t="s">
        <v>113</v>
      </c>
      <c r="L195" s="54">
        <v>1</v>
      </c>
      <c r="M195" s="17" t="s">
        <v>133</v>
      </c>
      <c r="N195" s="17"/>
      <c r="O195" s="23" t="s">
        <v>116</v>
      </c>
      <c r="P195" s="16">
        <f>D195*I195*L195</f>
        <v>2000</v>
      </c>
      <c r="Q195" s="38">
        <f>P194+P195</f>
        <v>6200</v>
      </c>
      <c r="R195" s="24" t="s">
        <v>183</v>
      </c>
      <c r="S195" s="13"/>
      <c r="T195" s="13"/>
      <c r="U195" s="13"/>
      <c r="V195" s="13"/>
      <c r="W195" s="13"/>
    </row>
    <row r="196" spans="1:23" ht="15" customHeight="1">
      <c r="B196" s="73"/>
      <c r="C196" s="61" t="s">
        <v>147</v>
      </c>
      <c r="D196" s="20"/>
      <c r="G196" s="17"/>
      <c r="H196" s="17"/>
      <c r="K196" s="22"/>
      <c r="N196" s="17"/>
      <c r="P196" s="16"/>
      <c r="Q196" s="38"/>
      <c r="R196" s="24"/>
      <c r="S196" s="13"/>
      <c r="T196" s="13"/>
      <c r="U196" s="13"/>
      <c r="V196" s="13"/>
      <c r="W196" s="13"/>
    </row>
    <row r="197" spans="1:23" ht="15" customHeight="1">
      <c r="B197" s="73"/>
      <c r="C197" s="63" t="s">
        <v>148</v>
      </c>
      <c r="D197" s="34"/>
      <c r="E197" s="17" t="s">
        <v>112</v>
      </c>
      <c r="F197" s="17" t="s">
        <v>113</v>
      </c>
      <c r="G197" s="17"/>
      <c r="H197" s="17"/>
      <c r="I197" s="53"/>
      <c r="J197" s="17" t="s">
        <v>129</v>
      </c>
      <c r="K197" s="17" t="s">
        <v>113</v>
      </c>
      <c r="L197" s="54"/>
      <c r="M197" s="17" t="s">
        <v>133</v>
      </c>
      <c r="N197" s="17"/>
      <c r="O197" s="23" t="s">
        <v>116</v>
      </c>
      <c r="P197" s="16">
        <f>D197*I197*L197</f>
        <v>0</v>
      </c>
      <c r="Q197" s="38"/>
      <c r="R197" s="24"/>
      <c r="S197" s="13"/>
      <c r="T197" s="13"/>
      <c r="U197" s="13"/>
      <c r="V197" s="13"/>
      <c r="W197" s="13"/>
    </row>
    <row r="198" spans="1:23" ht="15" customHeight="1">
      <c r="B198" s="73"/>
      <c r="C198" s="62" t="s">
        <v>155</v>
      </c>
      <c r="D198" s="34"/>
      <c r="E198" s="17" t="s">
        <v>112</v>
      </c>
      <c r="F198" s="17" t="s">
        <v>113</v>
      </c>
      <c r="G198" s="17"/>
      <c r="H198" s="17"/>
      <c r="I198" s="53"/>
      <c r="J198" s="17" t="s">
        <v>129</v>
      </c>
      <c r="K198" s="17" t="s">
        <v>113</v>
      </c>
      <c r="L198" s="54"/>
      <c r="M198" s="17" t="s">
        <v>133</v>
      </c>
      <c r="N198" s="17"/>
      <c r="O198" s="23" t="s">
        <v>116</v>
      </c>
      <c r="P198" s="16">
        <f>D198*I198*L198</f>
        <v>0</v>
      </c>
      <c r="Q198" s="38"/>
      <c r="R198" s="24"/>
      <c r="S198" s="13"/>
      <c r="T198" s="13"/>
      <c r="U198" s="13"/>
      <c r="V198" s="13"/>
      <c r="W198" s="13"/>
    </row>
    <row r="199" spans="1:23" ht="15" customHeight="1">
      <c r="A199" s="70"/>
      <c r="B199" s="73"/>
      <c r="C199" s="63" t="s">
        <v>158</v>
      </c>
      <c r="D199" s="34">
        <v>5000</v>
      </c>
      <c r="E199" s="17" t="s">
        <v>112</v>
      </c>
      <c r="F199" s="17" t="s">
        <v>113</v>
      </c>
      <c r="G199" s="17"/>
      <c r="H199" s="17"/>
      <c r="I199" s="53">
        <v>1</v>
      </c>
      <c r="J199" s="17" t="s">
        <v>129</v>
      </c>
      <c r="K199" s="17" t="s">
        <v>113</v>
      </c>
      <c r="L199" s="54">
        <v>1</v>
      </c>
      <c r="M199" s="17" t="s">
        <v>133</v>
      </c>
      <c r="N199" s="17"/>
      <c r="O199" s="23" t="s">
        <v>116</v>
      </c>
      <c r="P199" s="16">
        <f>D199*I199*L199</f>
        <v>5000</v>
      </c>
      <c r="Q199" s="38"/>
      <c r="R199" s="24"/>
      <c r="S199" s="13"/>
      <c r="T199" s="13"/>
      <c r="U199" s="13"/>
      <c r="V199" s="13"/>
      <c r="W199" s="13"/>
    </row>
    <row r="200" spans="1:23" ht="15" customHeight="1">
      <c r="A200" s="70"/>
      <c r="B200" s="73"/>
      <c r="C200" s="64" t="s">
        <v>159</v>
      </c>
      <c r="D200" s="34">
        <v>20000</v>
      </c>
      <c r="E200" s="17" t="s">
        <v>112</v>
      </c>
      <c r="F200" s="17" t="s">
        <v>113</v>
      </c>
      <c r="G200" s="17"/>
      <c r="H200" s="17"/>
      <c r="I200" s="53">
        <v>1</v>
      </c>
      <c r="J200" s="17" t="s">
        <v>129</v>
      </c>
      <c r="K200" s="17" t="s">
        <v>113</v>
      </c>
      <c r="L200" s="54">
        <v>1</v>
      </c>
      <c r="M200" s="17" t="s">
        <v>133</v>
      </c>
      <c r="N200" s="17"/>
      <c r="O200" s="23" t="s">
        <v>116</v>
      </c>
      <c r="P200" s="16">
        <f>D200*I200*L200</f>
        <v>20000</v>
      </c>
      <c r="Q200" s="38"/>
      <c r="R200" s="24"/>
      <c r="S200" s="13"/>
      <c r="T200" s="13"/>
      <c r="U200" s="13"/>
      <c r="V200" s="13"/>
      <c r="W200" s="13"/>
    </row>
    <row r="201" spans="1:23" ht="15" customHeight="1">
      <c r="A201" s="70"/>
      <c r="B201" s="73"/>
      <c r="C201" s="61" t="s">
        <v>176</v>
      </c>
      <c r="D201" s="34"/>
      <c r="E201" s="17" t="s">
        <v>112</v>
      </c>
      <c r="F201" s="17" t="s">
        <v>113</v>
      </c>
      <c r="G201" s="17"/>
      <c r="H201" s="17"/>
      <c r="I201" s="53"/>
      <c r="J201" s="17" t="s">
        <v>129</v>
      </c>
      <c r="K201" s="22" t="s">
        <v>113</v>
      </c>
      <c r="L201" s="54"/>
      <c r="M201" s="17" t="s">
        <v>133</v>
      </c>
      <c r="N201" s="17"/>
      <c r="O201" s="17" t="s">
        <v>116</v>
      </c>
      <c r="P201" s="16">
        <f>D201*I201*L201</f>
        <v>0</v>
      </c>
      <c r="Q201" s="38">
        <f>SUM(P197:P201)</f>
        <v>25000</v>
      </c>
      <c r="R201" s="24"/>
      <c r="S201" s="13"/>
      <c r="T201" s="13"/>
      <c r="U201" s="13"/>
      <c r="V201" s="13"/>
      <c r="W201" s="13"/>
    </row>
    <row r="202" spans="1:23" ht="15" customHeight="1" thickBot="1">
      <c r="A202" s="70"/>
      <c r="B202" s="73"/>
      <c r="C202" s="61"/>
      <c r="D202" s="20"/>
      <c r="G202" s="17"/>
      <c r="H202" s="17"/>
      <c r="K202" s="22"/>
      <c r="N202" s="17"/>
      <c r="P202" s="16"/>
      <c r="Q202" s="38"/>
      <c r="R202" s="24"/>
      <c r="S202" s="13"/>
      <c r="T202" s="13"/>
      <c r="U202" s="13"/>
      <c r="V202" s="13"/>
      <c r="W202" s="13"/>
    </row>
    <row r="203" spans="1:23" ht="15" customHeight="1">
      <c r="A203" s="236" t="s">
        <v>45</v>
      </c>
      <c r="B203" s="172" t="s">
        <v>211</v>
      </c>
      <c r="C203" s="173"/>
      <c r="D203" s="173"/>
      <c r="E203" s="173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4"/>
      <c r="T203" s="13"/>
      <c r="U203" s="13"/>
      <c r="V203" s="13"/>
      <c r="W203" s="13"/>
    </row>
    <row r="204" spans="1:23" ht="15" customHeight="1">
      <c r="B204" s="73">
        <f>SUM(Q204:Q213)</f>
        <v>176800</v>
      </c>
      <c r="C204" s="19" t="s">
        <v>110</v>
      </c>
      <c r="D204" s="33" t="s">
        <v>328</v>
      </c>
      <c r="G204" s="17"/>
      <c r="H204" s="17"/>
      <c r="K204" s="17"/>
      <c r="N204" s="17"/>
      <c r="O204" s="22"/>
      <c r="Q204" s="43"/>
      <c r="R204" s="85" t="s">
        <v>125</v>
      </c>
      <c r="U204" s="18"/>
      <c r="V204" s="17"/>
      <c r="W204" s="13"/>
    </row>
    <row r="205" spans="1:23" ht="15" customHeight="1">
      <c r="B205" s="73"/>
      <c r="C205" s="19"/>
      <c r="D205" s="34">
        <v>770</v>
      </c>
      <c r="E205" s="17" t="s">
        <v>112</v>
      </c>
      <c r="F205" s="17" t="s">
        <v>113</v>
      </c>
      <c r="G205" s="17"/>
      <c r="H205" s="17"/>
      <c r="I205" s="45">
        <v>4</v>
      </c>
      <c r="J205" s="17" t="s">
        <v>114</v>
      </c>
      <c r="K205" s="17" t="s">
        <v>113</v>
      </c>
      <c r="L205" s="46">
        <v>2</v>
      </c>
      <c r="M205" s="17" t="s">
        <v>115</v>
      </c>
      <c r="N205" s="17"/>
      <c r="O205" s="23" t="s">
        <v>116</v>
      </c>
      <c r="P205" s="16">
        <f>D205*I205*L205</f>
        <v>6160</v>
      </c>
      <c r="Q205" s="38">
        <f>P205/110*100</f>
        <v>5600</v>
      </c>
      <c r="R205" s="24" t="s">
        <v>209</v>
      </c>
      <c r="S205" s="13"/>
      <c r="T205" s="13"/>
      <c r="U205" s="13"/>
      <c r="V205" s="13"/>
      <c r="W205" s="13"/>
    </row>
    <row r="206" spans="1:23" ht="15" customHeight="1">
      <c r="B206" s="73"/>
      <c r="C206" s="19" t="s">
        <v>181</v>
      </c>
      <c r="D206" s="34">
        <v>140</v>
      </c>
      <c r="E206" s="17" t="s">
        <v>112</v>
      </c>
      <c r="F206" s="17" t="s">
        <v>113</v>
      </c>
      <c r="G206" s="17"/>
      <c r="H206" s="17"/>
      <c r="I206" s="53">
        <v>30</v>
      </c>
      <c r="J206" s="17" t="s">
        <v>114</v>
      </c>
      <c r="K206" s="17" t="s">
        <v>113</v>
      </c>
      <c r="L206" s="54">
        <v>1</v>
      </c>
      <c r="M206" s="17" t="s">
        <v>115</v>
      </c>
      <c r="N206" s="17"/>
      <c r="O206" s="23" t="s">
        <v>116</v>
      </c>
      <c r="P206" s="16">
        <f>D206*I206*L206</f>
        <v>4200</v>
      </c>
      <c r="Q206" s="38"/>
      <c r="R206" s="24" t="s">
        <v>210</v>
      </c>
      <c r="S206" s="13"/>
      <c r="T206" s="13"/>
      <c r="U206" s="13"/>
      <c r="V206" s="13"/>
      <c r="W206" s="13"/>
    </row>
    <row r="207" spans="1:23" ht="15" customHeight="1">
      <c r="B207" s="73"/>
      <c r="C207" s="61"/>
      <c r="D207" s="34">
        <v>2000</v>
      </c>
      <c r="E207" s="17" t="s">
        <v>112</v>
      </c>
      <c r="F207" s="17" t="s">
        <v>113</v>
      </c>
      <c r="G207" s="17"/>
      <c r="H207" s="17"/>
      <c r="I207" s="53">
        <v>6</v>
      </c>
      <c r="J207" s="17" t="s">
        <v>129</v>
      </c>
      <c r="K207" s="17" t="s">
        <v>113</v>
      </c>
      <c r="L207" s="54">
        <v>1</v>
      </c>
      <c r="M207" s="17" t="s">
        <v>133</v>
      </c>
      <c r="N207" s="17"/>
      <c r="O207" s="23" t="s">
        <v>116</v>
      </c>
      <c r="P207" s="16">
        <f>D207*I207*L207</f>
        <v>12000</v>
      </c>
      <c r="Q207" s="38">
        <f>P206+P207</f>
        <v>16200</v>
      </c>
      <c r="R207" s="24" t="s">
        <v>183</v>
      </c>
      <c r="S207" s="13"/>
      <c r="T207" s="13"/>
      <c r="U207" s="13"/>
      <c r="V207" s="13"/>
      <c r="W207" s="13"/>
    </row>
    <row r="208" spans="1:23" ht="15" customHeight="1">
      <c r="B208" s="73"/>
      <c r="C208" s="61" t="s">
        <v>147</v>
      </c>
      <c r="D208" s="20"/>
      <c r="G208" s="17"/>
      <c r="H208" s="17"/>
      <c r="K208" s="22"/>
      <c r="N208" s="17"/>
      <c r="P208" s="16"/>
      <c r="Q208" s="38"/>
      <c r="R208" s="24"/>
      <c r="S208" s="13"/>
      <c r="T208" s="13"/>
      <c r="U208" s="13"/>
      <c r="V208" s="13"/>
      <c r="W208" s="13"/>
    </row>
    <row r="209" spans="1:23" ht="15" customHeight="1">
      <c r="B209" s="73"/>
      <c r="C209" s="63" t="s">
        <v>148</v>
      </c>
      <c r="D209" s="34"/>
      <c r="E209" s="17" t="s">
        <v>112</v>
      </c>
      <c r="F209" s="17" t="s">
        <v>113</v>
      </c>
      <c r="G209" s="17"/>
      <c r="H209" s="17"/>
      <c r="I209" s="53"/>
      <c r="J209" s="17" t="s">
        <v>129</v>
      </c>
      <c r="K209" s="17" t="s">
        <v>113</v>
      </c>
      <c r="L209" s="54"/>
      <c r="M209" s="17" t="s">
        <v>133</v>
      </c>
      <c r="N209" s="17"/>
      <c r="O209" s="23" t="s">
        <v>116</v>
      </c>
      <c r="P209" s="16">
        <f>D209*I209*L209</f>
        <v>0</v>
      </c>
      <c r="Q209" s="38"/>
      <c r="R209" s="24"/>
      <c r="S209" s="13"/>
      <c r="T209" s="13"/>
      <c r="U209" s="13"/>
      <c r="V209" s="13"/>
      <c r="W209" s="13"/>
    </row>
    <row r="210" spans="1:23" ht="15" customHeight="1">
      <c r="B210" s="73"/>
      <c r="C210" s="62" t="s">
        <v>155</v>
      </c>
      <c r="D210" s="34">
        <v>5000</v>
      </c>
      <c r="E210" s="17" t="s">
        <v>112</v>
      </c>
      <c r="F210" s="17" t="s">
        <v>113</v>
      </c>
      <c r="G210" s="17"/>
      <c r="H210" s="17"/>
      <c r="I210" s="53">
        <v>30</v>
      </c>
      <c r="J210" s="17" t="s">
        <v>129</v>
      </c>
      <c r="K210" s="17" t="s">
        <v>113</v>
      </c>
      <c r="L210" s="54">
        <v>1</v>
      </c>
      <c r="M210" s="17" t="s">
        <v>133</v>
      </c>
      <c r="N210" s="17"/>
      <c r="O210" s="23" t="s">
        <v>116</v>
      </c>
      <c r="P210" s="16">
        <f>D210*I210*L210</f>
        <v>150000</v>
      </c>
      <c r="Q210" s="38"/>
      <c r="R210" s="24"/>
      <c r="S210" s="13"/>
      <c r="T210" s="13"/>
      <c r="U210" s="13"/>
      <c r="V210" s="13"/>
      <c r="W210" s="13"/>
    </row>
    <row r="211" spans="1:23" ht="15" customHeight="1">
      <c r="A211" s="70"/>
      <c r="B211" s="73"/>
      <c r="C211" s="63" t="s">
        <v>158</v>
      </c>
      <c r="D211" s="34">
        <v>5000</v>
      </c>
      <c r="E211" s="17" t="s">
        <v>112</v>
      </c>
      <c r="F211" s="17" t="s">
        <v>113</v>
      </c>
      <c r="G211" s="17"/>
      <c r="H211" s="17"/>
      <c r="I211" s="53">
        <v>1</v>
      </c>
      <c r="J211" s="17" t="s">
        <v>129</v>
      </c>
      <c r="K211" s="17" t="s">
        <v>113</v>
      </c>
      <c r="L211" s="54">
        <v>1</v>
      </c>
      <c r="M211" s="17" t="s">
        <v>133</v>
      </c>
      <c r="N211" s="17"/>
      <c r="O211" s="23" t="s">
        <v>116</v>
      </c>
      <c r="P211" s="16">
        <f>D211*I211*L211</f>
        <v>5000</v>
      </c>
      <c r="Q211" s="38"/>
      <c r="R211" s="24"/>
      <c r="S211" s="13"/>
      <c r="T211" s="13"/>
      <c r="U211" s="13"/>
      <c r="V211" s="13"/>
      <c r="W211" s="13"/>
    </row>
    <row r="212" spans="1:23" ht="15" customHeight="1">
      <c r="A212" s="70"/>
      <c r="B212" s="73"/>
      <c r="C212" s="64" t="s">
        <v>159</v>
      </c>
      <c r="D212" s="34"/>
      <c r="E212" s="17" t="s">
        <v>112</v>
      </c>
      <c r="F212" s="17" t="s">
        <v>113</v>
      </c>
      <c r="G212" s="17"/>
      <c r="H212" s="17"/>
      <c r="I212" s="53"/>
      <c r="J212" s="17" t="s">
        <v>129</v>
      </c>
      <c r="K212" s="17" t="s">
        <v>113</v>
      </c>
      <c r="L212" s="54"/>
      <c r="M212" s="17" t="s">
        <v>133</v>
      </c>
      <c r="N212" s="17"/>
      <c r="O212" s="23" t="s">
        <v>116</v>
      </c>
      <c r="P212" s="16">
        <f>D212*I212*L212</f>
        <v>0</v>
      </c>
      <c r="Q212" s="38"/>
      <c r="R212" s="24"/>
      <c r="S212" s="13"/>
      <c r="T212" s="13"/>
      <c r="U212" s="13"/>
      <c r="V212" s="13"/>
      <c r="W212" s="13"/>
    </row>
    <row r="213" spans="1:23" ht="15" customHeight="1">
      <c r="A213" s="70"/>
      <c r="B213" s="73"/>
      <c r="C213" s="61" t="s">
        <v>176</v>
      </c>
      <c r="D213" s="34"/>
      <c r="E213" s="17" t="s">
        <v>112</v>
      </c>
      <c r="F213" s="17" t="s">
        <v>113</v>
      </c>
      <c r="G213" s="17"/>
      <c r="H213" s="17"/>
      <c r="I213" s="53"/>
      <c r="J213" s="17" t="s">
        <v>129</v>
      </c>
      <c r="K213" s="22" t="s">
        <v>113</v>
      </c>
      <c r="L213" s="54"/>
      <c r="M213" s="17" t="s">
        <v>133</v>
      </c>
      <c r="N213" s="17"/>
      <c r="O213" s="17" t="s">
        <v>116</v>
      </c>
      <c r="P213" s="16">
        <f>D213*I213*L213</f>
        <v>0</v>
      </c>
      <c r="Q213" s="38">
        <f>SUM(P209:P213)</f>
        <v>155000</v>
      </c>
      <c r="R213" s="24"/>
      <c r="S213" s="13"/>
      <c r="T213" s="13"/>
      <c r="U213" s="13"/>
      <c r="V213" s="13"/>
      <c r="W213" s="13"/>
    </row>
    <row r="214" spans="1:23" ht="15" customHeight="1" thickBot="1">
      <c r="A214" s="70"/>
      <c r="B214" s="73"/>
      <c r="C214" s="61"/>
      <c r="D214" s="20"/>
      <c r="G214" s="17"/>
      <c r="H214" s="17"/>
      <c r="K214" s="22"/>
      <c r="N214" s="17"/>
      <c r="P214" s="16"/>
      <c r="Q214" s="38"/>
      <c r="R214" s="24"/>
      <c r="S214" s="13"/>
      <c r="T214" s="13"/>
      <c r="U214" s="13"/>
      <c r="V214" s="13"/>
      <c r="W214" s="13"/>
    </row>
    <row r="215" spans="1:23" ht="15" customHeight="1">
      <c r="A215" s="236" t="s">
        <v>213</v>
      </c>
      <c r="B215" s="172" t="s">
        <v>214</v>
      </c>
      <c r="C215" s="173"/>
      <c r="D215" s="173"/>
      <c r="E215" s="173"/>
      <c r="F215" s="173"/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174"/>
      <c r="T215" s="13"/>
      <c r="U215" s="13"/>
      <c r="V215" s="13"/>
      <c r="W215" s="13"/>
    </row>
    <row r="216" spans="1:23" ht="15" customHeight="1">
      <c r="B216" s="73">
        <f>SUM(Q216:Q225)</f>
        <v>27618.181818181816</v>
      </c>
      <c r="C216" s="19" t="s">
        <v>110</v>
      </c>
      <c r="D216" s="33" t="s">
        <v>202</v>
      </c>
      <c r="G216" s="17"/>
      <c r="H216" s="17"/>
      <c r="K216" s="17"/>
      <c r="N216" s="17"/>
      <c r="O216" s="22"/>
      <c r="Q216" s="43"/>
      <c r="R216" s="85" t="s">
        <v>125</v>
      </c>
      <c r="U216" s="18"/>
      <c r="V216" s="17"/>
      <c r="W216" s="13"/>
    </row>
    <row r="217" spans="1:23" ht="15" customHeight="1">
      <c r="B217" s="73"/>
      <c r="C217" s="19"/>
      <c r="D217" s="34">
        <v>620</v>
      </c>
      <c r="E217" s="17" t="s">
        <v>112</v>
      </c>
      <c r="F217" s="17" t="s">
        <v>113</v>
      </c>
      <c r="G217" s="17"/>
      <c r="H217" s="17"/>
      <c r="I217" s="45">
        <v>4</v>
      </c>
      <c r="J217" s="17" t="s">
        <v>114</v>
      </c>
      <c r="K217" s="17" t="s">
        <v>113</v>
      </c>
      <c r="L217" s="46">
        <v>4</v>
      </c>
      <c r="M217" s="17" t="s">
        <v>115</v>
      </c>
      <c r="N217" s="17"/>
      <c r="O217" s="23" t="s">
        <v>116</v>
      </c>
      <c r="P217" s="16">
        <f>D217*I217*L217</f>
        <v>9920</v>
      </c>
      <c r="Q217" s="38">
        <f>P217/110*100</f>
        <v>9018.181818181818</v>
      </c>
      <c r="R217" s="24" t="s">
        <v>329</v>
      </c>
      <c r="S217" s="13"/>
      <c r="T217" s="13"/>
      <c r="U217" s="13"/>
      <c r="V217" s="13"/>
      <c r="W217" s="13"/>
    </row>
    <row r="218" spans="1:23" ht="15" customHeight="1">
      <c r="B218" s="73"/>
      <c r="C218" s="19" t="s">
        <v>181</v>
      </c>
      <c r="D218" s="34">
        <v>140</v>
      </c>
      <c r="E218" s="17" t="s">
        <v>112</v>
      </c>
      <c r="F218" s="17" t="s">
        <v>113</v>
      </c>
      <c r="G218" s="17"/>
      <c r="H218" s="17"/>
      <c r="I218" s="53">
        <v>10</v>
      </c>
      <c r="J218" s="17" t="s">
        <v>114</v>
      </c>
      <c r="K218" s="17" t="s">
        <v>113</v>
      </c>
      <c r="L218" s="54">
        <v>4</v>
      </c>
      <c r="M218" s="17" t="s">
        <v>115</v>
      </c>
      <c r="N218" s="17"/>
      <c r="O218" s="23" t="s">
        <v>116</v>
      </c>
      <c r="P218" s="16">
        <f>D218*I218*L218</f>
        <v>5600</v>
      </c>
      <c r="Q218" s="38"/>
      <c r="R218" s="24" t="s">
        <v>204</v>
      </c>
      <c r="S218" s="13"/>
      <c r="T218" s="13"/>
      <c r="U218" s="13"/>
      <c r="V218" s="13"/>
      <c r="W218" s="13"/>
    </row>
    <row r="219" spans="1:23" ht="15" customHeight="1">
      <c r="B219" s="73"/>
      <c r="C219" s="61"/>
      <c r="D219" s="34">
        <v>2000</v>
      </c>
      <c r="E219" s="17" t="s">
        <v>112</v>
      </c>
      <c r="F219" s="17" t="s">
        <v>113</v>
      </c>
      <c r="G219" s="17"/>
      <c r="H219" s="17"/>
      <c r="I219" s="53">
        <v>1</v>
      </c>
      <c r="J219" s="17" t="s">
        <v>129</v>
      </c>
      <c r="K219" s="17" t="s">
        <v>113</v>
      </c>
      <c r="L219" s="54">
        <v>4</v>
      </c>
      <c r="M219" s="17" t="s">
        <v>133</v>
      </c>
      <c r="N219" s="17"/>
      <c r="O219" s="23" t="s">
        <v>116</v>
      </c>
      <c r="P219" s="16">
        <f>D219*I219*L219</f>
        <v>8000</v>
      </c>
      <c r="Q219" s="38">
        <f>P218+P219</f>
        <v>13600</v>
      </c>
      <c r="R219" s="24" t="s">
        <v>183</v>
      </c>
      <c r="S219" s="13"/>
      <c r="T219" s="13"/>
      <c r="U219" s="13"/>
      <c r="V219" s="13"/>
      <c r="W219" s="13"/>
    </row>
    <row r="220" spans="1:23" ht="15" customHeight="1">
      <c r="B220" s="73"/>
      <c r="C220" s="61" t="s">
        <v>147</v>
      </c>
      <c r="D220" s="20"/>
      <c r="G220" s="17"/>
      <c r="H220" s="17"/>
      <c r="K220" s="22"/>
      <c r="N220" s="17"/>
      <c r="P220" s="16"/>
      <c r="Q220" s="38"/>
      <c r="R220" s="24"/>
      <c r="S220" s="13"/>
      <c r="T220" s="13"/>
      <c r="U220" s="13"/>
      <c r="V220" s="13"/>
      <c r="W220" s="13"/>
    </row>
    <row r="221" spans="1:23" ht="15" customHeight="1">
      <c r="B221" s="73"/>
      <c r="C221" s="63" t="s">
        <v>148</v>
      </c>
      <c r="D221" s="34"/>
      <c r="E221" s="17" t="s">
        <v>112</v>
      </c>
      <c r="F221" s="17" t="s">
        <v>113</v>
      </c>
      <c r="G221" s="17"/>
      <c r="H221" s="17"/>
      <c r="I221" s="53"/>
      <c r="J221" s="17" t="s">
        <v>129</v>
      </c>
      <c r="K221" s="17" t="s">
        <v>113</v>
      </c>
      <c r="L221" s="54"/>
      <c r="M221" s="17" t="s">
        <v>133</v>
      </c>
      <c r="N221" s="17"/>
      <c r="O221" s="23" t="s">
        <v>116</v>
      </c>
      <c r="P221" s="16">
        <f>D221*I221*L221</f>
        <v>0</v>
      </c>
      <c r="Q221" s="38"/>
      <c r="R221" s="24"/>
      <c r="S221" s="13"/>
      <c r="T221" s="13"/>
      <c r="U221" s="13"/>
      <c r="V221" s="13"/>
      <c r="W221" s="13"/>
    </row>
    <row r="222" spans="1:23" ht="15" customHeight="1">
      <c r="A222" s="70"/>
      <c r="B222" s="73"/>
      <c r="C222" s="62" t="s">
        <v>155</v>
      </c>
      <c r="D222" s="34"/>
      <c r="E222" s="17" t="s">
        <v>112</v>
      </c>
      <c r="F222" s="17" t="s">
        <v>113</v>
      </c>
      <c r="G222" s="17"/>
      <c r="H222" s="17"/>
      <c r="I222" s="53"/>
      <c r="J222" s="17" t="s">
        <v>129</v>
      </c>
      <c r="K222" s="17" t="s">
        <v>113</v>
      </c>
      <c r="L222" s="54"/>
      <c r="M222" s="17" t="s">
        <v>133</v>
      </c>
      <c r="N222" s="17"/>
      <c r="O222" s="23" t="s">
        <v>116</v>
      </c>
      <c r="P222" s="16">
        <f>D222*I222*L222</f>
        <v>0</v>
      </c>
      <c r="Q222" s="38"/>
      <c r="R222" s="24"/>
      <c r="S222" s="13"/>
      <c r="T222" s="13"/>
      <c r="U222" s="13"/>
      <c r="V222" s="13"/>
      <c r="W222" s="13"/>
    </row>
    <row r="223" spans="1:23" ht="15" customHeight="1">
      <c r="A223" s="70"/>
      <c r="B223" s="73"/>
      <c r="C223" s="63" t="s">
        <v>158</v>
      </c>
      <c r="D223" s="34">
        <v>5000</v>
      </c>
      <c r="E223" s="17" t="s">
        <v>112</v>
      </c>
      <c r="F223" s="17" t="s">
        <v>113</v>
      </c>
      <c r="G223" s="17"/>
      <c r="H223" s="17"/>
      <c r="I223" s="53">
        <v>1</v>
      </c>
      <c r="J223" s="17" t="s">
        <v>129</v>
      </c>
      <c r="K223" s="17" t="s">
        <v>113</v>
      </c>
      <c r="L223" s="54">
        <v>1</v>
      </c>
      <c r="M223" s="17" t="s">
        <v>133</v>
      </c>
      <c r="N223" s="17"/>
      <c r="O223" s="23" t="s">
        <v>116</v>
      </c>
      <c r="P223" s="16">
        <f>D223*I223*L223</f>
        <v>5000</v>
      </c>
      <c r="Q223" s="38"/>
      <c r="R223" s="24"/>
      <c r="S223" s="13"/>
      <c r="T223" s="13"/>
      <c r="U223" s="13"/>
      <c r="V223" s="13"/>
      <c r="W223" s="13"/>
    </row>
    <row r="224" spans="1:23" ht="15" customHeight="1">
      <c r="A224" s="70"/>
      <c r="B224" s="73"/>
      <c r="C224" s="64" t="s">
        <v>159</v>
      </c>
      <c r="D224" s="34"/>
      <c r="E224" s="17" t="s">
        <v>112</v>
      </c>
      <c r="F224" s="17" t="s">
        <v>113</v>
      </c>
      <c r="G224" s="17"/>
      <c r="H224" s="17"/>
      <c r="I224" s="53"/>
      <c r="J224" s="17" t="s">
        <v>129</v>
      </c>
      <c r="K224" s="17" t="s">
        <v>113</v>
      </c>
      <c r="L224" s="54"/>
      <c r="M224" s="17" t="s">
        <v>133</v>
      </c>
      <c r="N224" s="17"/>
      <c r="O224" s="23" t="s">
        <v>116</v>
      </c>
      <c r="P224" s="16">
        <f>D224*I224*L224</f>
        <v>0</v>
      </c>
      <c r="Q224" s="38"/>
      <c r="R224" s="24"/>
      <c r="S224" s="13"/>
      <c r="T224" s="13"/>
      <c r="U224" s="13"/>
      <c r="V224" s="13"/>
      <c r="W224" s="13"/>
    </row>
    <row r="225" spans="1:24" ht="15" customHeight="1" thickBot="1">
      <c r="A225" s="70"/>
      <c r="B225" s="73"/>
      <c r="C225" s="65" t="s">
        <v>176</v>
      </c>
      <c r="D225" s="34"/>
      <c r="E225" s="17" t="s">
        <v>112</v>
      </c>
      <c r="F225" s="17" t="s">
        <v>113</v>
      </c>
      <c r="G225" s="17"/>
      <c r="H225" s="17"/>
      <c r="I225" s="53"/>
      <c r="J225" s="17" t="s">
        <v>129</v>
      </c>
      <c r="K225" s="17" t="s">
        <v>113</v>
      </c>
      <c r="L225" s="54"/>
      <c r="M225" s="17" t="s">
        <v>133</v>
      </c>
      <c r="N225" s="17"/>
      <c r="O225" s="23" t="s">
        <v>116</v>
      </c>
      <c r="P225" s="16">
        <f>D225*I225*L225</f>
        <v>0</v>
      </c>
      <c r="Q225" s="55">
        <f>SUM(P221:P225)</f>
        <v>5000</v>
      </c>
      <c r="R225" s="24"/>
      <c r="S225" s="13"/>
      <c r="T225" s="13"/>
      <c r="U225" s="13"/>
      <c r="V225" s="13"/>
      <c r="W225" s="13"/>
    </row>
    <row r="226" spans="1:24" ht="15" customHeight="1">
      <c r="A226" s="236" t="s">
        <v>49</v>
      </c>
      <c r="B226" s="172" t="s">
        <v>50</v>
      </c>
      <c r="C226" s="173"/>
      <c r="D226" s="173"/>
      <c r="E226" s="173"/>
      <c r="F226" s="173"/>
      <c r="G226" s="173"/>
      <c r="H226" s="173"/>
      <c r="I226" s="173"/>
      <c r="J226" s="173"/>
      <c r="K226" s="173"/>
      <c r="L226" s="173"/>
      <c r="M226" s="173"/>
      <c r="N226" s="173"/>
      <c r="O226" s="173"/>
      <c r="P226" s="173"/>
      <c r="Q226" s="173"/>
      <c r="R226" s="174"/>
    </row>
    <row r="227" spans="1:24" ht="15" customHeight="1">
      <c r="B227" s="73">
        <f>SUM(Q227:Q254)</f>
        <v>6261454.5454545449</v>
      </c>
      <c r="C227" s="19" t="s">
        <v>110</v>
      </c>
      <c r="G227" s="17"/>
      <c r="H227" s="17"/>
      <c r="K227" s="17"/>
      <c r="N227" s="17"/>
      <c r="O227" s="32"/>
      <c r="P227" s="13"/>
      <c r="Q227" s="24"/>
      <c r="R227" s="43"/>
      <c r="S227" s="16"/>
      <c r="V227" s="17"/>
      <c r="W227" s="18"/>
      <c r="X227" s="17"/>
    </row>
    <row r="228" spans="1:24" ht="15" customHeight="1">
      <c r="B228" s="73"/>
      <c r="C228" s="19"/>
      <c r="D228" s="210" t="s">
        <v>330</v>
      </c>
      <c r="G228" s="17"/>
      <c r="H228" s="17"/>
      <c r="K228" s="17"/>
      <c r="N228" s="17"/>
      <c r="O228" s="22"/>
      <c r="P228" s="13"/>
      <c r="Q228" s="24"/>
      <c r="R228" s="43"/>
      <c r="S228" s="16"/>
      <c r="V228" s="17"/>
      <c r="W228" s="18"/>
      <c r="X228" s="17"/>
    </row>
    <row r="229" spans="1:24" ht="15" customHeight="1">
      <c r="B229" s="73"/>
      <c r="C229" s="19"/>
      <c r="D229" s="44">
        <v>22000</v>
      </c>
      <c r="E229" s="17" t="s">
        <v>112</v>
      </c>
      <c r="F229" s="17" t="s">
        <v>113</v>
      </c>
      <c r="G229" s="17"/>
      <c r="H229" s="17"/>
      <c r="I229" s="45">
        <v>6</v>
      </c>
      <c r="J229" s="17" t="s">
        <v>114</v>
      </c>
      <c r="K229" s="17" t="s">
        <v>113</v>
      </c>
      <c r="L229" s="46">
        <v>2</v>
      </c>
      <c r="M229" s="17" t="s">
        <v>115</v>
      </c>
      <c r="N229" s="17"/>
      <c r="O229" s="23" t="s">
        <v>116</v>
      </c>
      <c r="P229" s="16">
        <f>D229*I229*L229</f>
        <v>264000</v>
      </c>
      <c r="Q229" s="38"/>
      <c r="R229" s="24"/>
      <c r="T229" s="18"/>
      <c r="V229" s="13"/>
      <c r="W229" s="13"/>
    </row>
    <row r="230" spans="1:24" ht="15" customHeight="1">
      <c r="B230" s="73"/>
      <c r="C230" s="37"/>
      <c r="D230" s="44">
        <v>2820</v>
      </c>
      <c r="E230" s="17" t="s">
        <v>112</v>
      </c>
      <c r="F230" s="17" t="s">
        <v>113</v>
      </c>
      <c r="G230" s="17"/>
      <c r="H230" s="17"/>
      <c r="I230" s="45">
        <v>2</v>
      </c>
      <c r="J230" s="17" t="s">
        <v>114</v>
      </c>
      <c r="K230" s="17" t="s">
        <v>113</v>
      </c>
      <c r="L230" s="46">
        <v>2</v>
      </c>
      <c r="M230" s="17" t="s">
        <v>115</v>
      </c>
      <c r="N230" s="17"/>
      <c r="O230" s="23" t="s">
        <v>116</v>
      </c>
      <c r="P230" s="16">
        <f>D230*I230*L230</f>
        <v>11280</v>
      </c>
      <c r="Q230" s="38"/>
      <c r="R230" s="24"/>
      <c r="T230" s="18"/>
      <c r="V230" s="13"/>
      <c r="W230" s="13"/>
    </row>
    <row r="231" spans="1:24" ht="15" customHeight="1">
      <c r="B231" s="73"/>
      <c r="C231" s="38"/>
      <c r="G231" s="17"/>
      <c r="H231" s="17"/>
      <c r="K231" s="22"/>
      <c r="N231" s="17"/>
      <c r="O231" s="17" t="s">
        <v>119</v>
      </c>
      <c r="P231" s="13"/>
      <c r="Q231" s="38"/>
      <c r="R231" s="24"/>
      <c r="S231" s="18"/>
      <c r="U231" s="13"/>
      <c r="V231" s="13"/>
      <c r="W231" s="13"/>
    </row>
    <row r="232" spans="1:24" ht="15" customHeight="1">
      <c r="A232" s="70"/>
      <c r="B232" s="73"/>
      <c r="C232" s="19" t="s">
        <v>120</v>
      </c>
      <c r="D232" s="210" t="s">
        <v>331</v>
      </c>
      <c r="G232" s="17"/>
      <c r="H232" s="17"/>
      <c r="K232" s="22"/>
      <c r="N232" s="17"/>
      <c r="P232" s="16"/>
      <c r="Q232" s="38"/>
      <c r="R232" s="24"/>
      <c r="T232" s="18"/>
      <c r="V232" s="13"/>
      <c r="W232" s="13"/>
    </row>
    <row r="233" spans="1:24" ht="15" customHeight="1">
      <c r="A233" s="70"/>
      <c r="B233" s="73"/>
      <c r="C233" s="38"/>
      <c r="D233" s="210" t="s">
        <v>218</v>
      </c>
      <c r="G233" s="17"/>
      <c r="H233" s="17"/>
      <c r="K233" s="22"/>
      <c r="N233" s="17"/>
      <c r="P233" s="16"/>
      <c r="Q233" s="38"/>
      <c r="R233" s="24" t="s">
        <v>219</v>
      </c>
      <c r="T233" s="18"/>
      <c r="V233" s="13"/>
      <c r="W233" s="13"/>
    </row>
    <row r="234" spans="1:24" ht="15" customHeight="1">
      <c r="A234" s="70"/>
      <c r="B234" s="73"/>
      <c r="C234" s="38" t="s">
        <v>318</v>
      </c>
      <c r="D234" s="400"/>
      <c r="E234" s="17" t="s">
        <v>112</v>
      </c>
      <c r="F234" s="17" t="s">
        <v>113</v>
      </c>
      <c r="G234" s="17"/>
      <c r="H234" s="17"/>
      <c r="I234" s="53">
        <v>6</v>
      </c>
      <c r="J234" s="17" t="s">
        <v>114</v>
      </c>
      <c r="K234" s="17" t="s">
        <v>113</v>
      </c>
      <c r="L234" s="54">
        <v>4</v>
      </c>
      <c r="M234" s="17" t="s">
        <v>115</v>
      </c>
      <c r="N234" s="17"/>
      <c r="O234" s="23" t="s">
        <v>116</v>
      </c>
      <c r="P234" s="16">
        <f>D234*I234*L234</f>
        <v>0</v>
      </c>
      <c r="Q234" s="38"/>
      <c r="R234" s="24" t="s">
        <v>220</v>
      </c>
      <c r="T234" s="18"/>
      <c r="V234" s="13"/>
      <c r="W234" s="13"/>
    </row>
    <row r="235" spans="1:24" ht="15" customHeight="1">
      <c r="A235" s="70"/>
      <c r="B235" s="73"/>
      <c r="C235" s="38"/>
      <c r="D235" s="52"/>
      <c r="H235" s="17"/>
      <c r="K235" s="22"/>
      <c r="N235" s="17"/>
      <c r="P235" s="16"/>
      <c r="Q235" s="38"/>
      <c r="R235" s="24" t="s">
        <v>221</v>
      </c>
      <c r="T235" s="18"/>
      <c r="V235" s="13"/>
      <c r="W235" s="13"/>
    </row>
    <row r="236" spans="1:24" ht="15" customHeight="1">
      <c r="A236" s="70"/>
      <c r="B236" s="73"/>
      <c r="C236" s="38" t="s">
        <v>319</v>
      </c>
      <c r="D236" s="400"/>
      <c r="E236" s="17" t="s">
        <v>112</v>
      </c>
      <c r="F236" s="17" t="s">
        <v>113</v>
      </c>
      <c r="G236" s="17"/>
      <c r="H236" s="17"/>
      <c r="I236" s="53">
        <v>8</v>
      </c>
      <c r="J236" s="17" t="s">
        <v>114</v>
      </c>
      <c r="K236" s="17" t="s">
        <v>113</v>
      </c>
      <c r="L236" s="54">
        <v>4</v>
      </c>
      <c r="M236" s="17" t="s">
        <v>115</v>
      </c>
      <c r="N236" s="17"/>
      <c r="O236" s="23" t="s">
        <v>116</v>
      </c>
      <c r="P236" s="16">
        <f>D236*I236*L236</f>
        <v>0</v>
      </c>
      <c r="Q236" s="38"/>
      <c r="R236" s="24" t="s">
        <v>222</v>
      </c>
      <c r="T236" s="18"/>
      <c r="V236" s="13"/>
      <c r="W236" s="13"/>
    </row>
    <row r="237" spans="1:24" ht="15" customHeight="1">
      <c r="A237" s="70"/>
      <c r="B237" s="73"/>
      <c r="C237" s="38"/>
      <c r="G237" s="17"/>
      <c r="H237" s="17"/>
      <c r="K237" s="17"/>
      <c r="L237" s="32"/>
      <c r="N237" s="17"/>
      <c r="O237" s="17" t="s">
        <v>119</v>
      </c>
      <c r="P237" s="16"/>
      <c r="Q237" s="38">
        <f>SUM(P229:P236)/110*100</f>
        <v>250254.54545454544</v>
      </c>
      <c r="R237" s="85" t="s">
        <v>125</v>
      </c>
      <c r="T237" s="18"/>
      <c r="V237" s="13"/>
      <c r="W237" s="13"/>
    </row>
    <row r="238" spans="1:24" ht="15" customHeight="1">
      <c r="A238" s="70"/>
      <c r="B238" s="73"/>
      <c r="C238" s="38"/>
      <c r="G238" s="17"/>
      <c r="H238" s="17"/>
      <c r="I238" s="53"/>
      <c r="K238" s="17"/>
      <c r="L238" s="54"/>
      <c r="N238" s="17"/>
      <c r="O238" s="23"/>
      <c r="P238" s="16"/>
      <c r="Q238" s="38"/>
      <c r="R238" s="24"/>
      <c r="T238" s="18"/>
      <c r="V238" s="13"/>
      <c r="W238" s="13"/>
    </row>
    <row r="239" spans="1:24" ht="15" customHeight="1">
      <c r="A239" s="70"/>
      <c r="B239" s="73"/>
      <c r="C239" s="19" t="s">
        <v>181</v>
      </c>
      <c r="D239" s="44">
        <v>140</v>
      </c>
      <c r="E239" s="17" t="s">
        <v>112</v>
      </c>
      <c r="F239" s="17" t="s">
        <v>113</v>
      </c>
      <c r="G239" s="17"/>
      <c r="H239" s="17"/>
      <c r="I239" s="53">
        <v>40</v>
      </c>
      <c r="J239" s="17" t="s">
        <v>114</v>
      </c>
      <c r="K239" s="17" t="s">
        <v>113</v>
      </c>
      <c r="L239" s="54">
        <v>2</v>
      </c>
      <c r="M239" s="17" t="s">
        <v>115</v>
      </c>
      <c r="N239" s="17"/>
      <c r="O239" s="23" t="s">
        <v>116</v>
      </c>
      <c r="P239" s="16">
        <f>D239*I239*L239</f>
        <v>11200</v>
      </c>
      <c r="Q239" s="38"/>
      <c r="R239" s="24" t="s">
        <v>223</v>
      </c>
      <c r="T239" s="18"/>
      <c r="V239" s="13"/>
      <c r="W239" s="13"/>
    </row>
    <row r="240" spans="1:24" ht="15" customHeight="1">
      <c r="A240" s="70"/>
      <c r="B240" s="73"/>
      <c r="C240" s="19"/>
      <c r="D240" s="44">
        <v>2000</v>
      </c>
      <c r="E240" s="17" t="s">
        <v>112</v>
      </c>
      <c r="F240" s="17" t="s">
        <v>113</v>
      </c>
      <c r="G240" s="17"/>
      <c r="H240" s="17"/>
      <c r="I240" s="53">
        <v>8</v>
      </c>
      <c r="J240" s="17" t="s">
        <v>129</v>
      </c>
      <c r="K240" s="17" t="s">
        <v>113</v>
      </c>
      <c r="L240" s="54">
        <v>4</v>
      </c>
      <c r="M240" s="17" t="s">
        <v>133</v>
      </c>
      <c r="N240" s="17"/>
      <c r="O240" s="23" t="s">
        <v>116</v>
      </c>
      <c r="P240" s="16">
        <f>D240*I240*L240</f>
        <v>64000</v>
      </c>
      <c r="Q240" s="38">
        <f>P239+P240</f>
        <v>75200</v>
      </c>
      <c r="R240" s="24" t="s">
        <v>183</v>
      </c>
      <c r="T240" s="18"/>
      <c r="V240" s="13"/>
      <c r="W240" s="13"/>
    </row>
    <row r="241" spans="1:23" ht="15" customHeight="1">
      <c r="A241" s="70"/>
      <c r="B241" s="73"/>
      <c r="C241" s="19" t="s">
        <v>131</v>
      </c>
      <c r="G241" s="17"/>
      <c r="H241" s="17"/>
      <c r="K241" s="22"/>
      <c r="N241" s="17"/>
      <c r="P241" s="16"/>
      <c r="Q241" s="38"/>
      <c r="R241" s="24"/>
      <c r="T241" s="18"/>
      <c r="V241" s="13"/>
      <c r="W241" s="13"/>
    </row>
    <row r="242" spans="1:23" ht="15" customHeight="1">
      <c r="A242" s="70"/>
      <c r="B242" s="73"/>
      <c r="C242" s="38" t="s">
        <v>132</v>
      </c>
      <c r="D242" s="44">
        <v>50000</v>
      </c>
      <c r="E242" s="17" t="s">
        <v>112</v>
      </c>
      <c r="F242" s="17" t="s">
        <v>113</v>
      </c>
      <c r="G242" s="17"/>
      <c r="H242" s="17"/>
      <c r="I242" s="53">
        <v>1</v>
      </c>
      <c r="J242" s="17" t="s">
        <v>129</v>
      </c>
      <c r="K242" s="17" t="s">
        <v>113</v>
      </c>
      <c r="L242" s="54">
        <v>2</v>
      </c>
      <c r="M242" s="17" t="s">
        <v>115</v>
      </c>
      <c r="N242" s="17"/>
      <c r="O242" s="23" t="s">
        <v>116</v>
      </c>
      <c r="P242" s="16">
        <f>D242*I242*L242</f>
        <v>100000</v>
      </c>
      <c r="Q242" s="38"/>
      <c r="R242" s="24"/>
      <c r="T242" s="18"/>
      <c r="V242" s="13"/>
      <c r="W242" s="13"/>
    </row>
    <row r="243" spans="1:23" ht="15" customHeight="1">
      <c r="A243" s="70"/>
      <c r="B243" s="73"/>
      <c r="C243" s="38" t="s">
        <v>135</v>
      </c>
      <c r="D243" s="44"/>
      <c r="E243" s="17" t="s">
        <v>112</v>
      </c>
      <c r="F243" s="17" t="s">
        <v>113</v>
      </c>
      <c r="G243" s="17"/>
      <c r="H243" s="17"/>
      <c r="I243" s="53">
        <v>1</v>
      </c>
      <c r="J243" s="17" t="s">
        <v>129</v>
      </c>
      <c r="K243" s="17" t="s">
        <v>113</v>
      </c>
      <c r="L243" s="54">
        <v>1</v>
      </c>
      <c r="M243" s="17" t="s">
        <v>133</v>
      </c>
      <c r="N243" s="17"/>
      <c r="O243" s="23" t="s">
        <v>116</v>
      </c>
      <c r="P243" s="16">
        <f>D243*I243*L243</f>
        <v>0</v>
      </c>
      <c r="Q243" s="38"/>
      <c r="R243" s="24"/>
      <c r="T243" s="18"/>
      <c r="V243" s="13"/>
      <c r="W243" s="13"/>
    </row>
    <row r="244" spans="1:23" ht="15" customHeight="1">
      <c r="A244" s="70"/>
      <c r="B244" s="73"/>
      <c r="C244" s="38"/>
      <c r="G244" s="17"/>
      <c r="H244" s="17"/>
      <c r="J244" s="39"/>
      <c r="K244" s="22"/>
      <c r="N244" s="17"/>
      <c r="O244" s="17" t="s">
        <v>119</v>
      </c>
      <c r="P244" s="13"/>
      <c r="Q244" s="38">
        <f>SUM(P242:P243)</f>
        <v>100000</v>
      </c>
      <c r="R244" s="24"/>
      <c r="T244" s="18"/>
      <c r="V244" s="13"/>
      <c r="W244" s="13"/>
    </row>
    <row r="245" spans="1:23" ht="15" customHeight="1">
      <c r="A245" s="70"/>
      <c r="B245" s="73"/>
      <c r="C245" s="19"/>
      <c r="G245" s="17"/>
      <c r="H245" s="17"/>
      <c r="K245" s="22"/>
      <c r="N245" s="17"/>
      <c r="P245" s="16"/>
      <c r="Q245" s="38"/>
      <c r="R245" s="24"/>
      <c r="T245" s="18"/>
      <c r="V245" s="13"/>
      <c r="W245" s="13"/>
    </row>
    <row r="246" spans="1:23" ht="15" customHeight="1">
      <c r="A246" s="70"/>
      <c r="B246" s="73"/>
      <c r="C246" s="19" t="s">
        <v>139</v>
      </c>
      <c r="D246" s="44">
        <v>800</v>
      </c>
      <c r="E246" s="17" t="s">
        <v>112</v>
      </c>
      <c r="F246" s="17" t="s">
        <v>113</v>
      </c>
      <c r="G246" s="17"/>
      <c r="H246" s="17"/>
      <c r="I246" s="53">
        <v>40</v>
      </c>
      <c r="J246" s="17" t="s">
        <v>114</v>
      </c>
      <c r="K246" s="17" t="s">
        <v>113</v>
      </c>
      <c r="L246" s="54">
        <v>2</v>
      </c>
      <c r="M246" s="17" t="s">
        <v>133</v>
      </c>
      <c r="N246" s="17"/>
      <c r="O246" s="23" t="s">
        <v>116</v>
      </c>
      <c r="P246" s="16">
        <f>D246*I246*L246</f>
        <v>64000</v>
      </c>
      <c r="Q246" s="38">
        <f>P246</f>
        <v>64000</v>
      </c>
      <c r="R246" s="24"/>
      <c r="T246" s="18"/>
      <c r="V246" s="13"/>
      <c r="W246" s="13"/>
    </row>
    <row r="247" spans="1:23" ht="15" customHeight="1">
      <c r="A247" s="70"/>
      <c r="B247" s="73"/>
      <c r="C247" s="19" t="s">
        <v>147</v>
      </c>
      <c r="G247" s="17"/>
      <c r="H247" s="17"/>
      <c r="K247" s="22"/>
      <c r="N247" s="17"/>
      <c r="P247" s="16"/>
      <c r="Q247" s="38"/>
      <c r="R247" s="24"/>
      <c r="T247" s="18"/>
      <c r="V247" s="13"/>
      <c r="W247" s="13"/>
    </row>
    <row r="248" spans="1:23" ht="15" customHeight="1">
      <c r="A248" s="70"/>
      <c r="B248" s="73"/>
      <c r="C248" s="40" t="s">
        <v>148</v>
      </c>
      <c r="D248" s="44">
        <v>84000</v>
      </c>
      <c r="E248" s="17" t="s">
        <v>112</v>
      </c>
      <c r="F248" s="17" t="s">
        <v>113</v>
      </c>
      <c r="G248" s="17"/>
      <c r="H248" s="17"/>
      <c r="I248" s="53">
        <v>1</v>
      </c>
      <c r="J248" s="17" t="s">
        <v>129</v>
      </c>
      <c r="K248" s="17" t="s">
        <v>113</v>
      </c>
      <c r="L248" s="54">
        <v>2</v>
      </c>
      <c r="M248" s="17" t="s">
        <v>133</v>
      </c>
      <c r="N248" s="17"/>
      <c r="O248" s="23" t="s">
        <v>116</v>
      </c>
      <c r="P248" s="16">
        <f t="shared" ref="P248:P253" si="2">D248*I248*L248</f>
        <v>168000</v>
      </c>
      <c r="Q248" s="38"/>
      <c r="R248" s="24"/>
      <c r="T248" s="18"/>
      <c r="V248" s="13"/>
      <c r="W248" s="13"/>
    </row>
    <row r="249" spans="1:23" ht="15" customHeight="1">
      <c r="A249" s="70"/>
      <c r="B249" s="73"/>
      <c r="C249" s="40" t="s">
        <v>224</v>
      </c>
      <c r="D249" s="44">
        <v>800</v>
      </c>
      <c r="E249" s="17" t="s">
        <v>225</v>
      </c>
      <c r="F249" s="17" t="s">
        <v>113</v>
      </c>
      <c r="G249" s="17"/>
      <c r="H249" s="17"/>
      <c r="I249" s="53">
        <v>40</v>
      </c>
      <c r="J249" s="17" t="s">
        <v>226</v>
      </c>
      <c r="K249" s="17" t="s">
        <v>113</v>
      </c>
      <c r="L249" s="54">
        <v>2</v>
      </c>
      <c r="M249" s="17" t="s">
        <v>133</v>
      </c>
      <c r="N249" s="17"/>
      <c r="O249" s="23" t="s">
        <v>116</v>
      </c>
      <c r="P249" s="16">
        <f t="shared" si="2"/>
        <v>64000</v>
      </c>
      <c r="Q249" s="38"/>
      <c r="R249" s="24"/>
      <c r="T249" s="18"/>
      <c r="V249" s="13"/>
      <c r="W249" s="13"/>
    </row>
    <row r="250" spans="1:23" ht="15" customHeight="1">
      <c r="A250" s="70"/>
      <c r="B250" s="73"/>
      <c r="C250" s="38" t="s">
        <v>155</v>
      </c>
      <c r="D250" s="400"/>
      <c r="E250" s="17" t="s">
        <v>112</v>
      </c>
      <c r="F250" s="17" t="s">
        <v>113</v>
      </c>
      <c r="G250" s="17"/>
      <c r="H250" s="17"/>
      <c r="I250" s="53">
        <v>1</v>
      </c>
      <c r="J250" s="17" t="s">
        <v>129</v>
      </c>
      <c r="K250" s="17" t="s">
        <v>113</v>
      </c>
      <c r="L250" s="54">
        <v>2</v>
      </c>
      <c r="M250" s="17" t="s">
        <v>133</v>
      </c>
      <c r="N250" s="17"/>
      <c r="O250" s="23" t="s">
        <v>116</v>
      </c>
      <c r="P250" s="16">
        <f t="shared" si="2"/>
        <v>0</v>
      </c>
      <c r="Q250" s="38"/>
      <c r="R250" s="389" t="s">
        <v>322</v>
      </c>
      <c r="T250" s="18"/>
      <c r="V250" s="13"/>
      <c r="W250" s="13"/>
    </row>
    <row r="251" spans="1:23" ht="15" customHeight="1">
      <c r="A251" s="70"/>
      <c r="B251" s="73"/>
      <c r="C251" s="40" t="s">
        <v>158</v>
      </c>
      <c r="D251" s="44">
        <v>20000</v>
      </c>
      <c r="E251" s="17" t="s">
        <v>112</v>
      </c>
      <c r="F251" s="17" t="s">
        <v>113</v>
      </c>
      <c r="G251" s="17"/>
      <c r="H251" s="17"/>
      <c r="I251" s="53">
        <v>1</v>
      </c>
      <c r="J251" s="17" t="s">
        <v>129</v>
      </c>
      <c r="K251" s="17" t="s">
        <v>113</v>
      </c>
      <c r="L251" s="54">
        <v>2</v>
      </c>
      <c r="M251" s="17" t="s">
        <v>133</v>
      </c>
      <c r="N251" s="17"/>
      <c r="O251" s="23" t="s">
        <v>116</v>
      </c>
      <c r="P251" s="16">
        <f t="shared" si="2"/>
        <v>40000</v>
      </c>
      <c r="Q251" s="38"/>
      <c r="R251" s="24" t="s">
        <v>227</v>
      </c>
      <c r="T251" s="18"/>
      <c r="V251" s="13"/>
      <c r="W251" s="13"/>
    </row>
    <row r="252" spans="1:23" ht="15" customHeight="1">
      <c r="A252" s="70"/>
      <c r="B252" s="73"/>
      <c r="C252" s="38" t="s">
        <v>159</v>
      </c>
      <c r="D252" s="44">
        <v>2500000</v>
      </c>
      <c r="E252" s="17" t="s">
        <v>112</v>
      </c>
      <c r="F252" s="17" t="s">
        <v>113</v>
      </c>
      <c r="G252" s="17"/>
      <c r="H252" s="17"/>
      <c r="I252" s="53">
        <v>1</v>
      </c>
      <c r="J252" s="17" t="s">
        <v>129</v>
      </c>
      <c r="K252" s="17" t="s">
        <v>113</v>
      </c>
      <c r="L252" s="54">
        <v>2</v>
      </c>
      <c r="M252" s="17" t="s">
        <v>133</v>
      </c>
      <c r="N252" s="17"/>
      <c r="O252" s="23" t="s">
        <v>116</v>
      </c>
      <c r="P252" s="16">
        <f t="shared" si="2"/>
        <v>5000000</v>
      </c>
      <c r="Q252" s="38"/>
      <c r="R252" s="24"/>
      <c r="T252" s="18"/>
      <c r="V252" s="13"/>
      <c r="W252" s="13"/>
    </row>
    <row r="253" spans="1:23" ht="15" customHeight="1">
      <c r="A253" s="70"/>
      <c r="B253" s="73"/>
      <c r="C253" s="38" t="s">
        <v>176</v>
      </c>
      <c r="D253" s="44">
        <v>250000</v>
      </c>
      <c r="E253" s="17" t="s">
        <v>112</v>
      </c>
      <c r="F253" s="17" t="s">
        <v>113</v>
      </c>
      <c r="G253" s="17"/>
      <c r="H253" s="17"/>
      <c r="I253" s="53">
        <v>1</v>
      </c>
      <c r="J253" s="17" t="s">
        <v>129</v>
      </c>
      <c r="K253" s="17" t="s">
        <v>113</v>
      </c>
      <c r="L253" s="54">
        <v>2</v>
      </c>
      <c r="M253" s="17" t="s">
        <v>133</v>
      </c>
      <c r="N253" s="17"/>
      <c r="O253" s="23" t="s">
        <v>116</v>
      </c>
      <c r="P253" s="16">
        <f t="shared" si="2"/>
        <v>500000</v>
      </c>
      <c r="Q253" s="38"/>
      <c r="R253" s="24" t="s">
        <v>228</v>
      </c>
      <c r="T253" s="18"/>
      <c r="V253" s="13"/>
      <c r="W253" s="13"/>
    </row>
    <row r="254" spans="1:23" ht="15" customHeight="1" thickBot="1">
      <c r="A254" s="76"/>
      <c r="B254" s="72"/>
      <c r="C254" s="55"/>
      <c r="D254" s="56"/>
      <c r="E254" s="26"/>
      <c r="F254" s="26"/>
      <c r="G254" s="26"/>
      <c r="H254" s="26"/>
      <c r="I254" s="26"/>
      <c r="J254" s="26"/>
      <c r="K254" s="28"/>
      <c r="L254" s="26"/>
      <c r="M254" s="26"/>
      <c r="N254" s="26"/>
      <c r="O254" s="26" t="s">
        <v>119</v>
      </c>
      <c r="P254" s="103"/>
      <c r="Q254" s="55">
        <f>SUM(P248:P253)</f>
        <v>5772000</v>
      </c>
      <c r="R254" s="31"/>
      <c r="T254" s="18"/>
      <c r="V254" s="13"/>
      <c r="W254" s="13"/>
    </row>
    <row r="255" spans="1:23" ht="15" customHeight="1">
      <c r="A255" s="236" t="s">
        <v>51</v>
      </c>
      <c r="B255" s="178" t="s">
        <v>52</v>
      </c>
      <c r="C255" s="179"/>
      <c r="D255" s="179"/>
      <c r="E255" s="179"/>
      <c r="F255" s="179"/>
      <c r="G255" s="179"/>
      <c r="H255" s="179"/>
      <c r="I255" s="179"/>
      <c r="J255" s="179"/>
      <c r="K255" s="179"/>
      <c r="L255" s="179"/>
      <c r="M255" s="179"/>
      <c r="N255" s="179"/>
      <c r="O255" s="179"/>
      <c r="P255" s="179"/>
      <c r="Q255" s="179"/>
      <c r="R255" s="180"/>
      <c r="U255" s="18"/>
      <c r="V255" s="17"/>
      <c r="W255" s="13"/>
    </row>
    <row r="256" spans="1:23" ht="15" customHeight="1">
      <c r="B256" s="73">
        <f>SUM(Q256:Q279)</f>
        <v>3888254.5454545454</v>
      </c>
      <c r="C256" s="19" t="s">
        <v>110</v>
      </c>
      <c r="D256" s="20"/>
      <c r="G256" s="17"/>
      <c r="H256" s="17"/>
      <c r="K256" s="17"/>
      <c r="N256" s="17"/>
      <c r="O256" s="32"/>
      <c r="Q256" s="43"/>
      <c r="R256" s="24"/>
    </row>
    <row r="257" spans="1:23" ht="15" customHeight="1">
      <c r="B257" s="73"/>
      <c r="C257" s="37"/>
      <c r="D257" s="213" t="s">
        <v>229</v>
      </c>
      <c r="G257" s="17"/>
      <c r="H257" s="17"/>
      <c r="K257" s="17"/>
      <c r="N257" s="17"/>
      <c r="O257" s="22"/>
      <c r="Q257" s="43"/>
      <c r="R257" s="57"/>
    </row>
    <row r="258" spans="1:23" ht="15" customHeight="1">
      <c r="B258" s="73"/>
      <c r="C258" s="37"/>
      <c r="D258" s="34">
        <v>22000</v>
      </c>
      <c r="E258" s="17" t="s">
        <v>112</v>
      </c>
      <c r="F258" s="17" t="s">
        <v>113</v>
      </c>
      <c r="G258" s="17"/>
      <c r="H258" s="17"/>
      <c r="I258" s="45">
        <v>6</v>
      </c>
      <c r="J258" s="17" t="s">
        <v>114</v>
      </c>
      <c r="K258" s="17" t="s">
        <v>113</v>
      </c>
      <c r="L258" s="46">
        <v>1</v>
      </c>
      <c r="M258" s="17" t="s">
        <v>115</v>
      </c>
      <c r="N258" s="17"/>
      <c r="O258" s="23" t="s">
        <v>116</v>
      </c>
      <c r="P258" s="16">
        <f>D258*I258*L258</f>
        <v>132000</v>
      </c>
      <c r="Q258" s="38"/>
      <c r="R258" s="57"/>
    </row>
    <row r="259" spans="1:23" ht="15" customHeight="1">
      <c r="B259" s="73"/>
      <c r="C259" s="37"/>
      <c r="D259" s="33" t="s">
        <v>332</v>
      </c>
      <c r="G259" s="17"/>
      <c r="H259" s="17"/>
      <c r="K259" s="17"/>
      <c r="N259" s="17"/>
      <c r="O259" s="22"/>
      <c r="Q259" s="43"/>
      <c r="R259" s="57"/>
    </row>
    <row r="260" spans="1:23" ht="15" customHeight="1">
      <c r="A260" s="70"/>
      <c r="B260" s="73"/>
      <c r="C260" s="38"/>
      <c r="D260" s="34">
        <v>2820</v>
      </c>
      <c r="E260" s="17" t="s">
        <v>112</v>
      </c>
      <c r="F260" s="17" t="s">
        <v>113</v>
      </c>
      <c r="G260" s="17"/>
      <c r="H260" s="17"/>
      <c r="I260" s="59">
        <v>2</v>
      </c>
      <c r="J260" s="17" t="s">
        <v>114</v>
      </c>
      <c r="K260" s="17" t="s">
        <v>113</v>
      </c>
      <c r="L260" s="60">
        <v>2</v>
      </c>
      <c r="M260" s="17" t="s">
        <v>115</v>
      </c>
      <c r="N260" s="17"/>
      <c r="O260" s="23" t="s">
        <v>116</v>
      </c>
      <c r="P260" s="16">
        <f>D260*I260*L260</f>
        <v>11280</v>
      </c>
      <c r="Q260" s="38"/>
      <c r="R260" s="24"/>
    </row>
    <row r="261" spans="1:23" ht="15" customHeight="1">
      <c r="A261" s="70"/>
      <c r="B261" s="73"/>
      <c r="C261" s="38"/>
      <c r="D261" s="20"/>
      <c r="G261" s="17"/>
      <c r="H261" s="17"/>
      <c r="K261" s="17"/>
      <c r="N261" s="17"/>
      <c r="O261" s="22" t="s">
        <v>119</v>
      </c>
      <c r="P261" s="13"/>
      <c r="Q261" s="71"/>
      <c r="R261" s="85" t="s">
        <v>125</v>
      </c>
    </row>
    <row r="262" spans="1:23" ht="15" customHeight="1">
      <c r="A262" s="70"/>
      <c r="B262" s="73"/>
      <c r="C262" s="19" t="s">
        <v>120</v>
      </c>
      <c r="D262" s="20"/>
      <c r="G262" s="17"/>
      <c r="H262" s="17"/>
      <c r="K262" s="17"/>
      <c r="N262" s="17"/>
      <c r="O262" s="22"/>
      <c r="Q262" s="43"/>
      <c r="R262" s="43" t="s">
        <v>219</v>
      </c>
    </row>
    <row r="263" spans="1:23" ht="15" customHeight="1">
      <c r="A263" s="70"/>
      <c r="B263" s="73"/>
      <c r="C263" s="38" t="s">
        <v>318</v>
      </c>
      <c r="D263" s="397"/>
      <c r="E263" s="17" t="s">
        <v>112</v>
      </c>
      <c r="F263" s="17" t="s">
        <v>113</v>
      </c>
      <c r="G263" s="17"/>
      <c r="H263" s="17"/>
      <c r="I263" s="53">
        <v>6</v>
      </c>
      <c r="J263" s="17" t="s">
        <v>114</v>
      </c>
      <c r="K263" s="17" t="s">
        <v>113</v>
      </c>
      <c r="L263" s="54">
        <v>2</v>
      </c>
      <c r="M263" s="17" t="s">
        <v>333</v>
      </c>
      <c r="N263" s="17"/>
      <c r="O263" s="23" t="s">
        <v>116</v>
      </c>
      <c r="P263" s="16">
        <f>D263*I263*L263</f>
        <v>0</v>
      </c>
      <c r="Q263" s="38"/>
      <c r="R263" s="24" t="s">
        <v>231</v>
      </c>
      <c r="S263" s="18"/>
      <c r="U263" s="13"/>
      <c r="V263" s="13"/>
      <c r="W263" s="13"/>
    </row>
    <row r="264" spans="1:23" ht="15" customHeight="1">
      <c r="A264" s="70"/>
      <c r="B264" s="73"/>
      <c r="C264" s="38" t="s">
        <v>319</v>
      </c>
      <c r="D264" s="397"/>
      <c r="E264" s="17" t="s">
        <v>112</v>
      </c>
      <c r="F264" s="17" t="s">
        <v>113</v>
      </c>
      <c r="G264" s="17"/>
      <c r="H264" s="17"/>
      <c r="I264" s="53">
        <v>6</v>
      </c>
      <c r="J264" s="17" t="s">
        <v>114</v>
      </c>
      <c r="K264" s="17" t="s">
        <v>113</v>
      </c>
      <c r="L264" s="54">
        <v>3</v>
      </c>
      <c r="M264" s="17" t="s">
        <v>334</v>
      </c>
      <c r="N264" s="17"/>
      <c r="O264" s="23" t="s">
        <v>116</v>
      </c>
      <c r="P264" s="16">
        <f>D264*I264*L264</f>
        <v>0</v>
      </c>
      <c r="Q264" s="38"/>
      <c r="R264" s="24" t="s">
        <v>335</v>
      </c>
      <c r="S264" s="18"/>
      <c r="U264" s="13"/>
      <c r="V264" s="13"/>
      <c r="W264" s="13"/>
    </row>
    <row r="265" spans="1:23" ht="15" customHeight="1">
      <c r="A265" s="70"/>
      <c r="B265" s="73"/>
      <c r="C265" s="38" t="s">
        <v>319</v>
      </c>
      <c r="D265" s="397"/>
      <c r="E265" s="17" t="s">
        <v>112</v>
      </c>
      <c r="F265" s="17" t="s">
        <v>113</v>
      </c>
      <c r="G265" s="17"/>
      <c r="H265" s="17"/>
      <c r="I265" s="53">
        <v>2</v>
      </c>
      <c r="J265" s="17" t="s">
        <v>114</v>
      </c>
      <c r="K265" s="17" t="s">
        <v>113</v>
      </c>
      <c r="L265" s="60">
        <v>2</v>
      </c>
      <c r="M265" s="17" t="s">
        <v>334</v>
      </c>
      <c r="N265" s="17"/>
      <c r="O265" s="23" t="s">
        <v>116</v>
      </c>
      <c r="P265" s="16">
        <f>D265*I265*L265</f>
        <v>0</v>
      </c>
      <c r="Q265" s="38"/>
      <c r="R265" s="402" t="s">
        <v>336</v>
      </c>
      <c r="S265" s="18"/>
      <c r="U265" s="13"/>
      <c r="V265" s="13"/>
      <c r="W265" s="13"/>
    </row>
    <row r="266" spans="1:23" ht="15" customHeight="1">
      <c r="A266" s="70"/>
      <c r="B266" s="73"/>
      <c r="C266" s="38"/>
      <c r="D266" s="20"/>
      <c r="G266" s="17"/>
      <c r="H266" s="17"/>
      <c r="K266" s="22"/>
      <c r="N266" s="17"/>
      <c r="O266" s="17" t="s">
        <v>119</v>
      </c>
      <c r="P266" s="13"/>
      <c r="Q266" s="38">
        <f>SUM(P258:P265)/110*100</f>
        <v>130254.54545454546</v>
      </c>
      <c r="R266" s="85" t="s">
        <v>125</v>
      </c>
      <c r="S266" s="18"/>
      <c r="U266" s="13"/>
      <c r="V266" s="13"/>
      <c r="W266" s="13"/>
    </row>
    <row r="267" spans="1:23" ht="15" customHeight="1">
      <c r="A267" s="70"/>
      <c r="B267" s="73"/>
      <c r="C267" s="19" t="s">
        <v>181</v>
      </c>
      <c r="D267" s="34">
        <v>140</v>
      </c>
      <c r="E267" s="17" t="s">
        <v>112</v>
      </c>
      <c r="F267" s="17" t="s">
        <v>113</v>
      </c>
      <c r="G267" s="17"/>
      <c r="H267" s="17"/>
      <c r="I267" s="53">
        <v>300</v>
      </c>
      <c r="J267" s="17" t="s">
        <v>114</v>
      </c>
      <c r="K267" s="17" t="s">
        <v>113</v>
      </c>
      <c r="L267" s="54">
        <v>3</v>
      </c>
      <c r="M267" s="17" t="s">
        <v>115</v>
      </c>
      <c r="N267" s="17"/>
      <c r="O267" s="23" t="s">
        <v>116</v>
      </c>
      <c r="P267" s="16">
        <f>D267*I267*L267</f>
        <v>126000</v>
      </c>
      <c r="Q267" s="38"/>
      <c r="R267" s="24" t="s">
        <v>337</v>
      </c>
      <c r="S267" s="18"/>
      <c r="U267" s="13"/>
      <c r="V267" s="13"/>
      <c r="W267" s="13"/>
    </row>
    <row r="268" spans="1:23" ht="15" customHeight="1">
      <c r="A268" s="70"/>
      <c r="B268" s="73"/>
      <c r="C268" s="19"/>
      <c r="D268" s="34">
        <v>2000</v>
      </c>
      <c r="E268" s="17" t="s">
        <v>112</v>
      </c>
      <c r="F268" s="17" t="s">
        <v>113</v>
      </c>
      <c r="G268" s="17"/>
      <c r="H268" s="17"/>
      <c r="I268" s="53">
        <v>8</v>
      </c>
      <c r="J268" s="17" t="s">
        <v>129</v>
      </c>
      <c r="K268" s="17" t="s">
        <v>113</v>
      </c>
      <c r="L268" s="54">
        <v>2</v>
      </c>
      <c r="M268" s="17" t="s">
        <v>133</v>
      </c>
      <c r="N268" s="17"/>
      <c r="O268" s="23" t="s">
        <v>116</v>
      </c>
      <c r="P268" s="16">
        <f>D268*I268*L268</f>
        <v>32000</v>
      </c>
      <c r="Q268" s="38">
        <f>P267+P268</f>
        <v>158000</v>
      </c>
      <c r="R268" s="24" t="s">
        <v>183</v>
      </c>
      <c r="S268" s="18"/>
      <c r="U268" s="13"/>
      <c r="V268" s="13"/>
      <c r="W268" s="13"/>
    </row>
    <row r="269" spans="1:23" ht="15" customHeight="1">
      <c r="A269" s="70"/>
      <c r="B269" s="73"/>
      <c r="C269" s="19" t="s">
        <v>131</v>
      </c>
      <c r="D269" s="20"/>
      <c r="G269" s="17"/>
      <c r="H269" s="17"/>
      <c r="K269" s="22"/>
      <c r="N269" s="17"/>
      <c r="P269" s="16"/>
      <c r="Q269" s="38"/>
      <c r="R269" s="24"/>
      <c r="S269" s="18"/>
      <c r="U269" s="13"/>
      <c r="V269" s="13"/>
      <c r="W269" s="13"/>
    </row>
    <row r="270" spans="1:23" ht="15" customHeight="1">
      <c r="A270" s="70"/>
      <c r="B270" s="73"/>
      <c r="C270" s="38" t="s">
        <v>132</v>
      </c>
      <c r="D270" s="44">
        <v>100000</v>
      </c>
      <c r="E270" s="17" t="s">
        <v>112</v>
      </c>
      <c r="F270" s="17" t="s">
        <v>113</v>
      </c>
      <c r="G270" s="17"/>
      <c r="H270" s="17"/>
      <c r="I270" s="53">
        <v>1</v>
      </c>
      <c r="J270" s="17" t="s">
        <v>129</v>
      </c>
      <c r="K270" s="17" t="s">
        <v>113</v>
      </c>
      <c r="L270" s="54">
        <v>1</v>
      </c>
      <c r="M270" s="17" t="s">
        <v>115</v>
      </c>
      <c r="N270" s="17"/>
      <c r="O270" s="23" t="s">
        <v>116</v>
      </c>
      <c r="P270" s="16">
        <f>D270*I270*L270</f>
        <v>100000</v>
      </c>
      <c r="Q270" s="38"/>
      <c r="R270" s="24"/>
      <c r="S270" s="18"/>
      <c r="U270" s="13"/>
      <c r="V270" s="13"/>
      <c r="W270" s="13"/>
    </row>
    <row r="271" spans="1:23" ht="15" customHeight="1">
      <c r="A271" s="70"/>
      <c r="B271" s="73"/>
      <c r="C271" s="38" t="s">
        <v>135</v>
      </c>
      <c r="D271" s="34">
        <v>250000</v>
      </c>
      <c r="E271" s="17" t="s">
        <v>112</v>
      </c>
      <c r="F271" s="17" t="s">
        <v>113</v>
      </c>
      <c r="G271" s="17"/>
      <c r="H271" s="17"/>
      <c r="I271" s="53">
        <v>1</v>
      </c>
      <c r="J271" s="17" t="s">
        <v>129</v>
      </c>
      <c r="K271" s="17" t="s">
        <v>113</v>
      </c>
      <c r="L271" s="54">
        <v>1</v>
      </c>
      <c r="M271" s="17" t="s">
        <v>133</v>
      </c>
      <c r="N271" s="17"/>
      <c r="O271" s="23" t="s">
        <v>116</v>
      </c>
      <c r="P271" s="16">
        <f>D271*I271*L271</f>
        <v>250000</v>
      </c>
      <c r="Q271" s="38"/>
      <c r="R271" s="24"/>
      <c r="S271" s="18"/>
      <c r="U271" s="13"/>
      <c r="V271" s="13"/>
      <c r="W271" s="13"/>
    </row>
    <row r="272" spans="1:23" ht="15" customHeight="1">
      <c r="A272" s="70"/>
      <c r="B272" s="73"/>
      <c r="C272" s="38"/>
      <c r="D272" s="20"/>
      <c r="G272" s="17"/>
      <c r="H272" s="17"/>
      <c r="J272" s="39"/>
      <c r="K272" s="22"/>
      <c r="N272" s="17"/>
      <c r="O272" s="17" t="s">
        <v>119</v>
      </c>
      <c r="P272" s="13"/>
      <c r="Q272" s="38">
        <f>SUM(P270:P271)</f>
        <v>350000</v>
      </c>
      <c r="R272" s="24"/>
      <c r="S272" s="18"/>
      <c r="U272" s="13"/>
      <c r="V272" s="13"/>
      <c r="W272" s="13"/>
    </row>
    <row r="273" spans="1:23" ht="15" customHeight="1">
      <c r="A273" s="70"/>
      <c r="B273" s="73"/>
      <c r="C273" s="19" t="s">
        <v>147</v>
      </c>
      <c r="D273" s="20"/>
      <c r="G273" s="17"/>
      <c r="H273" s="17"/>
      <c r="K273" s="22"/>
      <c r="N273" s="17"/>
      <c r="P273" s="16"/>
      <c r="Q273" s="38"/>
      <c r="R273" s="24"/>
      <c r="S273" s="18"/>
      <c r="U273" s="13"/>
      <c r="V273" s="13"/>
      <c r="W273" s="13"/>
    </row>
    <row r="274" spans="1:23" ht="15" customHeight="1">
      <c r="A274" s="70"/>
      <c r="B274" s="73"/>
      <c r="C274" s="40" t="s">
        <v>148</v>
      </c>
      <c r="D274" s="34">
        <v>100000</v>
      </c>
      <c r="E274" s="17" t="s">
        <v>112</v>
      </c>
      <c r="F274" s="17" t="s">
        <v>113</v>
      </c>
      <c r="G274" s="17"/>
      <c r="H274" s="17"/>
      <c r="I274" s="53">
        <v>1</v>
      </c>
      <c r="J274" s="17" t="s">
        <v>129</v>
      </c>
      <c r="K274" s="17" t="s">
        <v>113</v>
      </c>
      <c r="L274" s="54">
        <v>1</v>
      </c>
      <c r="M274" s="17" t="s">
        <v>133</v>
      </c>
      <c r="N274" s="17"/>
      <c r="O274" s="23" t="s">
        <v>116</v>
      </c>
      <c r="P274" s="16">
        <f>D274*I274*L274</f>
        <v>100000</v>
      </c>
      <c r="Q274" s="38"/>
      <c r="R274" s="24"/>
      <c r="S274" s="18"/>
      <c r="U274" s="13"/>
      <c r="V274" s="13"/>
      <c r="W274" s="13"/>
    </row>
    <row r="275" spans="1:23" ht="15" customHeight="1">
      <c r="A275" s="70"/>
      <c r="B275" s="73"/>
      <c r="C275" s="38" t="s">
        <v>155</v>
      </c>
      <c r="D275" s="397"/>
      <c r="E275" s="17" t="s">
        <v>112</v>
      </c>
      <c r="F275" s="17" t="s">
        <v>113</v>
      </c>
      <c r="G275" s="17"/>
      <c r="H275" s="17"/>
      <c r="I275" s="53">
        <v>1</v>
      </c>
      <c r="J275" s="17" t="s">
        <v>129</v>
      </c>
      <c r="K275" s="17" t="s">
        <v>113</v>
      </c>
      <c r="L275" s="54">
        <v>1</v>
      </c>
      <c r="M275" s="17" t="s">
        <v>133</v>
      </c>
      <c r="N275" s="17"/>
      <c r="O275" s="23" t="s">
        <v>116</v>
      </c>
      <c r="P275" s="16">
        <f>D275*I275*L275</f>
        <v>0</v>
      </c>
      <c r="Q275" s="38"/>
      <c r="R275" s="389" t="s">
        <v>322</v>
      </c>
      <c r="S275" s="18"/>
      <c r="U275" s="13"/>
      <c r="V275" s="13"/>
      <c r="W275" s="13"/>
    </row>
    <row r="276" spans="1:23" ht="15" customHeight="1">
      <c r="A276" s="70"/>
      <c r="B276" s="73"/>
      <c r="C276" s="40" t="s">
        <v>158</v>
      </c>
      <c r="D276" s="34">
        <v>150000</v>
      </c>
      <c r="E276" s="17" t="s">
        <v>112</v>
      </c>
      <c r="F276" s="17" t="s">
        <v>113</v>
      </c>
      <c r="G276" s="17"/>
      <c r="H276" s="17"/>
      <c r="I276" s="53">
        <v>1</v>
      </c>
      <c r="J276" s="17" t="s">
        <v>129</v>
      </c>
      <c r="K276" s="17" t="s">
        <v>113</v>
      </c>
      <c r="L276" s="54">
        <v>1</v>
      </c>
      <c r="M276" s="17" t="s">
        <v>133</v>
      </c>
      <c r="N276" s="17"/>
      <c r="O276" s="23" t="s">
        <v>116</v>
      </c>
      <c r="P276" s="16">
        <f>D276*I276*L276</f>
        <v>150000</v>
      </c>
      <c r="Q276" s="38"/>
      <c r="R276" s="24" t="s">
        <v>233</v>
      </c>
      <c r="S276" s="18"/>
      <c r="U276" s="13"/>
      <c r="V276" s="13"/>
      <c r="W276" s="13"/>
    </row>
    <row r="277" spans="1:23" ht="15" customHeight="1">
      <c r="A277" s="70"/>
      <c r="B277" s="73"/>
      <c r="C277" s="41" t="s">
        <v>159</v>
      </c>
      <c r="D277" s="34">
        <v>2500000</v>
      </c>
      <c r="E277" s="17" t="s">
        <v>112</v>
      </c>
      <c r="F277" s="17" t="s">
        <v>113</v>
      </c>
      <c r="G277" s="17"/>
      <c r="H277" s="17"/>
      <c r="I277" s="53">
        <v>1</v>
      </c>
      <c r="J277" s="17" t="s">
        <v>129</v>
      </c>
      <c r="K277" s="17" t="s">
        <v>113</v>
      </c>
      <c r="L277" s="54">
        <v>1</v>
      </c>
      <c r="M277" s="17" t="s">
        <v>133</v>
      </c>
      <c r="N277" s="17"/>
      <c r="O277" s="23" t="s">
        <v>116</v>
      </c>
      <c r="P277" s="16">
        <f>D277*I277*L277</f>
        <v>2500000</v>
      </c>
      <c r="Q277" s="38"/>
      <c r="R277" s="24"/>
      <c r="S277" s="18"/>
      <c r="U277" s="13"/>
      <c r="V277" s="13"/>
      <c r="W277" s="13"/>
    </row>
    <row r="278" spans="1:23" ht="15" customHeight="1">
      <c r="A278" s="70"/>
      <c r="B278" s="73"/>
      <c r="C278" s="47" t="s">
        <v>176</v>
      </c>
      <c r="D278" s="44">
        <v>500000</v>
      </c>
      <c r="E278" s="17" t="s">
        <v>112</v>
      </c>
      <c r="F278" s="17" t="s">
        <v>113</v>
      </c>
      <c r="G278" s="17"/>
      <c r="H278" s="17"/>
      <c r="I278" s="53">
        <v>1</v>
      </c>
      <c r="J278" s="17" t="s">
        <v>129</v>
      </c>
      <c r="K278" s="17" t="s">
        <v>113</v>
      </c>
      <c r="L278" s="54">
        <v>1</v>
      </c>
      <c r="M278" s="17" t="s">
        <v>133</v>
      </c>
      <c r="N278" s="17"/>
      <c r="O278" s="23" t="s">
        <v>116</v>
      </c>
      <c r="P278" s="16">
        <f>D278*I278*L278</f>
        <v>500000</v>
      </c>
      <c r="Q278" s="38"/>
      <c r="R278" s="24" t="s">
        <v>228</v>
      </c>
      <c r="S278" s="18"/>
      <c r="U278" s="13"/>
      <c r="V278" s="13"/>
      <c r="W278" s="13"/>
    </row>
    <row r="279" spans="1:23" ht="15" customHeight="1" thickBot="1">
      <c r="A279" s="70"/>
      <c r="B279" s="73"/>
      <c r="C279" s="55"/>
      <c r="D279" s="25"/>
      <c r="E279" s="26"/>
      <c r="F279" s="26"/>
      <c r="G279" s="26"/>
      <c r="H279" s="26"/>
      <c r="I279" s="26"/>
      <c r="J279" s="26"/>
      <c r="K279" s="28"/>
      <c r="L279" s="26"/>
      <c r="M279" s="26"/>
      <c r="N279" s="26"/>
      <c r="O279" s="26" t="s">
        <v>119</v>
      </c>
      <c r="P279" s="13"/>
      <c r="Q279" s="55">
        <f>SUM(P274:P278)</f>
        <v>3250000</v>
      </c>
      <c r="R279" s="31"/>
      <c r="S279" s="18"/>
      <c r="U279" s="13"/>
      <c r="V279" s="13"/>
      <c r="W279" s="13"/>
    </row>
    <row r="280" spans="1:23" ht="15" customHeight="1">
      <c r="A280" s="236" t="s">
        <v>53</v>
      </c>
      <c r="B280" s="178" t="s">
        <v>234</v>
      </c>
      <c r="C280" s="179"/>
      <c r="D280" s="179"/>
      <c r="E280" s="179"/>
      <c r="F280" s="179"/>
      <c r="G280" s="179"/>
      <c r="H280" s="179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S280" s="180"/>
      <c r="U280" s="18"/>
      <c r="V280" s="17"/>
      <c r="W280" s="13"/>
    </row>
    <row r="281" spans="1:23" ht="15" customHeight="1">
      <c r="B281" s="73">
        <f>SUM(Q281:Q303)</f>
        <v>11927272.727272727</v>
      </c>
      <c r="C281" s="19" t="s">
        <v>110</v>
      </c>
      <c r="G281" s="17"/>
      <c r="H281" s="17"/>
      <c r="K281" s="17"/>
      <c r="N281" s="17"/>
      <c r="O281" s="32"/>
      <c r="Q281" s="43"/>
      <c r="R281" s="24"/>
    </row>
    <row r="282" spans="1:23" ht="15" customHeight="1">
      <c r="B282" s="73"/>
      <c r="C282" s="19"/>
      <c r="D282" s="213" t="s">
        <v>229</v>
      </c>
      <c r="G282" s="17"/>
      <c r="H282" s="17"/>
      <c r="K282" s="17"/>
      <c r="N282" s="17"/>
      <c r="O282" s="22"/>
      <c r="Q282" s="43"/>
      <c r="R282" s="24"/>
    </row>
    <row r="283" spans="1:23" ht="15" customHeight="1">
      <c r="B283" s="73"/>
      <c r="C283" s="19"/>
      <c r="D283" s="44">
        <v>22000</v>
      </c>
      <c r="E283" s="17" t="s">
        <v>112</v>
      </c>
      <c r="F283" s="17" t="s">
        <v>113</v>
      </c>
      <c r="G283" s="17"/>
      <c r="H283" s="17"/>
      <c r="I283" s="45">
        <v>6</v>
      </c>
      <c r="J283" s="17" t="s">
        <v>114</v>
      </c>
      <c r="K283" s="17" t="s">
        <v>113</v>
      </c>
      <c r="L283" s="46">
        <v>1</v>
      </c>
      <c r="M283" s="17" t="s">
        <v>115</v>
      </c>
      <c r="N283" s="17"/>
      <c r="O283" s="23" t="s">
        <v>116</v>
      </c>
      <c r="P283" s="16">
        <f>D283*I283*L283</f>
        <v>132000</v>
      </c>
      <c r="Q283" s="38"/>
      <c r="R283" s="24"/>
      <c r="S283" s="18"/>
      <c r="U283" s="13"/>
      <c r="V283" s="13"/>
      <c r="W283" s="13"/>
    </row>
    <row r="284" spans="1:23" ht="15" customHeight="1">
      <c r="A284" s="70"/>
      <c r="B284" s="73"/>
      <c r="C284" s="37"/>
      <c r="D284" s="44">
        <v>4000</v>
      </c>
      <c r="E284" s="17" t="s">
        <v>112</v>
      </c>
      <c r="F284" s="17" t="s">
        <v>113</v>
      </c>
      <c r="G284" s="17"/>
      <c r="H284" s="17"/>
      <c r="I284" s="45">
        <v>2</v>
      </c>
      <c r="J284" s="17" t="s">
        <v>114</v>
      </c>
      <c r="K284" s="17" t="s">
        <v>113</v>
      </c>
      <c r="L284" s="60">
        <v>1</v>
      </c>
      <c r="M284" s="17" t="s">
        <v>115</v>
      </c>
      <c r="N284" s="17"/>
      <c r="O284" s="23" t="s">
        <v>116</v>
      </c>
      <c r="P284" s="16">
        <f>D284*I284*L284</f>
        <v>8000</v>
      </c>
      <c r="Q284" s="38"/>
      <c r="R284" s="24" t="s">
        <v>336</v>
      </c>
      <c r="S284" s="18"/>
      <c r="U284" s="13"/>
      <c r="V284" s="13"/>
      <c r="W284" s="13"/>
    </row>
    <row r="285" spans="1:23" ht="15" customHeight="1">
      <c r="A285" s="70"/>
      <c r="B285" s="73"/>
      <c r="C285" s="38"/>
      <c r="G285" s="17"/>
      <c r="H285" s="17"/>
      <c r="K285" s="22"/>
      <c r="N285" s="17"/>
      <c r="O285" s="17" t="s">
        <v>119</v>
      </c>
      <c r="P285" s="13"/>
      <c r="Q285" s="38"/>
      <c r="R285" s="85" t="s">
        <v>125</v>
      </c>
      <c r="S285" s="18"/>
      <c r="U285" s="13"/>
      <c r="V285" s="13"/>
      <c r="W285" s="13"/>
    </row>
    <row r="286" spans="1:23" ht="15" customHeight="1">
      <c r="A286" s="70"/>
      <c r="B286" s="73"/>
      <c r="C286" s="19" t="s">
        <v>120</v>
      </c>
      <c r="D286" s="20"/>
      <c r="G286" s="17"/>
      <c r="H286" s="17"/>
      <c r="K286" s="17"/>
      <c r="N286" s="17"/>
      <c r="O286" s="22"/>
      <c r="Q286" s="43"/>
      <c r="R286" s="43" t="s">
        <v>219</v>
      </c>
    </row>
    <row r="287" spans="1:23" ht="15" customHeight="1">
      <c r="A287" s="70"/>
      <c r="B287" s="73"/>
      <c r="C287" s="38" t="s">
        <v>318</v>
      </c>
      <c r="D287" s="397"/>
      <c r="E287" s="17" t="s">
        <v>112</v>
      </c>
      <c r="F287" s="17" t="s">
        <v>113</v>
      </c>
      <c r="G287" s="17"/>
      <c r="H287" s="17"/>
      <c r="I287" s="53">
        <v>6</v>
      </c>
      <c r="J287" s="17" t="s">
        <v>114</v>
      </c>
      <c r="K287" s="17" t="s">
        <v>113</v>
      </c>
      <c r="L287" s="54">
        <v>2</v>
      </c>
      <c r="M287" s="17" t="s">
        <v>333</v>
      </c>
      <c r="N287" s="17"/>
      <c r="O287" s="23" t="s">
        <v>116</v>
      </c>
      <c r="P287" s="16">
        <f>D287*I287*L287</f>
        <v>0</v>
      </c>
      <c r="Q287" s="38"/>
      <c r="R287" s="24" t="s">
        <v>231</v>
      </c>
      <c r="S287" s="18"/>
      <c r="U287" s="13"/>
      <c r="V287" s="13"/>
      <c r="W287" s="13"/>
    </row>
    <row r="288" spans="1:23" ht="15" customHeight="1">
      <c r="A288" s="70"/>
      <c r="B288" s="73"/>
      <c r="C288" s="38" t="s">
        <v>319</v>
      </c>
      <c r="D288" s="397"/>
      <c r="E288" s="17" t="s">
        <v>112</v>
      </c>
      <c r="F288" s="17" t="s">
        <v>113</v>
      </c>
      <c r="G288" s="17"/>
      <c r="H288" s="17"/>
      <c r="I288" s="53">
        <v>6</v>
      </c>
      <c r="J288" s="17" t="s">
        <v>114</v>
      </c>
      <c r="K288" s="17" t="s">
        <v>113</v>
      </c>
      <c r="L288" s="54">
        <v>3</v>
      </c>
      <c r="M288" s="17" t="s">
        <v>334</v>
      </c>
      <c r="N288" s="17"/>
      <c r="O288" s="23" t="s">
        <v>116</v>
      </c>
      <c r="P288" s="16">
        <f>D288*I288*L288</f>
        <v>0</v>
      </c>
      <c r="Q288" s="38"/>
      <c r="R288" s="24" t="s">
        <v>335</v>
      </c>
      <c r="S288" s="18"/>
      <c r="U288" s="13"/>
      <c r="V288" s="13"/>
      <c r="W288" s="13"/>
    </row>
    <row r="289" spans="1:23" ht="15" customHeight="1">
      <c r="A289" s="70"/>
      <c r="B289" s="73"/>
      <c r="C289" s="38" t="s">
        <v>319</v>
      </c>
      <c r="D289" s="397"/>
      <c r="E289" s="17" t="s">
        <v>112</v>
      </c>
      <c r="F289" s="17" t="s">
        <v>113</v>
      </c>
      <c r="G289" s="17"/>
      <c r="H289" s="17"/>
      <c r="I289" s="53">
        <v>2</v>
      </c>
      <c r="J289" s="17" t="s">
        <v>114</v>
      </c>
      <c r="K289" s="17" t="s">
        <v>113</v>
      </c>
      <c r="L289" s="60">
        <v>2</v>
      </c>
      <c r="M289" s="17" t="s">
        <v>334</v>
      </c>
      <c r="N289" s="17"/>
      <c r="O289" s="23" t="s">
        <v>116</v>
      </c>
      <c r="P289" s="16">
        <f>D289*I289*L289</f>
        <v>0</v>
      </c>
      <c r="Q289" s="38"/>
      <c r="R289" s="24" t="s">
        <v>336</v>
      </c>
      <c r="S289" s="18"/>
      <c r="U289" s="13"/>
      <c r="V289" s="13"/>
      <c r="W289" s="13"/>
    </row>
    <row r="290" spans="1:23" ht="15" customHeight="1">
      <c r="A290" s="70"/>
      <c r="B290" s="73"/>
      <c r="C290" s="38"/>
      <c r="D290" s="20"/>
      <c r="G290" s="17"/>
      <c r="H290" s="17"/>
      <c r="K290" s="22"/>
      <c r="N290" s="17"/>
      <c r="O290" s="17" t="s">
        <v>119</v>
      </c>
      <c r="P290" s="13"/>
      <c r="Q290" s="38">
        <f>SUM(P283:P289)/110*100</f>
        <v>127272.72727272728</v>
      </c>
      <c r="R290" s="85" t="s">
        <v>125</v>
      </c>
      <c r="S290" s="18"/>
      <c r="U290" s="13"/>
      <c r="V290" s="13"/>
      <c r="W290" s="13"/>
    </row>
    <row r="291" spans="1:23" ht="15" customHeight="1">
      <c r="A291" s="70"/>
      <c r="B291" s="73"/>
      <c r="C291" s="19" t="s">
        <v>181</v>
      </c>
      <c r="D291" s="44">
        <v>140</v>
      </c>
      <c r="E291" s="17" t="s">
        <v>112</v>
      </c>
      <c r="F291" s="17" t="s">
        <v>113</v>
      </c>
      <c r="G291" s="17"/>
      <c r="H291" s="17"/>
      <c r="I291" s="53">
        <v>100</v>
      </c>
      <c r="J291" s="17" t="s">
        <v>114</v>
      </c>
      <c r="K291" s="17" t="s">
        <v>113</v>
      </c>
      <c r="L291" s="54">
        <v>4</v>
      </c>
      <c r="M291" s="17" t="s">
        <v>115</v>
      </c>
      <c r="N291" s="17"/>
      <c r="O291" s="23" t="s">
        <v>116</v>
      </c>
      <c r="P291" s="16">
        <f>D291*I291*L291</f>
        <v>56000</v>
      </c>
      <c r="Q291" s="38"/>
      <c r="R291" s="24" t="s">
        <v>196</v>
      </c>
      <c r="S291" s="18"/>
      <c r="U291" s="13"/>
      <c r="V291" s="13"/>
      <c r="W291" s="13"/>
    </row>
    <row r="292" spans="1:23" ht="15" customHeight="1">
      <c r="A292" s="70"/>
      <c r="B292" s="73"/>
      <c r="C292" s="19"/>
      <c r="D292" s="44">
        <v>2000</v>
      </c>
      <c r="E292" s="17" t="s">
        <v>112</v>
      </c>
      <c r="F292" s="17" t="s">
        <v>113</v>
      </c>
      <c r="G292" s="17"/>
      <c r="H292" s="17"/>
      <c r="I292" s="53">
        <v>10</v>
      </c>
      <c r="J292" s="17" t="s">
        <v>129</v>
      </c>
      <c r="K292" s="17" t="s">
        <v>113</v>
      </c>
      <c r="L292" s="54">
        <v>2</v>
      </c>
      <c r="M292" s="17" t="s">
        <v>133</v>
      </c>
      <c r="N292" s="17"/>
      <c r="O292" s="23" t="s">
        <v>116</v>
      </c>
      <c r="P292" s="16">
        <f>D292*I292*L292</f>
        <v>40000</v>
      </c>
      <c r="Q292" s="38">
        <f>P291+P292</f>
        <v>96000</v>
      </c>
      <c r="R292" s="24" t="s">
        <v>183</v>
      </c>
      <c r="S292" s="18"/>
      <c r="U292" s="13"/>
      <c r="V292" s="13"/>
      <c r="W292" s="13"/>
    </row>
    <row r="293" spans="1:23" ht="15" customHeight="1">
      <c r="A293" s="70"/>
      <c r="B293" s="73"/>
      <c r="C293" s="19" t="s">
        <v>131</v>
      </c>
      <c r="G293" s="17"/>
      <c r="H293" s="17"/>
      <c r="K293" s="22"/>
      <c r="N293" s="17"/>
      <c r="P293" s="16"/>
      <c r="Q293" s="38"/>
      <c r="R293" s="24"/>
      <c r="S293" s="18"/>
      <c r="U293" s="13"/>
      <c r="V293" s="13"/>
      <c r="W293" s="13"/>
    </row>
    <row r="294" spans="1:23" ht="15" customHeight="1">
      <c r="A294" s="70"/>
      <c r="B294" s="73"/>
      <c r="C294" s="38" t="s">
        <v>132</v>
      </c>
      <c r="D294" s="44">
        <v>500000</v>
      </c>
      <c r="E294" s="17" t="s">
        <v>112</v>
      </c>
      <c r="F294" s="17" t="s">
        <v>113</v>
      </c>
      <c r="G294" s="17"/>
      <c r="H294" s="17"/>
      <c r="I294" s="53">
        <v>1</v>
      </c>
      <c r="J294" s="17" t="s">
        <v>129</v>
      </c>
      <c r="K294" s="17" t="s">
        <v>113</v>
      </c>
      <c r="L294" s="54">
        <v>1</v>
      </c>
      <c r="M294" s="17" t="s">
        <v>115</v>
      </c>
      <c r="N294" s="17"/>
      <c r="O294" s="23" t="s">
        <v>116</v>
      </c>
      <c r="P294" s="16">
        <f>D294*I294*L294</f>
        <v>500000</v>
      </c>
      <c r="Q294" s="38"/>
      <c r="R294" s="24"/>
      <c r="S294" s="18"/>
      <c r="U294" s="13"/>
      <c r="V294" s="13"/>
      <c r="W294" s="13"/>
    </row>
    <row r="295" spans="1:23" ht="15" customHeight="1">
      <c r="A295" s="70"/>
      <c r="B295" s="73"/>
      <c r="C295" s="38" t="s">
        <v>135</v>
      </c>
      <c r="D295" s="44">
        <v>500000</v>
      </c>
      <c r="E295" s="17" t="s">
        <v>112</v>
      </c>
      <c r="F295" s="17" t="s">
        <v>113</v>
      </c>
      <c r="G295" s="17"/>
      <c r="H295" s="17"/>
      <c r="I295" s="53">
        <v>1</v>
      </c>
      <c r="J295" s="17" t="s">
        <v>129</v>
      </c>
      <c r="K295" s="17" t="s">
        <v>113</v>
      </c>
      <c r="L295" s="54">
        <v>1</v>
      </c>
      <c r="M295" s="17" t="s">
        <v>133</v>
      </c>
      <c r="N295" s="17"/>
      <c r="O295" s="23" t="s">
        <v>116</v>
      </c>
      <c r="P295" s="16">
        <f>D295*I295*L295</f>
        <v>500000</v>
      </c>
      <c r="Q295" s="38">
        <f>P294+P295</f>
        <v>1000000</v>
      </c>
      <c r="R295" s="24"/>
      <c r="S295" s="18"/>
      <c r="U295" s="13"/>
      <c r="V295" s="13"/>
      <c r="W295" s="13"/>
    </row>
    <row r="296" spans="1:23" ht="15" customHeight="1">
      <c r="A296" s="70"/>
      <c r="B296" s="73"/>
      <c r="C296" s="70"/>
      <c r="D296" s="20"/>
      <c r="G296" s="17"/>
      <c r="H296" s="17"/>
      <c r="K296" s="22"/>
      <c r="N296" s="17"/>
      <c r="P296" s="16"/>
      <c r="Q296" s="38"/>
      <c r="R296" s="24"/>
      <c r="S296" s="18"/>
      <c r="U296" s="13"/>
      <c r="V296" s="13"/>
      <c r="W296" s="13"/>
    </row>
    <row r="297" spans="1:23" ht="15" customHeight="1">
      <c r="A297" s="70"/>
      <c r="B297" s="73"/>
      <c r="C297" s="19" t="s">
        <v>139</v>
      </c>
      <c r="D297" s="44">
        <v>800</v>
      </c>
      <c r="E297" s="17" t="s">
        <v>112</v>
      </c>
      <c r="F297" s="17" t="s">
        <v>113</v>
      </c>
      <c r="G297" s="17"/>
      <c r="H297" s="17"/>
      <c r="I297" s="53">
        <v>130</v>
      </c>
      <c r="J297" s="17" t="s">
        <v>114</v>
      </c>
      <c r="K297" s="17" t="s">
        <v>113</v>
      </c>
      <c r="L297" s="54">
        <v>1</v>
      </c>
      <c r="M297" s="17" t="s">
        <v>133</v>
      </c>
      <c r="N297" s="17"/>
      <c r="O297" s="23" t="s">
        <v>116</v>
      </c>
      <c r="P297" s="16">
        <f>D297*I297*L297</f>
        <v>104000</v>
      </c>
      <c r="Q297" s="38">
        <f>P297</f>
        <v>104000</v>
      </c>
      <c r="R297" s="24" t="s">
        <v>237</v>
      </c>
      <c r="S297" s="18"/>
      <c r="U297" s="13"/>
      <c r="V297" s="13"/>
      <c r="W297" s="13"/>
    </row>
    <row r="298" spans="1:23" ht="15" customHeight="1">
      <c r="A298" s="70"/>
      <c r="B298" s="73"/>
      <c r="C298" s="19" t="s">
        <v>147</v>
      </c>
      <c r="G298" s="17"/>
      <c r="H298" s="17"/>
      <c r="K298" s="22"/>
      <c r="N298" s="17"/>
      <c r="P298" s="16"/>
      <c r="Q298" s="38"/>
      <c r="R298" s="24"/>
      <c r="S298" s="18"/>
      <c r="U298" s="13"/>
      <c r="V298" s="13"/>
      <c r="W298" s="13"/>
    </row>
    <row r="299" spans="1:23" ht="15" customHeight="1">
      <c r="A299" s="70"/>
      <c r="B299" s="73"/>
      <c r="C299" s="40" t="s">
        <v>148</v>
      </c>
      <c r="D299" s="34">
        <v>50000</v>
      </c>
      <c r="E299" s="17" t="s">
        <v>112</v>
      </c>
      <c r="F299" s="17" t="s">
        <v>113</v>
      </c>
      <c r="G299" s="17"/>
      <c r="H299" s="17"/>
      <c r="I299" s="53">
        <v>1</v>
      </c>
      <c r="J299" s="17" t="s">
        <v>129</v>
      </c>
      <c r="K299" s="17" t="s">
        <v>113</v>
      </c>
      <c r="L299" s="54">
        <v>1</v>
      </c>
      <c r="M299" s="17" t="s">
        <v>133</v>
      </c>
      <c r="N299" s="17"/>
      <c r="O299" s="23" t="s">
        <v>116</v>
      </c>
      <c r="P299" s="16">
        <f>D299*I299*L299</f>
        <v>50000</v>
      </c>
      <c r="Q299" s="38"/>
      <c r="R299" s="24"/>
      <c r="S299" s="18"/>
      <c r="U299" s="13"/>
      <c r="V299" s="13"/>
      <c r="W299" s="13"/>
    </row>
    <row r="300" spans="1:23" ht="15" customHeight="1">
      <c r="A300" s="70"/>
      <c r="B300" s="73"/>
      <c r="C300" s="38" t="s">
        <v>155</v>
      </c>
      <c r="D300" s="397"/>
      <c r="E300" s="17" t="s">
        <v>112</v>
      </c>
      <c r="F300" s="17" t="s">
        <v>113</v>
      </c>
      <c r="G300" s="17"/>
      <c r="H300" s="17"/>
      <c r="I300" s="53">
        <v>1</v>
      </c>
      <c r="J300" s="17" t="s">
        <v>129</v>
      </c>
      <c r="K300" s="17" t="s">
        <v>113</v>
      </c>
      <c r="L300" s="54">
        <v>1</v>
      </c>
      <c r="M300" s="17" t="s">
        <v>133</v>
      </c>
      <c r="N300" s="17"/>
      <c r="O300" s="23" t="s">
        <v>116</v>
      </c>
      <c r="P300" s="16">
        <f>D300*I300*L300</f>
        <v>0</v>
      </c>
      <c r="Q300" s="38"/>
      <c r="R300" s="389" t="s">
        <v>322</v>
      </c>
      <c r="S300" s="18"/>
      <c r="U300" s="13"/>
      <c r="V300" s="13"/>
      <c r="W300" s="13"/>
    </row>
    <row r="301" spans="1:23" ht="15" customHeight="1">
      <c r="A301" s="70"/>
      <c r="B301" s="73"/>
      <c r="C301" s="40" t="s">
        <v>158</v>
      </c>
      <c r="D301" s="34">
        <v>50000</v>
      </c>
      <c r="E301" s="17" t="s">
        <v>112</v>
      </c>
      <c r="F301" s="17" t="s">
        <v>113</v>
      </c>
      <c r="G301" s="17"/>
      <c r="H301" s="17"/>
      <c r="I301" s="53">
        <v>1</v>
      </c>
      <c r="J301" s="17" t="s">
        <v>129</v>
      </c>
      <c r="K301" s="17" t="s">
        <v>113</v>
      </c>
      <c r="L301" s="54">
        <v>1</v>
      </c>
      <c r="M301" s="17" t="s">
        <v>133</v>
      </c>
      <c r="N301" s="17"/>
      <c r="O301" s="23" t="s">
        <v>116</v>
      </c>
      <c r="P301" s="16">
        <f>D301*I301*L301</f>
        <v>50000</v>
      </c>
      <c r="Q301" s="38"/>
      <c r="R301" s="24" t="s">
        <v>238</v>
      </c>
      <c r="S301" s="18"/>
      <c r="U301" s="13"/>
      <c r="V301" s="13"/>
      <c r="W301" s="13"/>
    </row>
    <row r="302" spans="1:23" ht="15" customHeight="1">
      <c r="A302" s="70"/>
      <c r="B302" s="73"/>
      <c r="C302" s="41" t="s">
        <v>159</v>
      </c>
      <c r="D302" s="34">
        <v>10000000</v>
      </c>
      <c r="E302" s="17" t="s">
        <v>112</v>
      </c>
      <c r="F302" s="17" t="s">
        <v>113</v>
      </c>
      <c r="G302" s="17"/>
      <c r="H302" s="17"/>
      <c r="I302" s="53">
        <v>1</v>
      </c>
      <c r="J302" s="17" t="s">
        <v>129</v>
      </c>
      <c r="K302" s="17" t="s">
        <v>113</v>
      </c>
      <c r="L302" s="54">
        <v>1</v>
      </c>
      <c r="M302" s="17" t="s">
        <v>133</v>
      </c>
      <c r="N302" s="17"/>
      <c r="O302" s="23" t="s">
        <v>116</v>
      </c>
      <c r="P302" s="16">
        <f>D302*I302*L302</f>
        <v>10000000</v>
      </c>
      <c r="Q302" s="38"/>
      <c r="R302" s="24" t="s">
        <v>239</v>
      </c>
      <c r="S302" s="18"/>
      <c r="U302" s="13"/>
      <c r="V302" s="13"/>
      <c r="W302" s="13"/>
    </row>
    <row r="303" spans="1:23" ht="15" customHeight="1" thickBot="1">
      <c r="A303" s="70"/>
      <c r="B303" s="73"/>
      <c r="C303" s="47" t="s">
        <v>176</v>
      </c>
      <c r="D303" s="34">
        <v>500000</v>
      </c>
      <c r="E303" s="17" t="s">
        <v>112</v>
      </c>
      <c r="F303" s="17" t="s">
        <v>113</v>
      </c>
      <c r="G303" s="17"/>
      <c r="H303" s="17"/>
      <c r="I303" s="53">
        <v>1</v>
      </c>
      <c r="J303" s="17" t="s">
        <v>129</v>
      </c>
      <c r="K303" s="17" t="s">
        <v>113</v>
      </c>
      <c r="L303" s="54">
        <v>1</v>
      </c>
      <c r="M303" s="17" t="s">
        <v>133</v>
      </c>
      <c r="N303" s="17"/>
      <c r="O303" s="23" t="s">
        <v>116</v>
      </c>
      <c r="P303" s="16">
        <f>D303*I303*L303</f>
        <v>500000</v>
      </c>
      <c r="Q303" s="55">
        <f>SUM(P299:P303)</f>
        <v>10600000</v>
      </c>
      <c r="R303" s="24" t="s">
        <v>228</v>
      </c>
      <c r="S303" s="18"/>
      <c r="U303" s="13"/>
      <c r="V303" s="13"/>
      <c r="W303" s="13"/>
    </row>
    <row r="304" spans="1:23" ht="15" customHeight="1">
      <c r="A304" s="236" t="s">
        <v>55</v>
      </c>
      <c r="B304" s="215" t="s">
        <v>240</v>
      </c>
      <c r="C304" s="173"/>
      <c r="D304" s="173"/>
      <c r="E304" s="173"/>
      <c r="F304" s="173"/>
      <c r="G304" s="173"/>
      <c r="H304" s="173"/>
      <c r="I304" s="173"/>
      <c r="J304" s="173"/>
      <c r="K304" s="173"/>
      <c r="L304" s="173"/>
      <c r="M304" s="173"/>
      <c r="N304" s="173"/>
      <c r="O304" s="173"/>
      <c r="P304" s="173"/>
      <c r="Q304" s="173"/>
      <c r="R304" s="174"/>
      <c r="U304" s="18"/>
      <c r="V304" s="17"/>
      <c r="W304" s="13"/>
    </row>
    <row r="305" spans="1:23" ht="15" customHeight="1">
      <c r="B305" s="73">
        <f>SUM(Q305:Q318)</f>
        <v>34163.636363636368</v>
      </c>
      <c r="C305" s="19" t="s">
        <v>110</v>
      </c>
      <c r="D305" s="52" t="s">
        <v>338</v>
      </c>
      <c r="G305" s="17"/>
      <c r="H305" s="17"/>
      <c r="K305" s="17"/>
      <c r="N305" s="17"/>
      <c r="O305" s="22"/>
      <c r="Q305" s="43"/>
      <c r="R305" s="24"/>
    </row>
    <row r="306" spans="1:23" ht="15" customHeight="1">
      <c r="B306" s="73"/>
      <c r="C306" s="19"/>
      <c r="D306" s="44">
        <v>620</v>
      </c>
      <c r="E306" s="17" t="s">
        <v>112</v>
      </c>
      <c r="F306" s="17" t="s">
        <v>113</v>
      </c>
      <c r="G306" s="17"/>
      <c r="H306" s="17"/>
      <c r="I306" s="211">
        <v>1</v>
      </c>
      <c r="J306" s="17" t="s">
        <v>114</v>
      </c>
      <c r="K306" s="17" t="s">
        <v>113</v>
      </c>
      <c r="L306" s="46">
        <v>1</v>
      </c>
      <c r="M306" s="17" t="s">
        <v>242</v>
      </c>
      <c r="N306" s="17"/>
      <c r="O306" s="23" t="s">
        <v>116</v>
      </c>
      <c r="P306" s="16">
        <f>D306*I306*L306</f>
        <v>620</v>
      </c>
      <c r="Q306" s="38"/>
      <c r="R306" s="24"/>
      <c r="S306" s="18"/>
      <c r="U306" s="13"/>
      <c r="V306" s="13"/>
      <c r="W306" s="13"/>
    </row>
    <row r="307" spans="1:23" ht="15" customHeight="1">
      <c r="A307" s="70"/>
      <c r="B307" s="73"/>
      <c r="C307" s="38"/>
      <c r="G307" s="17"/>
      <c r="H307" s="17"/>
      <c r="K307" s="22"/>
      <c r="N307" s="17"/>
      <c r="O307" s="17" t="s">
        <v>119</v>
      </c>
      <c r="P307" s="13"/>
      <c r="Q307" s="38">
        <f>SUM(P306:P306)/110*100</f>
        <v>563.63636363636363</v>
      </c>
      <c r="R307" s="85" t="s">
        <v>125</v>
      </c>
      <c r="S307" s="18"/>
      <c r="U307" s="13"/>
      <c r="V307" s="13"/>
      <c r="W307" s="13"/>
    </row>
    <row r="308" spans="1:23" ht="15" customHeight="1">
      <c r="A308" s="70"/>
      <c r="B308" s="73"/>
      <c r="C308" s="19" t="s">
        <v>181</v>
      </c>
      <c r="D308" s="44">
        <v>140</v>
      </c>
      <c r="E308" s="17" t="s">
        <v>112</v>
      </c>
      <c r="F308" s="17" t="s">
        <v>113</v>
      </c>
      <c r="G308" s="17"/>
      <c r="H308" s="17"/>
      <c r="I308" s="115">
        <v>20</v>
      </c>
      <c r="J308" s="17" t="s">
        <v>114</v>
      </c>
      <c r="K308" s="17" t="s">
        <v>113</v>
      </c>
      <c r="L308" s="54">
        <v>2</v>
      </c>
      <c r="M308" s="17" t="s">
        <v>115</v>
      </c>
      <c r="N308" s="17"/>
      <c r="O308" s="23" t="s">
        <v>116</v>
      </c>
      <c r="P308" s="16">
        <f>D308*I308*L308</f>
        <v>5600</v>
      </c>
      <c r="Q308" s="38"/>
      <c r="R308" s="24" t="s">
        <v>182</v>
      </c>
      <c r="S308" s="18"/>
      <c r="U308" s="13"/>
      <c r="V308" s="13"/>
      <c r="W308" s="13"/>
    </row>
    <row r="309" spans="1:23" ht="15" customHeight="1">
      <c r="A309" s="70"/>
      <c r="B309" s="73"/>
      <c r="C309" s="19"/>
      <c r="D309" s="44">
        <v>2000</v>
      </c>
      <c r="E309" s="17" t="s">
        <v>112</v>
      </c>
      <c r="F309" s="17" t="s">
        <v>113</v>
      </c>
      <c r="G309" s="17"/>
      <c r="H309" s="17"/>
      <c r="I309" s="115">
        <v>2</v>
      </c>
      <c r="J309" s="17" t="s">
        <v>129</v>
      </c>
      <c r="K309" s="17" t="s">
        <v>113</v>
      </c>
      <c r="L309" s="114">
        <v>2</v>
      </c>
      <c r="M309" s="17" t="s">
        <v>133</v>
      </c>
      <c r="N309" s="17"/>
      <c r="O309" s="23" t="s">
        <v>116</v>
      </c>
      <c r="P309" s="16">
        <f>D309*I309*L309</f>
        <v>8000</v>
      </c>
      <c r="Q309" s="38">
        <f>P308+P309</f>
        <v>13600</v>
      </c>
      <c r="R309" s="24" t="s">
        <v>183</v>
      </c>
      <c r="S309" s="18"/>
      <c r="U309" s="13"/>
      <c r="V309" s="13"/>
      <c r="W309" s="13"/>
    </row>
    <row r="310" spans="1:23" ht="15" customHeight="1">
      <c r="A310" s="70"/>
      <c r="B310" s="73"/>
      <c r="C310" s="19" t="s">
        <v>131</v>
      </c>
      <c r="G310" s="17"/>
      <c r="H310" s="17"/>
      <c r="K310" s="22"/>
      <c r="N310" s="17"/>
      <c r="P310" s="16"/>
      <c r="Q310" s="38"/>
      <c r="R310" s="24"/>
      <c r="S310" s="18"/>
      <c r="U310" s="13"/>
      <c r="V310" s="13"/>
      <c r="W310" s="13"/>
    </row>
    <row r="311" spans="1:23" ht="15" customHeight="1">
      <c r="A311" s="70"/>
      <c r="B311" s="73"/>
      <c r="C311" s="38" t="s">
        <v>132</v>
      </c>
      <c r="D311" s="44">
        <v>10000</v>
      </c>
      <c r="E311" s="17" t="s">
        <v>112</v>
      </c>
      <c r="F311" s="17" t="s">
        <v>113</v>
      </c>
      <c r="G311" s="17"/>
      <c r="H311" s="17"/>
      <c r="I311" s="53">
        <v>1</v>
      </c>
      <c r="J311" s="17" t="s">
        <v>129</v>
      </c>
      <c r="K311" s="17" t="s">
        <v>113</v>
      </c>
      <c r="L311" s="54">
        <v>1</v>
      </c>
      <c r="M311" s="17" t="s">
        <v>133</v>
      </c>
      <c r="N311" s="17"/>
      <c r="O311" s="23" t="s">
        <v>116</v>
      </c>
      <c r="P311" s="16">
        <f>D311*I311*L311</f>
        <v>10000</v>
      </c>
      <c r="Q311" s="38"/>
      <c r="R311" s="24"/>
      <c r="S311" s="18"/>
      <c r="U311" s="13"/>
      <c r="V311" s="13"/>
      <c r="W311" s="13"/>
    </row>
    <row r="312" spans="1:23" ht="15" customHeight="1">
      <c r="A312" s="70"/>
      <c r="B312" s="73"/>
      <c r="C312" s="38" t="s">
        <v>135</v>
      </c>
      <c r="D312" s="44"/>
      <c r="E312" s="17" t="s">
        <v>112</v>
      </c>
      <c r="F312" s="17" t="s">
        <v>113</v>
      </c>
      <c r="G312" s="17"/>
      <c r="H312" s="17"/>
      <c r="I312" s="53"/>
      <c r="J312" s="17" t="s">
        <v>129</v>
      </c>
      <c r="K312" s="17" t="s">
        <v>113</v>
      </c>
      <c r="L312" s="54"/>
      <c r="M312" s="17" t="s">
        <v>133</v>
      </c>
      <c r="N312" s="17"/>
      <c r="O312" s="23" t="s">
        <v>116</v>
      </c>
      <c r="P312" s="16">
        <f>D312*I312*L312</f>
        <v>0</v>
      </c>
      <c r="Q312" s="38">
        <f>P311+P312</f>
        <v>10000</v>
      </c>
      <c r="R312" s="24"/>
      <c r="S312" s="18"/>
      <c r="U312" s="13"/>
      <c r="V312" s="13"/>
      <c r="W312" s="13"/>
    </row>
    <row r="313" spans="1:23" ht="15" customHeight="1">
      <c r="A313" s="70"/>
      <c r="B313" s="73"/>
      <c r="C313" s="19" t="s">
        <v>147</v>
      </c>
      <c r="G313" s="17"/>
      <c r="H313" s="17"/>
      <c r="K313" s="22"/>
      <c r="N313" s="17"/>
      <c r="P313" s="16"/>
      <c r="Q313" s="38"/>
      <c r="R313" s="24"/>
      <c r="S313" s="18"/>
      <c r="U313" s="13"/>
      <c r="V313" s="13"/>
      <c r="W313" s="13"/>
    </row>
    <row r="314" spans="1:23" ht="15" customHeight="1">
      <c r="A314" s="70"/>
      <c r="B314" s="73"/>
      <c r="C314" s="40" t="s">
        <v>148</v>
      </c>
      <c r="D314" s="34"/>
      <c r="E314" s="17" t="s">
        <v>112</v>
      </c>
      <c r="F314" s="17" t="s">
        <v>113</v>
      </c>
      <c r="G314" s="17"/>
      <c r="H314" s="17"/>
      <c r="I314" s="53"/>
      <c r="J314" s="17" t="s">
        <v>129</v>
      </c>
      <c r="K314" s="17" t="s">
        <v>113</v>
      </c>
      <c r="L314" s="54"/>
      <c r="M314" s="17" t="s">
        <v>133</v>
      </c>
      <c r="N314" s="17"/>
      <c r="O314" s="23" t="s">
        <v>116</v>
      </c>
      <c r="P314" s="16">
        <f>D314*I314*L314</f>
        <v>0</v>
      </c>
      <c r="Q314" s="38"/>
      <c r="R314" s="24"/>
      <c r="S314" s="18"/>
      <c r="U314" s="13"/>
      <c r="V314" s="13"/>
      <c r="W314" s="13"/>
    </row>
    <row r="315" spans="1:23" ht="15" customHeight="1">
      <c r="A315" s="70"/>
      <c r="B315" s="73"/>
      <c r="C315" s="38" t="s">
        <v>155</v>
      </c>
      <c r="D315" s="34"/>
      <c r="E315" s="17" t="s">
        <v>112</v>
      </c>
      <c r="F315" s="17" t="s">
        <v>113</v>
      </c>
      <c r="G315" s="17"/>
      <c r="H315" s="17"/>
      <c r="I315" s="53"/>
      <c r="J315" s="17" t="s">
        <v>129</v>
      </c>
      <c r="K315" s="17" t="s">
        <v>113</v>
      </c>
      <c r="L315" s="54"/>
      <c r="M315" s="17" t="s">
        <v>133</v>
      </c>
      <c r="N315" s="17"/>
      <c r="O315" s="23" t="s">
        <v>116</v>
      </c>
      <c r="P315" s="16">
        <f>D315*I315*L315</f>
        <v>0</v>
      </c>
      <c r="Q315" s="38"/>
      <c r="R315" s="24"/>
      <c r="S315" s="18"/>
      <c r="U315" s="13"/>
      <c r="V315" s="13"/>
      <c r="W315" s="13"/>
    </row>
    <row r="316" spans="1:23" ht="15" customHeight="1">
      <c r="A316" s="70"/>
      <c r="B316" s="73"/>
      <c r="C316" s="40" t="s">
        <v>158</v>
      </c>
      <c r="D316" s="34">
        <v>10000</v>
      </c>
      <c r="E316" s="17" t="s">
        <v>112</v>
      </c>
      <c r="F316" s="17" t="s">
        <v>113</v>
      </c>
      <c r="G316" s="17"/>
      <c r="H316" s="17"/>
      <c r="I316" s="53">
        <v>1</v>
      </c>
      <c r="J316" s="17" t="s">
        <v>129</v>
      </c>
      <c r="K316" s="17" t="s">
        <v>113</v>
      </c>
      <c r="L316" s="54">
        <v>1</v>
      </c>
      <c r="M316" s="17" t="s">
        <v>133</v>
      </c>
      <c r="N316" s="17"/>
      <c r="O316" s="23" t="s">
        <v>116</v>
      </c>
      <c r="P316" s="16">
        <f>D316*I316*L316</f>
        <v>10000</v>
      </c>
      <c r="Q316" s="38"/>
      <c r="R316" s="24"/>
      <c r="S316" s="18"/>
      <c r="U316" s="13"/>
      <c r="V316" s="13"/>
      <c r="W316" s="13"/>
    </row>
    <row r="317" spans="1:23" ht="15" customHeight="1">
      <c r="A317" s="70"/>
      <c r="B317" s="73"/>
      <c r="C317" s="41" t="s">
        <v>159</v>
      </c>
      <c r="D317" s="34"/>
      <c r="E317" s="17" t="s">
        <v>112</v>
      </c>
      <c r="F317" s="17" t="s">
        <v>113</v>
      </c>
      <c r="G317" s="17"/>
      <c r="H317" s="17"/>
      <c r="I317" s="53"/>
      <c r="J317" s="17" t="s">
        <v>129</v>
      </c>
      <c r="K317" s="17" t="s">
        <v>113</v>
      </c>
      <c r="L317" s="54"/>
      <c r="M317" s="17" t="s">
        <v>133</v>
      </c>
      <c r="N317" s="17"/>
      <c r="O317" s="23" t="s">
        <v>116</v>
      </c>
      <c r="P317" s="16">
        <f>D317*I317*L317</f>
        <v>0</v>
      </c>
      <c r="Q317" s="38"/>
      <c r="R317" s="112" t="s">
        <v>243</v>
      </c>
      <c r="S317" s="18"/>
      <c r="U317" s="13"/>
      <c r="V317" s="13"/>
      <c r="W317" s="13"/>
    </row>
    <row r="318" spans="1:23" ht="15" customHeight="1" thickBot="1">
      <c r="A318" s="70"/>
      <c r="B318" s="73"/>
      <c r="C318" s="47" t="s">
        <v>176</v>
      </c>
      <c r="D318" s="34"/>
      <c r="E318" s="17" t="s">
        <v>112</v>
      </c>
      <c r="F318" s="17" t="s">
        <v>113</v>
      </c>
      <c r="G318" s="17"/>
      <c r="H318" s="17"/>
      <c r="I318" s="53"/>
      <c r="J318" s="17" t="s">
        <v>129</v>
      </c>
      <c r="K318" s="17" t="s">
        <v>113</v>
      </c>
      <c r="L318" s="54"/>
      <c r="M318" s="17" t="s">
        <v>133</v>
      </c>
      <c r="N318" s="17"/>
      <c r="O318" s="23" t="s">
        <v>116</v>
      </c>
      <c r="P318" s="16">
        <f>D318*I318*L318</f>
        <v>0</v>
      </c>
      <c r="Q318" s="38">
        <f>SUM(P314:P318)</f>
        <v>10000</v>
      </c>
      <c r="R318" s="24"/>
      <c r="S318" s="18"/>
      <c r="U318" s="13"/>
      <c r="V318" s="13"/>
      <c r="W318" s="13"/>
    </row>
    <row r="319" spans="1:23" ht="15" customHeight="1">
      <c r="A319" s="236" t="s">
        <v>57</v>
      </c>
      <c r="B319" s="215" t="s">
        <v>244</v>
      </c>
      <c r="C319" s="173"/>
      <c r="D319" s="173"/>
      <c r="E319" s="173"/>
      <c r="F319" s="173"/>
      <c r="G319" s="173"/>
      <c r="H319" s="173"/>
      <c r="I319" s="173"/>
      <c r="J319" s="173"/>
      <c r="K319" s="173"/>
      <c r="L319" s="173"/>
      <c r="M319" s="173"/>
      <c r="N319" s="173"/>
      <c r="O319" s="173"/>
      <c r="P319" s="173"/>
      <c r="Q319" s="173"/>
      <c r="R319" s="174"/>
      <c r="U319" s="18"/>
      <c r="V319" s="17"/>
      <c r="W319" s="13"/>
    </row>
    <row r="320" spans="1:23" s="222" customFormat="1" ht="15" customHeight="1">
      <c r="B320" s="73">
        <f>SUM(Q320:Q339)</f>
        <v>1225600</v>
      </c>
      <c r="C320" s="19" t="s">
        <v>110</v>
      </c>
      <c r="D320" s="213" t="s">
        <v>339</v>
      </c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22"/>
      <c r="P320" s="17"/>
      <c r="Q320" s="43"/>
      <c r="R320" s="24"/>
      <c r="S320" s="219"/>
      <c r="T320" s="219"/>
      <c r="U320" s="219"/>
      <c r="V320" s="221"/>
      <c r="W320" s="219"/>
    </row>
    <row r="321" spans="1:23" s="222" customFormat="1" ht="15" customHeight="1">
      <c r="A321" s="216"/>
      <c r="B321" s="73"/>
      <c r="C321" s="19"/>
      <c r="D321" s="34">
        <v>22000</v>
      </c>
      <c r="E321" s="17" t="s">
        <v>112</v>
      </c>
      <c r="F321" s="17" t="s">
        <v>113</v>
      </c>
      <c r="G321" s="17"/>
      <c r="H321" s="17"/>
      <c r="I321" s="45">
        <v>3</v>
      </c>
      <c r="J321" s="17" t="s">
        <v>114</v>
      </c>
      <c r="K321" s="17" t="s">
        <v>113</v>
      </c>
      <c r="L321" s="46">
        <v>1</v>
      </c>
      <c r="M321" s="17" t="s">
        <v>115</v>
      </c>
      <c r="N321" s="17"/>
      <c r="O321" s="23" t="s">
        <v>116</v>
      </c>
      <c r="P321" s="16">
        <f>D321*I321*L321</f>
        <v>66000</v>
      </c>
      <c r="Q321" s="38"/>
      <c r="R321" s="24"/>
      <c r="S321" s="221"/>
      <c r="T321" s="219"/>
    </row>
    <row r="322" spans="1:23" s="222" customFormat="1" ht="15" customHeight="1">
      <c r="A322" s="216"/>
      <c r="B322" s="73"/>
      <c r="C322" s="37"/>
      <c r="D322" s="44">
        <v>4000</v>
      </c>
      <c r="E322" s="17" t="s">
        <v>112</v>
      </c>
      <c r="F322" s="17" t="s">
        <v>113</v>
      </c>
      <c r="G322" s="17"/>
      <c r="H322" s="17"/>
      <c r="I322" s="45">
        <v>2</v>
      </c>
      <c r="J322" s="17" t="s">
        <v>114</v>
      </c>
      <c r="K322" s="17" t="s">
        <v>113</v>
      </c>
      <c r="L322" s="60">
        <v>0</v>
      </c>
      <c r="M322" s="17" t="s">
        <v>115</v>
      </c>
      <c r="N322" s="17"/>
      <c r="O322" s="23" t="s">
        <v>116</v>
      </c>
      <c r="P322" s="16">
        <f>D322*I322*L322</f>
        <v>0</v>
      </c>
      <c r="Q322" s="38"/>
      <c r="R322" s="24"/>
      <c r="S322" s="221"/>
      <c r="T322" s="219"/>
    </row>
    <row r="323" spans="1:23" ht="15" customHeight="1">
      <c r="A323" s="70"/>
      <c r="B323" s="73"/>
      <c r="C323" s="19" t="s">
        <v>120</v>
      </c>
      <c r="D323" s="20"/>
      <c r="G323" s="17"/>
      <c r="H323" s="17"/>
      <c r="K323" s="17"/>
      <c r="N323" s="17"/>
      <c r="O323" s="22"/>
      <c r="Q323" s="43"/>
      <c r="R323" s="43" t="s">
        <v>219</v>
      </c>
    </row>
    <row r="324" spans="1:23" ht="15" customHeight="1">
      <c r="A324" s="70"/>
      <c r="B324" s="73"/>
      <c r="C324" s="38" t="s">
        <v>318</v>
      </c>
      <c r="D324" s="397"/>
      <c r="E324" s="17" t="s">
        <v>112</v>
      </c>
      <c r="F324" s="17" t="s">
        <v>113</v>
      </c>
      <c r="G324" s="17"/>
      <c r="H324" s="17"/>
      <c r="I324" s="53">
        <v>3</v>
      </c>
      <c r="J324" s="17" t="s">
        <v>114</v>
      </c>
      <c r="K324" s="17" t="s">
        <v>113</v>
      </c>
      <c r="L324" s="54">
        <v>1</v>
      </c>
      <c r="M324" s="17" t="s">
        <v>333</v>
      </c>
      <c r="N324" s="17"/>
      <c r="O324" s="23" t="s">
        <v>116</v>
      </c>
      <c r="P324" s="16">
        <f>D324*I324*L324</f>
        <v>0</v>
      </c>
      <c r="Q324" s="38"/>
      <c r="R324" s="24" t="s">
        <v>246</v>
      </c>
      <c r="S324" s="18"/>
      <c r="U324" s="13"/>
      <c r="V324" s="13"/>
      <c r="W324" s="13"/>
    </row>
    <row r="325" spans="1:23" ht="15" customHeight="1">
      <c r="A325" s="70"/>
      <c r="B325" s="73"/>
      <c r="C325" s="38" t="s">
        <v>319</v>
      </c>
      <c r="D325" s="397"/>
      <c r="E325" s="17" t="s">
        <v>112</v>
      </c>
      <c r="F325" s="17" t="s">
        <v>113</v>
      </c>
      <c r="G325" s="17"/>
      <c r="H325" s="17"/>
      <c r="I325" s="53">
        <v>3</v>
      </c>
      <c r="J325" s="17" t="s">
        <v>114</v>
      </c>
      <c r="K325" s="17" t="s">
        <v>113</v>
      </c>
      <c r="L325" s="54">
        <v>2</v>
      </c>
      <c r="M325" s="17" t="s">
        <v>334</v>
      </c>
      <c r="N325" s="17"/>
      <c r="O325" s="23" t="s">
        <v>116</v>
      </c>
      <c r="P325" s="16">
        <f>D325*I325*L325</f>
        <v>0</v>
      </c>
      <c r="Q325" s="38"/>
      <c r="R325" s="24" t="s">
        <v>246</v>
      </c>
      <c r="S325" s="18"/>
      <c r="U325" s="13"/>
      <c r="V325" s="13"/>
      <c r="W325" s="13"/>
    </row>
    <row r="326" spans="1:23" s="222" customFormat="1" ht="15" customHeight="1">
      <c r="A326" s="216"/>
      <c r="B326" s="73"/>
      <c r="C326" s="38"/>
      <c r="D326" s="51"/>
      <c r="E326" s="17"/>
      <c r="F326" s="17"/>
      <c r="G326" s="17"/>
      <c r="H326" s="17"/>
      <c r="I326" s="17"/>
      <c r="J326" s="17"/>
      <c r="K326" s="22"/>
      <c r="L326" s="17"/>
      <c r="M326" s="17"/>
      <c r="N326" s="17"/>
      <c r="O326" s="17" t="s">
        <v>119</v>
      </c>
      <c r="P326" s="13"/>
      <c r="Q326" s="38">
        <f>SUM(P321:P325)/110*100</f>
        <v>60000</v>
      </c>
      <c r="R326" s="85" t="s">
        <v>125</v>
      </c>
      <c r="S326" s="221"/>
      <c r="T326" s="219"/>
    </row>
    <row r="327" spans="1:23" s="222" customFormat="1" ht="15" customHeight="1">
      <c r="A327" s="216"/>
      <c r="B327" s="73"/>
      <c r="C327" s="19" t="s">
        <v>181</v>
      </c>
      <c r="D327" s="44">
        <v>140</v>
      </c>
      <c r="E327" s="17" t="s">
        <v>112</v>
      </c>
      <c r="F327" s="17" t="s">
        <v>113</v>
      </c>
      <c r="G327" s="17"/>
      <c r="H327" s="17"/>
      <c r="I327" s="53">
        <v>20</v>
      </c>
      <c r="J327" s="17" t="s">
        <v>114</v>
      </c>
      <c r="K327" s="17" t="s">
        <v>113</v>
      </c>
      <c r="L327" s="54">
        <v>2</v>
      </c>
      <c r="M327" s="17" t="s">
        <v>115</v>
      </c>
      <c r="N327" s="17"/>
      <c r="O327" s="23" t="s">
        <v>116</v>
      </c>
      <c r="P327" s="16">
        <f>D327*I327*L327</f>
        <v>5600</v>
      </c>
      <c r="Q327" s="38"/>
      <c r="R327" s="24" t="s">
        <v>182</v>
      </c>
      <c r="S327" s="221"/>
      <c r="T327" s="219"/>
    </row>
    <row r="328" spans="1:23" s="222" customFormat="1" ht="15" customHeight="1">
      <c r="A328" s="216"/>
      <c r="B328" s="73"/>
      <c r="C328" s="19"/>
      <c r="D328" s="44">
        <v>2000</v>
      </c>
      <c r="E328" s="17" t="s">
        <v>112</v>
      </c>
      <c r="F328" s="17" t="s">
        <v>113</v>
      </c>
      <c r="G328" s="17"/>
      <c r="H328" s="17"/>
      <c r="I328" s="53">
        <v>4</v>
      </c>
      <c r="J328" s="17" t="s">
        <v>129</v>
      </c>
      <c r="K328" s="17" t="s">
        <v>113</v>
      </c>
      <c r="L328" s="54">
        <v>2</v>
      </c>
      <c r="M328" s="17" t="s">
        <v>133</v>
      </c>
      <c r="N328" s="17"/>
      <c r="O328" s="23" t="s">
        <v>116</v>
      </c>
      <c r="P328" s="16">
        <f>D328*I328*L328</f>
        <v>16000</v>
      </c>
      <c r="Q328" s="38">
        <f>P327+P328</f>
        <v>21600</v>
      </c>
      <c r="R328" s="24" t="s">
        <v>183</v>
      </c>
      <c r="S328" s="221"/>
      <c r="T328" s="219"/>
    </row>
    <row r="329" spans="1:23" s="222" customFormat="1" ht="15" customHeight="1">
      <c r="A329" s="216"/>
      <c r="B329" s="73"/>
      <c r="C329" s="19" t="s">
        <v>131</v>
      </c>
      <c r="D329" s="51"/>
      <c r="E329" s="17"/>
      <c r="F329" s="17"/>
      <c r="G329" s="17"/>
      <c r="H329" s="17"/>
      <c r="I329" s="17"/>
      <c r="J329" s="17"/>
      <c r="K329" s="22"/>
      <c r="L329" s="17"/>
      <c r="M329" s="17"/>
      <c r="N329" s="17"/>
      <c r="O329" s="17"/>
      <c r="P329" s="16"/>
      <c r="Q329" s="38"/>
      <c r="R329" s="24"/>
      <c r="S329" s="221"/>
      <c r="T329" s="219"/>
    </row>
    <row r="330" spans="1:23" s="222" customFormat="1" ht="15" customHeight="1">
      <c r="A330" s="216"/>
      <c r="B330" s="73"/>
      <c r="C330" s="38" t="s">
        <v>132</v>
      </c>
      <c r="D330" s="44">
        <v>10000</v>
      </c>
      <c r="E330" s="17" t="s">
        <v>112</v>
      </c>
      <c r="F330" s="17" t="s">
        <v>113</v>
      </c>
      <c r="G330" s="17"/>
      <c r="H330" s="17"/>
      <c r="I330" s="53">
        <v>1</v>
      </c>
      <c r="J330" s="17" t="s">
        <v>129</v>
      </c>
      <c r="K330" s="17" t="s">
        <v>113</v>
      </c>
      <c r="L330" s="54">
        <v>1</v>
      </c>
      <c r="M330" s="17" t="s">
        <v>133</v>
      </c>
      <c r="N330" s="17"/>
      <c r="O330" s="23" t="s">
        <v>116</v>
      </c>
      <c r="P330" s="16">
        <f>D330*I330*L330</f>
        <v>10000</v>
      </c>
      <c r="Q330" s="38"/>
      <c r="R330" s="24"/>
      <c r="S330" s="221"/>
      <c r="T330" s="219"/>
    </row>
    <row r="331" spans="1:23" s="222" customFormat="1" ht="15" customHeight="1">
      <c r="A331" s="216"/>
      <c r="B331" s="73"/>
      <c r="C331" s="38" t="s">
        <v>135</v>
      </c>
      <c r="D331" s="44"/>
      <c r="E331" s="17" t="s">
        <v>112</v>
      </c>
      <c r="F331" s="17" t="s">
        <v>113</v>
      </c>
      <c r="G331" s="17"/>
      <c r="H331" s="17"/>
      <c r="I331" s="53">
        <v>1</v>
      </c>
      <c r="J331" s="17" t="s">
        <v>129</v>
      </c>
      <c r="K331" s="17" t="s">
        <v>113</v>
      </c>
      <c r="L331" s="54">
        <v>1</v>
      </c>
      <c r="M331" s="17" t="s">
        <v>133</v>
      </c>
      <c r="N331" s="17"/>
      <c r="O331" s="23" t="s">
        <v>116</v>
      </c>
      <c r="P331" s="16">
        <f>D331*I331*L331</f>
        <v>0</v>
      </c>
      <c r="Q331" s="38">
        <f>P330+P331</f>
        <v>10000</v>
      </c>
      <c r="R331" s="24"/>
      <c r="S331" s="221"/>
      <c r="T331" s="219"/>
    </row>
    <row r="332" spans="1:23" ht="15" customHeight="1">
      <c r="A332" s="70"/>
      <c r="B332" s="73"/>
      <c r="C332" s="70"/>
      <c r="D332" s="20"/>
      <c r="G332" s="17"/>
      <c r="H332" s="17"/>
      <c r="K332" s="22"/>
      <c r="N332" s="17"/>
      <c r="P332" s="16"/>
      <c r="Q332" s="38"/>
      <c r="R332" s="24"/>
      <c r="S332" s="18"/>
      <c r="U332" s="13"/>
      <c r="V332" s="13"/>
      <c r="W332" s="13"/>
    </row>
    <row r="333" spans="1:23" s="222" customFormat="1" ht="15" customHeight="1">
      <c r="A333" s="216"/>
      <c r="B333" s="73"/>
      <c r="C333" s="19" t="s">
        <v>139</v>
      </c>
      <c r="D333" s="44">
        <v>800</v>
      </c>
      <c r="E333" s="17" t="s">
        <v>112</v>
      </c>
      <c r="F333" s="17" t="s">
        <v>113</v>
      </c>
      <c r="G333" s="17"/>
      <c r="H333" s="17"/>
      <c r="I333" s="53">
        <v>30</v>
      </c>
      <c r="J333" s="17" t="s">
        <v>114</v>
      </c>
      <c r="K333" s="17" t="s">
        <v>113</v>
      </c>
      <c r="L333" s="54">
        <v>1</v>
      </c>
      <c r="M333" s="17" t="s">
        <v>133</v>
      </c>
      <c r="N333" s="17"/>
      <c r="O333" s="23" t="s">
        <v>116</v>
      </c>
      <c r="P333" s="16">
        <f>D333*I333*L333</f>
        <v>24000</v>
      </c>
      <c r="Q333" s="38">
        <f>P333</f>
        <v>24000</v>
      </c>
      <c r="R333" s="24" t="s">
        <v>247</v>
      </c>
      <c r="S333" s="221"/>
      <c r="T333" s="219"/>
    </row>
    <row r="334" spans="1:23" s="222" customFormat="1" ht="15" customHeight="1">
      <c r="A334" s="216"/>
      <c r="B334" s="73"/>
      <c r="C334" s="19" t="s">
        <v>147</v>
      </c>
      <c r="D334" s="51"/>
      <c r="E334" s="17"/>
      <c r="F334" s="17"/>
      <c r="G334" s="17"/>
      <c r="H334" s="17"/>
      <c r="I334" s="17"/>
      <c r="J334" s="17"/>
      <c r="K334" s="22"/>
      <c r="L334" s="17"/>
      <c r="M334" s="17"/>
      <c r="N334" s="17"/>
      <c r="O334" s="17"/>
      <c r="P334" s="16"/>
      <c r="Q334" s="38"/>
      <c r="R334" s="24"/>
      <c r="S334" s="221"/>
      <c r="T334" s="219"/>
    </row>
    <row r="335" spans="1:23" s="222" customFormat="1" ht="15" customHeight="1">
      <c r="A335" s="216"/>
      <c r="B335" s="73"/>
      <c r="C335" s="40" t="s">
        <v>148</v>
      </c>
      <c r="D335" s="34">
        <v>100000</v>
      </c>
      <c r="E335" s="17" t="s">
        <v>112</v>
      </c>
      <c r="F335" s="17" t="s">
        <v>113</v>
      </c>
      <c r="G335" s="17"/>
      <c r="H335" s="17"/>
      <c r="I335" s="53">
        <v>1</v>
      </c>
      <c r="J335" s="17" t="s">
        <v>129</v>
      </c>
      <c r="K335" s="17" t="s">
        <v>113</v>
      </c>
      <c r="L335" s="54">
        <v>1</v>
      </c>
      <c r="M335" s="17" t="s">
        <v>133</v>
      </c>
      <c r="N335" s="17"/>
      <c r="O335" s="23" t="s">
        <v>116</v>
      </c>
      <c r="P335" s="16">
        <f>D335*I335*L335</f>
        <v>100000</v>
      </c>
      <c r="Q335" s="38"/>
      <c r="R335" s="24"/>
      <c r="S335" s="221"/>
      <c r="T335" s="219"/>
    </row>
    <row r="336" spans="1:23" s="222" customFormat="1" ht="15" customHeight="1">
      <c r="A336" s="216"/>
      <c r="B336" s="73"/>
      <c r="C336" s="38" t="s">
        <v>155</v>
      </c>
      <c r="D336" s="34"/>
      <c r="E336" s="17" t="s">
        <v>112</v>
      </c>
      <c r="F336" s="17" t="s">
        <v>113</v>
      </c>
      <c r="G336" s="17"/>
      <c r="H336" s="17"/>
      <c r="I336" s="53"/>
      <c r="J336" s="17" t="s">
        <v>129</v>
      </c>
      <c r="K336" s="17" t="s">
        <v>113</v>
      </c>
      <c r="L336" s="54"/>
      <c r="M336" s="17" t="s">
        <v>133</v>
      </c>
      <c r="N336" s="17"/>
      <c r="O336" s="23" t="s">
        <v>116</v>
      </c>
      <c r="P336" s="16">
        <f>D336*I336*L336</f>
        <v>0</v>
      </c>
      <c r="Q336" s="38"/>
      <c r="R336" s="24"/>
      <c r="S336" s="221"/>
      <c r="T336" s="219"/>
    </row>
    <row r="337" spans="1:23" s="222" customFormat="1" ht="15" customHeight="1">
      <c r="A337" s="216"/>
      <c r="B337" s="73"/>
      <c r="C337" s="40" t="s">
        <v>158</v>
      </c>
      <c r="D337" s="34">
        <v>10000</v>
      </c>
      <c r="E337" s="17" t="s">
        <v>112</v>
      </c>
      <c r="F337" s="17" t="s">
        <v>113</v>
      </c>
      <c r="G337" s="17"/>
      <c r="H337" s="17"/>
      <c r="I337" s="53">
        <v>1</v>
      </c>
      <c r="J337" s="17" t="s">
        <v>129</v>
      </c>
      <c r="K337" s="17" t="s">
        <v>113</v>
      </c>
      <c r="L337" s="54">
        <v>1</v>
      </c>
      <c r="M337" s="17" t="s">
        <v>133</v>
      </c>
      <c r="N337" s="17"/>
      <c r="O337" s="23" t="s">
        <v>116</v>
      </c>
      <c r="P337" s="16">
        <f>D337*I337*L337</f>
        <v>10000</v>
      </c>
      <c r="Q337" s="38"/>
      <c r="R337" s="24" t="s">
        <v>248</v>
      </c>
      <c r="S337" s="221"/>
      <c r="T337" s="219"/>
    </row>
    <row r="338" spans="1:23" s="222" customFormat="1" ht="15" customHeight="1">
      <c r="A338" s="216"/>
      <c r="B338" s="73"/>
      <c r="C338" s="41" t="s">
        <v>159</v>
      </c>
      <c r="D338" s="34">
        <v>1000000</v>
      </c>
      <c r="E338" s="17" t="s">
        <v>112</v>
      </c>
      <c r="F338" s="17" t="s">
        <v>113</v>
      </c>
      <c r="G338" s="17"/>
      <c r="H338" s="17"/>
      <c r="I338" s="53">
        <v>1</v>
      </c>
      <c r="J338" s="17" t="s">
        <v>129</v>
      </c>
      <c r="K338" s="17" t="s">
        <v>113</v>
      </c>
      <c r="L338" s="54">
        <v>1</v>
      </c>
      <c r="M338" s="17" t="s">
        <v>133</v>
      </c>
      <c r="N338" s="17"/>
      <c r="O338" s="23" t="s">
        <v>116</v>
      </c>
      <c r="P338" s="16">
        <f>D338*I338*L338</f>
        <v>1000000</v>
      </c>
      <c r="Q338" s="38"/>
      <c r="R338" s="24"/>
      <c r="S338" s="221"/>
      <c r="T338" s="219"/>
    </row>
    <row r="339" spans="1:23" s="222" customFormat="1" ht="15" customHeight="1" thickBot="1">
      <c r="A339" s="216"/>
      <c r="B339" s="73"/>
      <c r="C339" s="47" t="s">
        <v>176</v>
      </c>
      <c r="D339" s="34"/>
      <c r="E339" s="17" t="s">
        <v>112</v>
      </c>
      <c r="F339" s="17" t="s">
        <v>113</v>
      </c>
      <c r="G339" s="17"/>
      <c r="H339" s="17"/>
      <c r="I339" s="53"/>
      <c r="J339" s="17" t="s">
        <v>129</v>
      </c>
      <c r="K339" s="17" t="s">
        <v>113</v>
      </c>
      <c r="L339" s="54"/>
      <c r="M339" s="17" t="s">
        <v>133</v>
      </c>
      <c r="N339" s="17"/>
      <c r="O339" s="23" t="s">
        <v>116</v>
      </c>
      <c r="P339" s="16">
        <f>D339*I339*L339</f>
        <v>0</v>
      </c>
      <c r="Q339" s="38">
        <f>SUM(P335:P339)</f>
        <v>1110000</v>
      </c>
      <c r="R339" s="24"/>
      <c r="S339" s="221"/>
      <c r="T339" s="219"/>
    </row>
    <row r="340" spans="1:23" ht="15" customHeight="1">
      <c r="A340" s="236" t="s">
        <v>59</v>
      </c>
      <c r="B340" s="215" t="s">
        <v>249</v>
      </c>
      <c r="C340" s="173"/>
      <c r="D340" s="173"/>
      <c r="E340" s="173"/>
      <c r="F340" s="173"/>
      <c r="G340" s="173"/>
      <c r="H340" s="173"/>
      <c r="I340" s="173"/>
      <c r="J340" s="173"/>
      <c r="K340" s="173"/>
      <c r="L340" s="173"/>
      <c r="M340" s="173"/>
      <c r="N340" s="173"/>
      <c r="O340" s="173"/>
      <c r="P340" s="173"/>
      <c r="Q340" s="173"/>
      <c r="R340" s="174"/>
      <c r="U340" s="18"/>
      <c r="V340" s="17"/>
      <c r="W340" s="13"/>
    </row>
    <row r="341" spans="1:23" s="222" customFormat="1" ht="15" customHeight="1">
      <c r="A341" s="216"/>
      <c r="B341" s="73">
        <f>SUM(Q341:Q360)</f>
        <v>3424800</v>
      </c>
      <c r="C341" s="19" t="s">
        <v>110</v>
      </c>
      <c r="D341" s="213" t="s">
        <v>340</v>
      </c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22"/>
      <c r="P341" s="17"/>
      <c r="Q341" s="43"/>
      <c r="R341" s="24"/>
      <c r="S341" s="219"/>
      <c r="T341" s="219"/>
      <c r="U341" s="219"/>
      <c r="V341" s="221"/>
      <c r="W341" s="219"/>
    </row>
    <row r="342" spans="1:23" s="222" customFormat="1" ht="15" customHeight="1">
      <c r="A342" s="216"/>
      <c r="B342" s="73"/>
      <c r="C342" s="19"/>
      <c r="D342" s="34">
        <v>22000</v>
      </c>
      <c r="E342" s="17" t="s">
        <v>112</v>
      </c>
      <c r="F342" s="17" t="s">
        <v>113</v>
      </c>
      <c r="G342" s="17"/>
      <c r="H342" s="17"/>
      <c r="I342" s="45">
        <v>3</v>
      </c>
      <c r="J342" s="17" t="s">
        <v>114</v>
      </c>
      <c r="K342" s="17" t="s">
        <v>113</v>
      </c>
      <c r="L342" s="46">
        <v>3</v>
      </c>
      <c r="M342" s="17" t="s">
        <v>115</v>
      </c>
      <c r="N342" s="17"/>
      <c r="O342" s="23" t="s">
        <v>116</v>
      </c>
      <c r="P342" s="16">
        <f>D342*I342*L342</f>
        <v>198000</v>
      </c>
      <c r="Q342" s="38"/>
      <c r="R342" s="24"/>
      <c r="S342" s="221"/>
      <c r="T342" s="219"/>
    </row>
    <row r="343" spans="1:23" s="222" customFormat="1" ht="15" customHeight="1">
      <c r="A343" s="216"/>
      <c r="B343" s="73"/>
      <c r="C343" s="37"/>
      <c r="D343" s="44">
        <v>4000</v>
      </c>
      <c r="E343" s="17" t="s">
        <v>112</v>
      </c>
      <c r="F343" s="17" t="s">
        <v>113</v>
      </c>
      <c r="G343" s="17"/>
      <c r="H343" s="17"/>
      <c r="I343" s="45">
        <v>3</v>
      </c>
      <c r="J343" s="17" t="s">
        <v>114</v>
      </c>
      <c r="K343" s="17" t="s">
        <v>113</v>
      </c>
      <c r="L343" s="60">
        <v>0</v>
      </c>
      <c r="M343" s="17" t="s">
        <v>115</v>
      </c>
      <c r="N343" s="17"/>
      <c r="O343" s="23" t="s">
        <v>116</v>
      </c>
      <c r="P343" s="16">
        <f>D343*I343*L343</f>
        <v>0</v>
      </c>
      <c r="Q343" s="38"/>
      <c r="R343" s="24"/>
      <c r="S343" s="221"/>
      <c r="T343" s="219"/>
    </row>
    <row r="344" spans="1:23" ht="15" customHeight="1">
      <c r="A344" s="70"/>
      <c r="B344" s="73"/>
      <c r="C344" s="19" t="s">
        <v>120</v>
      </c>
      <c r="D344" s="20"/>
      <c r="G344" s="17"/>
      <c r="H344" s="17"/>
      <c r="K344" s="17"/>
      <c r="N344" s="17"/>
      <c r="O344" s="22"/>
      <c r="Q344" s="43"/>
      <c r="R344" s="43" t="s">
        <v>219</v>
      </c>
    </row>
    <row r="345" spans="1:23" ht="15" customHeight="1">
      <c r="A345" s="70"/>
      <c r="B345" s="73"/>
      <c r="C345" s="38" t="s">
        <v>318</v>
      </c>
      <c r="D345" s="397"/>
      <c r="E345" s="17" t="s">
        <v>112</v>
      </c>
      <c r="F345" s="17" t="s">
        <v>113</v>
      </c>
      <c r="G345" s="17"/>
      <c r="H345" s="17"/>
      <c r="I345" s="53">
        <v>3</v>
      </c>
      <c r="J345" s="17" t="s">
        <v>114</v>
      </c>
      <c r="K345" s="17" t="s">
        <v>113</v>
      </c>
      <c r="L345" s="54">
        <v>1</v>
      </c>
      <c r="M345" s="17" t="s">
        <v>333</v>
      </c>
      <c r="N345" s="17"/>
      <c r="O345" s="23" t="s">
        <v>116</v>
      </c>
      <c r="P345" s="16">
        <f>D345*I345*L345</f>
        <v>0</v>
      </c>
      <c r="Q345" s="38"/>
      <c r="R345" s="24" t="s">
        <v>246</v>
      </c>
      <c r="S345" s="18"/>
      <c r="U345" s="13"/>
      <c r="V345" s="13"/>
      <c r="W345" s="13"/>
    </row>
    <row r="346" spans="1:23" ht="15" customHeight="1">
      <c r="A346" s="70"/>
      <c r="B346" s="73"/>
      <c r="C346" s="38" t="s">
        <v>319</v>
      </c>
      <c r="D346" s="397"/>
      <c r="E346" s="17" t="s">
        <v>112</v>
      </c>
      <c r="F346" s="17" t="s">
        <v>113</v>
      </c>
      <c r="G346" s="17"/>
      <c r="H346" s="17"/>
      <c r="I346" s="53">
        <v>3</v>
      </c>
      <c r="J346" s="17" t="s">
        <v>114</v>
      </c>
      <c r="K346" s="17" t="s">
        <v>113</v>
      </c>
      <c r="L346" s="54">
        <v>2</v>
      </c>
      <c r="M346" s="17" t="s">
        <v>334</v>
      </c>
      <c r="N346" s="17"/>
      <c r="O346" s="23" t="s">
        <v>116</v>
      </c>
      <c r="P346" s="16">
        <f>D346*I346*L346</f>
        <v>0</v>
      </c>
      <c r="Q346" s="38"/>
      <c r="R346" s="24" t="s">
        <v>246</v>
      </c>
      <c r="S346" s="18"/>
      <c r="U346" s="13"/>
      <c r="V346" s="13"/>
      <c r="W346" s="13"/>
    </row>
    <row r="347" spans="1:23" s="222" customFormat="1" ht="15" customHeight="1">
      <c r="A347" s="216"/>
      <c r="B347" s="73"/>
      <c r="C347" s="38"/>
      <c r="D347" s="51"/>
      <c r="E347" s="17"/>
      <c r="F347" s="17"/>
      <c r="G347" s="17"/>
      <c r="H347" s="17"/>
      <c r="I347" s="17"/>
      <c r="J347" s="17"/>
      <c r="K347" s="22"/>
      <c r="L347" s="17"/>
      <c r="M347" s="17"/>
      <c r="N347" s="17"/>
      <c r="O347" s="17" t="s">
        <v>119</v>
      </c>
      <c r="P347" s="13"/>
      <c r="Q347" s="38">
        <f>SUM(P342:P346)/110*100</f>
        <v>180000</v>
      </c>
      <c r="R347" s="85" t="s">
        <v>125</v>
      </c>
      <c r="S347" s="221"/>
      <c r="T347" s="219"/>
    </row>
    <row r="348" spans="1:23" s="222" customFormat="1" ht="15" customHeight="1">
      <c r="A348" s="216"/>
      <c r="B348" s="73"/>
      <c r="C348" s="19" t="s">
        <v>181</v>
      </c>
      <c r="D348" s="44">
        <v>140</v>
      </c>
      <c r="E348" s="17" t="s">
        <v>112</v>
      </c>
      <c r="F348" s="17" t="s">
        <v>113</v>
      </c>
      <c r="G348" s="17"/>
      <c r="H348" s="17"/>
      <c r="I348" s="53">
        <v>20</v>
      </c>
      <c r="J348" s="17" t="s">
        <v>114</v>
      </c>
      <c r="K348" s="17" t="s">
        <v>113</v>
      </c>
      <c r="L348" s="54">
        <v>6</v>
      </c>
      <c r="M348" s="17" t="s">
        <v>115</v>
      </c>
      <c r="N348" s="17"/>
      <c r="O348" s="23" t="s">
        <v>116</v>
      </c>
      <c r="P348" s="16">
        <f>D348*I348*L348</f>
        <v>16800</v>
      </c>
      <c r="Q348" s="38"/>
      <c r="R348" s="24" t="s">
        <v>182</v>
      </c>
      <c r="S348" s="221"/>
      <c r="T348" s="219"/>
    </row>
    <row r="349" spans="1:23" s="222" customFormat="1" ht="15" customHeight="1">
      <c r="A349" s="216"/>
      <c r="B349" s="73"/>
      <c r="C349" s="19"/>
      <c r="D349" s="44">
        <v>2000</v>
      </c>
      <c r="E349" s="17" t="s">
        <v>112</v>
      </c>
      <c r="F349" s="17" t="s">
        <v>113</v>
      </c>
      <c r="G349" s="17"/>
      <c r="H349" s="17"/>
      <c r="I349" s="53">
        <v>4</v>
      </c>
      <c r="J349" s="17" t="s">
        <v>129</v>
      </c>
      <c r="K349" s="17" t="s">
        <v>113</v>
      </c>
      <c r="L349" s="54">
        <v>6</v>
      </c>
      <c r="M349" s="17" t="s">
        <v>133</v>
      </c>
      <c r="N349" s="17"/>
      <c r="O349" s="23" t="s">
        <v>116</v>
      </c>
      <c r="P349" s="16">
        <f>D349*I349*L349</f>
        <v>48000</v>
      </c>
      <c r="Q349" s="38">
        <f>P348+P349</f>
        <v>64800</v>
      </c>
      <c r="R349" s="24" t="s">
        <v>183</v>
      </c>
      <c r="S349" s="221"/>
      <c r="T349" s="219"/>
    </row>
    <row r="350" spans="1:23" s="222" customFormat="1" ht="15" customHeight="1">
      <c r="A350" s="216"/>
      <c r="B350" s="73"/>
      <c r="C350" s="19" t="s">
        <v>131</v>
      </c>
      <c r="D350" s="51"/>
      <c r="E350" s="17"/>
      <c r="F350" s="17"/>
      <c r="G350" s="17"/>
      <c r="H350" s="17"/>
      <c r="I350" s="17"/>
      <c r="J350" s="17"/>
      <c r="K350" s="22"/>
      <c r="L350" s="17"/>
      <c r="M350" s="17"/>
      <c r="N350" s="17"/>
      <c r="O350" s="17"/>
      <c r="P350" s="16"/>
      <c r="Q350" s="38"/>
      <c r="R350" s="24"/>
      <c r="S350" s="221"/>
      <c r="T350" s="219"/>
    </row>
    <row r="351" spans="1:23" s="222" customFormat="1" ht="15" customHeight="1">
      <c r="A351" s="216"/>
      <c r="B351" s="73"/>
      <c r="C351" s="38" t="s">
        <v>132</v>
      </c>
      <c r="D351" s="44">
        <v>10000</v>
      </c>
      <c r="E351" s="17" t="s">
        <v>112</v>
      </c>
      <c r="F351" s="17" t="s">
        <v>113</v>
      </c>
      <c r="G351" s="17"/>
      <c r="H351" s="17"/>
      <c r="I351" s="53">
        <v>1</v>
      </c>
      <c r="J351" s="17" t="s">
        <v>129</v>
      </c>
      <c r="K351" s="17" t="s">
        <v>113</v>
      </c>
      <c r="L351" s="54">
        <v>1</v>
      </c>
      <c r="M351" s="17" t="s">
        <v>133</v>
      </c>
      <c r="N351" s="17"/>
      <c r="O351" s="23" t="s">
        <v>116</v>
      </c>
      <c r="P351" s="16">
        <f>D351*I351*L351</f>
        <v>10000</v>
      </c>
      <c r="Q351" s="38"/>
      <c r="R351" s="24"/>
      <c r="S351" s="221"/>
      <c r="T351" s="219"/>
    </row>
    <row r="352" spans="1:23" s="222" customFormat="1" ht="15" customHeight="1">
      <c r="A352" s="216"/>
      <c r="B352" s="73"/>
      <c r="C352" s="38" t="s">
        <v>135</v>
      </c>
      <c r="D352" s="44"/>
      <c r="E352" s="17" t="s">
        <v>112</v>
      </c>
      <c r="F352" s="17" t="s">
        <v>113</v>
      </c>
      <c r="G352" s="17"/>
      <c r="H352" s="17"/>
      <c r="I352" s="53">
        <v>1</v>
      </c>
      <c r="J352" s="17" t="s">
        <v>129</v>
      </c>
      <c r="K352" s="17" t="s">
        <v>113</v>
      </c>
      <c r="L352" s="54">
        <v>1</v>
      </c>
      <c r="M352" s="17" t="s">
        <v>133</v>
      </c>
      <c r="N352" s="17"/>
      <c r="O352" s="23" t="s">
        <v>116</v>
      </c>
      <c r="P352" s="16">
        <f>D352*I352*L352</f>
        <v>0</v>
      </c>
      <c r="Q352" s="38">
        <f>P351+P352</f>
        <v>10000</v>
      </c>
      <c r="R352" s="24"/>
      <c r="S352" s="221"/>
      <c r="T352" s="219"/>
    </row>
    <row r="353" spans="1:23" ht="15" customHeight="1">
      <c r="A353" s="70"/>
      <c r="B353" s="73"/>
      <c r="C353" s="70"/>
      <c r="D353" s="20"/>
      <c r="G353" s="17"/>
      <c r="H353" s="17"/>
      <c r="K353" s="22"/>
      <c r="N353" s="17"/>
      <c r="P353" s="16"/>
      <c r="Q353" s="38"/>
      <c r="R353" s="24"/>
      <c r="S353" s="18"/>
      <c r="U353" s="13"/>
      <c r="V353" s="13"/>
      <c r="W353" s="13"/>
    </row>
    <row r="354" spans="1:23" s="222" customFormat="1" ht="15" customHeight="1">
      <c r="A354" s="216"/>
      <c r="B354" s="73"/>
      <c r="C354" s="19" t="s">
        <v>139</v>
      </c>
      <c r="D354" s="44">
        <v>800</v>
      </c>
      <c r="E354" s="17" t="s">
        <v>112</v>
      </c>
      <c r="F354" s="17" t="s">
        <v>113</v>
      </c>
      <c r="G354" s="17"/>
      <c r="H354" s="17"/>
      <c r="I354" s="53">
        <v>25</v>
      </c>
      <c r="J354" s="17" t="s">
        <v>114</v>
      </c>
      <c r="K354" s="17" t="s">
        <v>113</v>
      </c>
      <c r="L354" s="54">
        <v>3</v>
      </c>
      <c r="M354" s="17" t="s">
        <v>133</v>
      </c>
      <c r="N354" s="17"/>
      <c r="O354" s="23" t="s">
        <v>116</v>
      </c>
      <c r="P354" s="16">
        <f>D354*I354*L354</f>
        <v>60000</v>
      </c>
      <c r="Q354" s="38">
        <f>P354</f>
        <v>60000</v>
      </c>
      <c r="R354" s="24" t="s">
        <v>250</v>
      </c>
      <c r="S354" s="221"/>
      <c r="T354" s="219"/>
    </row>
    <row r="355" spans="1:23" s="222" customFormat="1" ht="15" customHeight="1">
      <c r="A355" s="216"/>
      <c r="B355" s="73"/>
      <c r="C355" s="19" t="s">
        <v>147</v>
      </c>
      <c r="D355" s="51"/>
      <c r="E355" s="17"/>
      <c r="F355" s="17"/>
      <c r="G355" s="17"/>
      <c r="H355" s="17"/>
      <c r="I355" s="17"/>
      <c r="J355" s="17"/>
      <c r="K355" s="22"/>
      <c r="L355" s="17"/>
      <c r="M355" s="17"/>
      <c r="N355" s="17"/>
      <c r="O355" s="17"/>
      <c r="P355" s="16"/>
      <c r="Q355" s="38"/>
      <c r="R355" s="24"/>
      <c r="S355" s="221"/>
      <c r="T355" s="219"/>
    </row>
    <row r="356" spans="1:23" s="222" customFormat="1" ht="15" customHeight="1">
      <c r="A356" s="216"/>
      <c r="B356" s="73"/>
      <c r="C356" s="40" t="s">
        <v>148</v>
      </c>
      <c r="D356" s="34">
        <v>100000</v>
      </c>
      <c r="E356" s="17" t="s">
        <v>112</v>
      </c>
      <c r="F356" s="17" t="s">
        <v>113</v>
      </c>
      <c r="G356" s="17"/>
      <c r="H356" s="17"/>
      <c r="I356" s="53">
        <v>1</v>
      </c>
      <c r="J356" s="17" t="s">
        <v>129</v>
      </c>
      <c r="K356" s="17" t="s">
        <v>113</v>
      </c>
      <c r="L356" s="54">
        <v>1</v>
      </c>
      <c r="M356" s="17" t="s">
        <v>133</v>
      </c>
      <c r="N356" s="17"/>
      <c r="O356" s="23" t="s">
        <v>116</v>
      </c>
      <c r="P356" s="16">
        <f>D356*I356*L356</f>
        <v>100000</v>
      </c>
      <c r="Q356" s="38"/>
      <c r="R356" s="24"/>
      <c r="S356" s="221"/>
      <c r="T356" s="219"/>
    </row>
    <row r="357" spans="1:23" s="222" customFormat="1" ht="15" customHeight="1">
      <c r="A357" s="216"/>
      <c r="B357" s="73"/>
      <c r="C357" s="38" t="s">
        <v>155</v>
      </c>
      <c r="D357" s="34"/>
      <c r="E357" s="17" t="s">
        <v>112</v>
      </c>
      <c r="F357" s="17" t="s">
        <v>113</v>
      </c>
      <c r="G357" s="17"/>
      <c r="H357" s="17"/>
      <c r="I357" s="53"/>
      <c r="J357" s="17" t="s">
        <v>129</v>
      </c>
      <c r="K357" s="17" t="s">
        <v>113</v>
      </c>
      <c r="L357" s="54"/>
      <c r="M357" s="17" t="s">
        <v>133</v>
      </c>
      <c r="N357" s="17"/>
      <c r="O357" s="23" t="s">
        <v>116</v>
      </c>
      <c r="P357" s="16">
        <f>D357*I357*L357</f>
        <v>0</v>
      </c>
      <c r="Q357" s="38"/>
      <c r="R357" s="24"/>
      <c r="S357" s="221"/>
      <c r="T357" s="219"/>
    </row>
    <row r="358" spans="1:23" s="222" customFormat="1" ht="15" customHeight="1">
      <c r="A358" s="216"/>
      <c r="B358" s="73"/>
      <c r="C358" s="40" t="s">
        <v>158</v>
      </c>
      <c r="D358" s="34">
        <v>10000</v>
      </c>
      <c r="E358" s="17" t="s">
        <v>112</v>
      </c>
      <c r="F358" s="17" t="s">
        <v>113</v>
      </c>
      <c r="G358" s="17"/>
      <c r="H358" s="17"/>
      <c r="I358" s="53">
        <v>1</v>
      </c>
      <c r="J358" s="17" t="s">
        <v>129</v>
      </c>
      <c r="K358" s="17" t="s">
        <v>113</v>
      </c>
      <c r="L358" s="54">
        <v>1</v>
      </c>
      <c r="M358" s="17" t="s">
        <v>133</v>
      </c>
      <c r="N358" s="17"/>
      <c r="O358" s="23" t="s">
        <v>116</v>
      </c>
      <c r="P358" s="16">
        <f>D358*I358*L358</f>
        <v>10000</v>
      </c>
      <c r="Q358" s="38"/>
      <c r="R358" s="24" t="s">
        <v>248</v>
      </c>
      <c r="S358" s="221"/>
      <c r="T358" s="219"/>
    </row>
    <row r="359" spans="1:23" s="222" customFormat="1" ht="15" customHeight="1">
      <c r="A359" s="216"/>
      <c r="B359" s="73"/>
      <c r="C359" s="41" t="s">
        <v>159</v>
      </c>
      <c r="D359" s="34">
        <v>1000000</v>
      </c>
      <c r="E359" s="17" t="s">
        <v>112</v>
      </c>
      <c r="F359" s="17" t="s">
        <v>113</v>
      </c>
      <c r="G359" s="17"/>
      <c r="H359" s="17"/>
      <c r="I359" s="53">
        <v>1</v>
      </c>
      <c r="J359" s="17" t="s">
        <v>129</v>
      </c>
      <c r="K359" s="17" t="s">
        <v>113</v>
      </c>
      <c r="L359" s="54">
        <v>3</v>
      </c>
      <c r="M359" s="17" t="s">
        <v>133</v>
      </c>
      <c r="N359" s="17"/>
      <c r="O359" s="23" t="s">
        <v>116</v>
      </c>
      <c r="P359" s="16">
        <f>D359*I359*L359</f>
        <v>3000000</v>
      </c>
      <c r="Q359" s="38"/>
      <c r="R359" s="24"/>
      <c r="S359" s="221"/>
      <c r="T359" s="219"/>
    </row>
    <row r="360" spans="1:23" s="222" customFormat="1" ht="15" customHeight="1" thickBot="1">
      <c r="A360" s="216"/>
      <c r="B360" s="73"/>
      <c r="C360" s="47" t="s">
        <v>176</v>
      </c>
      <c r="D360" s="34"/>
      <c r="E360" s="17" t="s">
        <v>112</v>
      </c>
      <c r="F360" s="17" t="s">
        <v>113</v>
      </c>
      <c r="G360" s="17"/>
      <c r="H360" s="17"/>
      <c r="I360" s="53"/>
      <c r="J360" s="17" t="s">
        <v>129</v>
      </c>
      <c r="K360" s="17" t="s">
        <v>113</v>
      </c>
      <c r="L360" s="54"/>
      <c r="M360" s="17" t="s">
        <v>133</v>
      </c>
      <c r="N360" s="17"/>
      <c r="O360" s="23" t="s">
        <v>116</v>
      </c>
      <c r="P360" s="16">
        <f>D360*I360*L360</f>
        <v>0</v>
      </c>
      <c r="Q360" s="38">
        <f>SUM(P356:P360)</f>
        <v>3110000</v>
      </c>
      <c r="R360" s="24"/>
      <c r="S360" s="221"/>
      <c r="T360" s="219"/>
    </row>
    <row r="361" spans="1:23" ht="15" customHeight="1">
      <c r="A361" s="236" t="s">
        <v>61</v>
      </c>
      <c r="B361" s="215" t="s">
        <v>251</v>
      </c>
      <c r="C361" s="173"/>
      <c r="D361" s="173"/>
      <c r="E361" s="173"/>
      <c r="F361" s="173"/>
      <c r="G361" s="173"/>
      <c r="H361" s="173"/>
      <c r="I361" s="173"/>
      <c r="J361" s="173"/>
      <c r="K361" s="173"/>
      <c r="L361" s="173"/>
      <c r="M361" s="173"/>
      <c r="N361" s="173"/>
      <c r="O361" s="173"/>
      <c r="P361" s="173"/>
      <c r="Q361" s="173"/>
      <c r="R361" s="174"/>
      <c r="U361" s="18"/>
      <c r="V361" s="17"/>
      <c r="W361" s="13"/>
    </row>
    <row r="362" spans="1:23" s="222" customFormat="1" ht="15" customHeight="1">
      <c r="B362" s="73">
        <f>SUM(Q362:Q376)</f>
        <v>59781.818181818184</v>
      </c>
      <c r="C362" s="19" t="s">
        <v>110</v>
      </c>
      <c r="D362" s="52" t="s">
        <v>341</v>
      </c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22"/>
      <c r="P362" s="17"/>
      <c r="Q362" s="43"/>
      <c r="R362" s="112"/>
      <c r="S362" s="219"/>
      <c r="T362" s="219"/>
      <c r="U362" s="219"/>
      <c r="V362" s="221"/>
      <c r="W362" s="219"/>
    </row>
    <row r="363" spans="1:23" s="222" customFormat="1" ht="15" customHeight="1">
      <c r="B363" s="73"/>
      <c r="C363" s="19"/>
      <c r="D363" s="44">
        <v>620</v>
      </c>
      <c r="E363" s="17" t="s">
        <v>112</v>
      </c>
      <c r="F363" s="17" t="s">
        <v>113</v>
      </c>
      <c r="G363" s="17"/>
      <c r="H363" s="17"/>
      <c r="I363" s="45">
        <v>2</v>
      </c>
      <c r="J363" s="17" t="s">
        <v>114</v>
      </c>
      <c r="K363" s="17" t="s">
        <v>113</v>
      </c>
      <c r="L363" s="46">
        <v>3</v>
      </c>
      <c r="M363" s="17" t="s">
        <v>242</v>
      </c>
      <c r="N363" s="17"/>
      <c r="O363" s="23" t="s">
        <v>116</v>
      </c>
      <c r="P363" s="16">
        <f>D363*I363*L363</f>
        <v>3720</v>
      </c>
      <c r="Q363" s="38"/>
      <c r="R363" s="112"/>
      <c r="S363" s="221"/>
      <c r="T363" s="219"/>
    </row>
    <row r="364" spans="1:23" s="222" customFormat="1" ht="15" customHeight="1">
      <c r="B364" s="73"/>
      <c r="C364" s="37"/>
      <c r="D364" s="44">
        <v>4000</v>
      </c>
      <c r="E364" s="17" t="s">
        <v>112</v>
      </c>
      <c r="F364" s="17" t="s">
        <v>113</v>
      </c>
      <c r="G364" s="17"/>
      <c r="H364" s="17"/>
      <c r="I364" s="45">
        <v>2</v>
      </c>
      <c r="J364" s="17" t="s">
        <v>114</v>
      </c>
      <c r="K364" s="17" t="s">
        <v>113</v>
      </c>
      <c r="L364" s="60">
        <v>0</v>
      </c>
      <c r="M364" s="17" t="s">
        <v>115</v>
      </c>
      <c r="N364" s="17"/>
      <c r="O364" s="23" t="s">
        <v>116</v>
      </c>
      <c r="P364" s="16">
        <f>D364*I364*L364</f>
        <v>0</v>
      </c>
      <c r="Q364" s="38"/>
      <c r="R364" s="112"/>
      <c r="S364" s="221"/>
      <c r="T364" s="219"/>
    </row>
    <row r="365" spans="1:23" s="222" customFormat="1" ht="15" customHeight="1">
      <c r="B365" s="73"/>
      <c r="C365" s="38"/>
      <c r="D365" s="51"/>
      <c r="E365" s="17"/>
      <c r="F365" s="17"/>
      <c r="G365" s="17"/>
      <c r="H365" s="17"/>
      <c r="I365" s="17"/>
      <c r="J365" s="17"/>
      <c r="K365" s="22"/>
      <c r="L365" s="17"/>
      <c r="M365" s="17"/>
      <c r="N365" s="17"/>
      <c r="O365" s="17" t="s">
        <v>119</v>
      </c>
      <c r="P365" s="13"/>
      <c r="Q365" s="38">
        <f>SUM(P363:P364)/110*100</f>
        <v>3381.818181818182</v>
      </c>
      <c r="R365" s="85" t="s">
        <v>125</v>
      </c>
      <c r="S365" s="221"/>
      <c r="T365" s="219"/>
    </row>
    <row r="366" spans="1:23" s="222" customFormat="1" ht="15" customHeight="1">
      <c r="B366" s="73"/>
      <c r="C366" s="19" t="s">
        <v>181</v>
      </c>
      <c r="D366" s="44">
        <v>140</v>
      </c>
      <c r="E366" s="17" t="s">
        <v>112</v>
      </c>
      <c r="F366" s="17" t="s">
        <v>113</v>
      </c>
      <c r="G366" s="17"/>
      <c r="H366" s="17"/>
      <c r="I366" s="53">
        <v>10</v>
      </c>
      <c r="J366" s="17" t="s">
        <v>114</v>
      </c>
      <c r="K366" s="17" t="s">
        <v>113</v>
      </c>
      <c r="L366" s="54">
        <v>6</v>
      </c>
      <c r="M366" s="17" t="s">
        <v>115</v>
      </c>
      <c r="N366" s="17"/>
      <c r="O366" s="23" t="s">
        <v>116</v>
      </c>
      <c r="P366" s="16">
        <f>D366*I366*L366</f>
        <v>8400</v>
      </c>
      <c r="Q366" s="38"/>
      <c r="R366" s="24" t="s">
        <v>204</v>
      </c>
      <c r="S366" s="221"/>
      <c r="T366" s="219"/>
    </row>
    <row r="367" spans="1:23" s="222" customFormat="1" ht="15" customHeight="1">
      <c r="B367" s="73"/>
      <c r="C367" s="19"/>
      <c r="D367" s="44">
        <v>2000</v>
      </c>
      <c r="E367" s="17" t="s">
        <v>112</v>
      </c>
      <c r="F367" s="17" t="s">
        <v>113</v>
      </c>
      <c r="G367" s="17"/>
      <c r="H367" s="17"/>
      <c r="I367" s="53">
        <v>2</v>
      </c>
      <c r="J367" s="17" t="s">
        <v>129</v>
      </c>
      <c r="K367" s="17" t="s">
        <v>113</v>
      </c>
      <c r="L367" s="54">
        <v>2</v>
      </c>
      <c r="M367" s="17" t="s">
        <v>133</v>
      </c>
      <c r="N367" s="17"/>
      <c r="O367" s="23" t="s">
        <v>116</v>
      </c>
      <c r="P367" s="16">
        <f>D367*I367*L367</f>
        <v>8000</v>
      </c>
      <c r="Q367" s="38">
        <f>P366+P367</f>
        <v>16400</v>
      </c>
      <c r="R367" s="24" t="s">
        <v>183</v>
      </c>
      <c r="S367" s="221"/>
      <c r="T367" s="219"/>
    </row>
    <row r="368" spans="1:23" s="222" customFormat="1" ht="15" customHeight="1">
      <c r="B368" s="73"/>
      <c r="C368" s="19" t="s">
        <v>131</v>
      </c>
      <c r="D368" s="51"/>
      <c r="E368" s="17"/>
      <c r="F368" s="17"/>
      <c r="G368" s="17"/>
      <c r="H368" s="17"/>
      <c r="I368" s="17"/>
      <c r="J368" s="17"/>
      <c r="K368" s="22"/>
      <c r="L368" s="17"/>
      <c r="M368" s="17"/>
      <c r="N368" s="17"/>
      <c r="O368" s="17"/>
      <c r="P368" s="16"/>
      <c r="Q368" s="38"/>
      <c r="R368" s="24"/>
      <c r="S368" s="221"/>
      <c r="T368" s="219"/>
    </row>
    <row r="369" spans="1:23" s="222" customFormat="1" ht="15" customHeight="1">
      <c r="B369" s="73"/>
      <c r="C369" s="38" t="s">
        <v>132</v>
      </c>
      <c r="D369" s="44">
        <v>10000</v>
      </c>
      <c r="E369" s="17" t="s">
        <v>112</v>
      </c>
      <c r="F369" s="17" t="s">
        <v>113</v>
      </c>
      <c r="G369" s="17"/>
      <c r="H369" s="17"/>
      <c r="I369" s="53">
        <v>1</v>
      </c>
      <c r="J369" s="17" t="s">
        <v>129</v>
      </c>
      <c r="K369" s="17" t="s">
        <v>113</v>
      </c>
      <c r="L369" s="54">
        <v>3</v>
      </c>
      <c r="M369" s="17" t="s">
        <v>133</v>
      </c>
      <c r="N369" s="17"/>
      <c r="O369" s="23" t="s">
        <v>116</v>
      </c>
      <c r="P369" s="16">
        <f>D369*I369*L369</f>
        <v>30000</v>
      </c>
      <c r="Q369" s="38"/>
      <c r="R369" s="24"/>
      <c r="S369" s="221"/>
      <c r="T369" s="219"/>
    </row>
    <row r="370" spans="1:23" s="222" customFormat="1" ht="15" customHeight="1">
      <c r="B370" s="73"/>
      <c r="C370" s="38" t="s">
        <v>135</v>
      </c>
      <c r="D370" s="44"/>
      <c r="E370" s="17" t="s">
        <v>112</v>
      </c>
      <c r="F370" s="17" t="s">
        <v>113</v>
      </c>
      <c r="G370" s="17"/>
      <c r="H370" s="17"/>
      <c r="I370" s="53"/>
      <c r="J370" s="17" t="s">
        <v>129</v>
      </c>
      <c r="K370" s="17" t="s">
        <v>113</v>
      </c>
      <c r="L370" s="54"/>
      <c r="M370" s="17" t="s">
        <v>133</v>
      </c>
      <c r="N370" s="17"/>
      <c r="O370" s="23" t="s">
        <v>116</v>
      </c>
      <c r="P370" s="16">
        <f>D370*I370*L370</f>
        <v>0</v>
      </c>
      <c r="Q370" s="38">
        <f>P369+P370</f>
        <v>30000</v>
      </c>
      <c r="R370" s="24"/>
      <c r="S370" s="221"/>
      <c r="T370" s="219"/>
    </row>
    <row r="371" spans="1:23" s="222" customFormat="1" ht="15" customHeight="1">
      <c r="B371" s="73"/>
      <c r="C371" s="19" t="s">
        <v>147</v>
      </c>
      <c r="D371" s="51"/>
      <c r="E371" s="17"/>
      <c r="F371" s="17"/>
      <c r="G371" s="17"/>
      <c r="H371" s="17"/>
      <c r="I371" s="17"/>
      <c r="J371" s="17"/>
      <c r="K371" s="22"/>
      <c r="L371" s="17"/>
      <c r="M371" s="17"/>
      <c r="N371" s="17"/>
      <c r="O371" s="17"/>
      <c r="P371" s="16"/>
      <c r="Q371" s="38"/>
      <c r="R371" s="24"/>
      <c r="S371" s="221"/>
      <c r="T371" s="219"/>
    </row>
    <row r="372" spans="1:23" s="222" customFormat="1" ht="15" customHeight="1">
      <c r="B372" s="73"/>
      <c r="C372" s="40" t="s">
        <v>148</v>
      </c>
      <c r="D372" s="34"/>
      <c r="E372" s="17" t="s">
        <v>112</v>
      </c>
      <c r="F372" s="17" t="s">
        <v>113</v>
      </c>
      <c r="G372" s="17"/>
      <c r="H372" s="17"/>
      <c r="I372" s="53"/>
      <c r="J372" s="17" t="s">
        <v>129</v>
      </c>
      <c r="K372" s="17" t="s">
        <v>113</v>
      </c>
      <c r="L372" s="54"/>
      <c r="M372" s="17" t="s">
        <v>133</v>
      </c>
      <c r="N372" s="17"/>
      <c r="O372" s="23" t="s">
        <v>116</v>
      </c>
      <c r="P372" s="16">
        <f>D372*I372*L372</f>
        <v>0</v>
      </c>
      <c r="Q372" s="38"/>
      <c r="R372" s="112"/>
      <c r="S372" s="221"/>
      <c r="T372" s="219"/>
    </row>
    <row r="373" spans="1:23" s="222" customFormat="1" ht="15" customHeight="1">
      <c r="B373" s="73"/>
      <c r="C373" s="38" t="s">
        <v>155</v>
      </c>
      <c r="D373" s="34"/>
      <c r="E373" s="17" t="s">
        <v>112</v>
      </c>
      <c r="F373" s="17" t="s">
        <v>113</v>
      </c>
      <c r="G373" s="17"/>
      <c r="H373" s="17"/>
      <c r="I373" s="53"/>
      <c r="J373" s="17" t="s">
        <v>129</v>
      </c>
      <c r="K373" s="17" t="s">
        <v>113</v>
      </c>
      <c r="L373" s="54"/>
      <c r="M373" s="17" t="s">
        <v>133</v>
      </c>
      <c r="N373" s="17"/>
      <c r="O373" s="23" t="s">
        <v>116</v>
      </c>
      <c r="P373" s="16">
        <f>D373*I373*L373</f>
        <v>0</v>
      </c>
      <c r="Q373" s="38"/>
      <c r="R373" s="112"/>
      <c r="S373" s="221"/>
      <c r="T373" s="219"/>
    </row>
    <row r="374" spans="1:23" s="222" customFormat="1" ht="15" customHeight="1">
      <c r="A374" s="216"/>
      <c r="B374" s="73"/>
      <c r="C374" s="40" t="s">
        <v>158</v>
      </c>
      <c r="D374" s="34">
        <v>10000</v>
      </c>
      <c r="E374" s="17" t="s">
        <v>112</v>
      </c>
      <c r="F374" s="17" t="s">
        <v>113</v>
      </c>
      <c r="G374" s="17"/>
      <c r="H374" s="17"/>
      <c r="I374" s="53">
        <v>1</v>
      </c>
      <c r="J374" s="17" t="s">
        <v>129</v>
      </c>
      <c r="K374" s="17" t="s">
        <v>113</v>
      </c>
      <c r="L374" s="54">
        <v>1</v>
      </c>
      <c r="M374" s="17" t="s">
        <v>133</v>
      </c>
      <c r="N374" s="17"/>
      <c r="O374" s="23" t="s">
        <v>116</v>
      </c>
      <c r="P374" s="16">
        <f>D374*I374*L374</f>
        <v>10000</v>
      </c>
      <c r="Q374" s="38"/>
      <c r="R374" s="112"/>
      <c r="S374" s="221"/>
      <c r="T374" s="219"/>
    </row>
    <row r="375" spans="1:23" s="222" customFormat="1" ht="15" customHeight="1">
      <c r="A375" s="216"/>
      <c r="B375" s="73"/>
      <c r="C375" s="41" t="s">
        <v>159</v>
      </c>
      <c r="D375" s="34"/>
      <c r="E375" s="17" t="s">
        <v>112</v>
      </c>
      <c r="F375" s="17" t="s">
        <v>113</v>
      </c>
      <c r="G375" s="17"/>
      <c r="H375" s="17"/>
      <c r="I375" s="53"/>
      <c r="J375" s="17" t="s">
        <v>129</v>
      </c>
      <c r="K375" s="17" t="s">
        <v>113</v>
      </c>
      <c r="L375" s="54"/>
      <c r="M375" s="17" t="s">
        <v>133</v>
      </c>
      <c r="N375" s="17"/>
      <c r="O375" s="23" t="s">
        <v>116</v>
      </c>
      <c r="P375" s="16">
        <f>D375*I375*L375</f>
        <v>0</v>
      </c>
      <c r="Q375" s="38"/>
      <c r="R375" s="112" t="s">
        <v>243</v>
      </c>
      <c r="S375" s="221"/>
      <c r="T375" s="219"/>
    </row>
    <row r="376" spans="1:23" s="222" customFormat="1" ht="15" customHeight="1" thickBot="1">
      <c r="A376" s="216"/>
      <c r="B376" s="73"/>
      <c r="C376" s="47" t="s">
        <v>176</v>
      </c>
      <c r="D376" s="34"/>
      <c r="E376" s="17" t="s">
        <v>112</v>
      </c>
      <c r="F376" s="17" t="s">
        <v>113</v>
      </c>
      <c r="G376" s="17"/>
      <c r="H376" s="17"/>
      <c r="I376" s="53"/>
      <c r="J376" s="17" t="s">
        <v>129</v>
      </c>
      <c r="K376" s="17" t="s">
        <v>113</v>
      </c>
      <c r="L376" s="54"/>
      <c r="M376" s="17" t="s">
        <v>133</v>
      </c>
      <c r="N376" s="17"/>
      <c r="O376" s="23" t="s">
        <v>116</v>
      </c>
      <c r="P376" s="16">
        <f>D376*I376*L376</f>
        <v>0</v>
      </c>
      <c r="Q376" s="38">
        <f>SUM(P372:P376)</f>
        <v>10000</v>
      </c>
      <c r="R376" s="112"/>
      <c r="S376" s="221"/>
      <c r="T376" s="219"/>
    </row>
    <row r="377" spans="1:23" ht="15" customHeight="1">
      <c r="A377" s="236" t="s">
        <v>63</v>
      </c>
      <c r="B377" s="215" t="s">
        <v>253</v>
      </c>
      <c r="C377" s="173"/>
      <c r="D377" s="173"/>
      <c r="E377" s="173"/>
      <c r="F377" s="173"/>
      <c r="G377" s="173"/>
      <c r="H377" s="173"/>
      <c r="I377" s="173"/>
      <c r="J377" s="173"/>
      <c r="K377" s="173"/>
      <c r="L377" s="173"/>
      <c r="M377" s="173"/>
      <c r="N377" s="173"/>
      <c r="O377" s="173"/>
      <c r="P377" s="173"/>
      <c r="Q377" s="173"/>
      <c r="R377" s="174"/>
      <c r="U377" s="18"/>
      <c r="V377" s="17"/>
      <c r="W377" s="13"/>
    </row>
    <row r="378" spans="1:23" s="222" customFormat="1" ht="15" customHeight="1">
      <c r="B378" s="73">
        <f>SUM(Q378:Q394)</f>
        <v>313400.67340067343</v>
      </c>
      <c r="C378" s="19" t="s">
        <v>110</v>
      </c>
      <c r="D378" s="52" t="s">
        <v>342</v>
      </c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22"/>
      <c r="P378" s="17"/>
      <c r="Q378" s="43"/>
      <c r="R378" s="112"/>
      <c r="S378" s="219"/>
      <c r="T378" s="219"/>
      <c r="U378" s="219"/>
      <c r="V378" s="221"/>
      <c r="W378" s="219"/>
    </row>
    <row r="379" spans="1:23" s="222" customFormat="1" ht="15" customHeight="1">
      <c r="B379" s="73"/>
      <c r="C379" s="37"/>
      <c r="D379" s="44">
        <v>4000</v>
      </c>
      <c r="E379" s="17" t="s">
        <v>112</v>
      </c>
      <c r="F379" s="17" t="s">
        <v>113</v>
      </c>
      <c r="G379" s="17"/>
      <c r="H379" s="17"/>
      <c r="I379" s="45">
        <v>2</v>
      </c>
      <c r="J379" s="17" t="s">
        <v>114</v>
      </c>
      <c r="K379" s="17" t="s">
        <v>113</v>
      </c>
      <c r="L379" s="60">
        <v>5</v>
      </c>
      <c r="M379" s="17" t="s">
        <v>115</v>
      </c>
      <c r="N379" s="17"/>
      <c r="O379" s="23" t="s">
        <v>116</v>
      </c>
      <c r="P379" s="16">
        <f>D379*I379*L379</f>
        <v>40000</v>
      </c>
      <c r="Q379" s="38"/>
      <c r="R379" s="112"/>
      <c r="S379" s="221"/>
      <c r="T379" s="219"/>
    </row>
    <row r="380" spans="1:23" s="222" customFormat="1" ht="15" customHeight="1">
      <c r="B380" s="73"/>
      <c r="C380" s="19" t="s">
        <v>120</v>
      </c>
      <c r="D380" s="51"/>
      <c r="E380" s="17"/>
      <c r="F380" s="17"/>
      <c r="G380" s="17"/>
      <c r="H380" s="17"/>
      <c r="I380" s="17"/>
      <c r="J380" s="17"/>
      <c r="K380" s="22"/>
      <c r="L380" s="17"/>
      <c r="M380" s="17"/>
      <c r="N380" s="17"/>
      <c r="O380" s="17" t="s">
        <v>119</v>
      </c>
      <c r="P380" s="13"/>
      <c r="Q380" s="38">
        <f>SUM(P379:P379)/110*100</f>
        <v>36363.63636363636</v>
      </c>
      <c r="R380" s="85" t="s">
        <v>125</v>
      </c>
      <c r="S380" s="221"/>
      <c r="T380" s="219"/>
    </row>
    <row r="381" spans="1:23" ht="15" customHeight="1">
      <c r="A381" s="70"/>
      <c r="B381" s="73"/>
      <c r="C381" s="16" t="s">
        <v>318</v>
      </c>
      <c r="D381" s="397"/>
      <c r="E381" s="17" t="s">
        <v>112</v>
      </c>
      <c r="F381" s="17" t="s">
        <v>113</v>
      </c>
      <c r="G381" s="17"/>
      <c r="H381" s="17"/>
      <c r="I381" s="53">
        <v>2</v>
      </c>
      <c r="J381" s="17" t="s">
        <v>114</v>
      </c>
      <c r="K381" s="17" t="s">
        <v>113</v>
      </c>
      <c r="L381" s="54">
        <v>5</v>
      </c>
      <c r="M381" s="17" t="s">
        <v>333</v>
      </c>
      <c r="N381" s="17"/>
      <c r="O381" s="23" t="s">
        <v>116</v>
      </c>
      <c r="P381" s="16">
        <f>D381*I381*L381</f>
        <v>0</v>
      </c>
      <c r="Q381" s="38"/>
      <c r="R381" s="24" t="s">
        <v>221</v>
      </c>
      <c r="T381" s="18"/>
      <c r="V381" s="13"/>
      <c r="W381" s="13"/>
    </row>
    <row r="382" spans="1:23" ht="15" customHeight="1">
      <c r="A382" s="70"/>
      <c r="B382" s="73"/>
      <c r="C382" s="38" t="s">
        <v>319</v>
      </c>
      <c r="D382" s="397"/>
      <c r="E382" s="17" t="s">
        <v>112</v>
      </c>
      <c r="F382" s="17" t="s">
        <v>113</v>
      </c>
      <c r="G382" s="17"/>
      <c r="H382" s="17"/>
      <c r="I382" s="53">
        <v>2</v>
      </c>
      <c r="J382" s="17" t="s">
        <v>114</v>
      </c>
      <c r="K382" s="17" t="s">
        <v>113</v>
      </c>
      <c r="L382" s="54">
        <v>10</v>
      </c>
      <c r="M382" s="17" t="s">
        <v>334</v>
      </c>
      <c r="N382" s="17"/>
      <c r="O382" s="23" t="s">
        <v>116</v>
      </c>
      <c r="P382" s="16">
        <f>D382*I382*L382</f>
        <v>0</v>
      </c>
      <c r="Q382" s="38">
        <f>SUM(P379:P382)/108*100</f>
        <v>37037.037037037036</v>
      </c>
      <c r="R382" s="85" t="s">
        <v>125</v>
      </c>
      <c r="T382" s="18"/>
      <c r="V382" s="13"/>
      <c r="W382" s="13"/>
    </row>
    <row r="383" spans="1:23" ht="15" customHeight="1">
      <c r="A383" s="70"/>
      <c r="B383" s="73"/>
      <c r="C383" s="38"/>
      <c r="D383" s="20"/>
      <c r="G383" s="17"/>
      <c r="H383" s="17"/>
      <c r="K383" s="22"/>
      <c r="N383" s="17"/>
      <c r="P383" s="13"/>
      <c r="Q383" s="24"/>
      <c r="R383" s="24"/>
      <c r="T383" s="18"/>
      <c r="V383" s="13"/>
      <c r="W383" s="13"/>
    </row>
    <row r="384" spans="1:23" s="222" customFormat="1" ht="15" customHeight="1">
      <c r="B384" s="73"/>
      <c r="C384" s="19" t="s">
        <v>181</v>
      </c>
      <c r="D384" s="44">
        <v>140</v>
      </c>
      <c r="E384" s="17" t="s">
        <v>112</v>
      </c>
      <c r="F384" s="17" t="s">
        <v>113</v>
      </c>
      <c r="G384" s="17"/>
      <c r="H384" s="17"/>
      <c r="I384" s="53">
        <v>10</v>
      </c>
      <c r="J384" s="17" t="s">
        <v>114</v>
      </c>
      <c r="K384" s="17" t="s">
        <v>113</v>
      </c>
      <c r="L384" s="54">
        <v>10</v>
      </c>
      <c r="M384" s="17" t="s">
        <v>115</v>
      </c>
      <c r="N384" s="17"/>
      <c r="O384" s="23" t="s">
        <v>116</v>
      </c>
      <c r="P384" s="16">
        <f>D384*I384*L384</f>
        <v>14000</v>
      </c>
      <c r="Q384" s="38"/>
      <c r="R384" s="24" t="s">
        <v>196</v>
      </c>
      <c r="S384" s="221"/>
      <c r="T384" s="219"/>
    </row>
    <row r="385" spans="1:23" s="222" customFormat="1" ht="15" customHeight="1">
      <c r="B385" s="73"/>
      <c r="C385" s="19"/>
      <c r="D385" s="44">
        <v>2000</v>
      </c>
      <c r="E385" s="17" t="s">
        <v>112</v>
      </c>
      <c r="F385" s="17" t="s">
        <v>113</v>
      </c>
      <c r="G385" s="17"/>
      <c r="H385" s="17"/>
      <c r="I385" s="53">
        <v>2</v>
      </c>
      <c r="J385" s="17" t="s">
        <v>129</v>
      </c>
      <c r="K385" s="17" t="s">
        <v>113</v>
      </c>
      <c r="L385" s="54">
        <v>4</v>
      </c>
      <c r="M385" s="17" t="s">
        <v>133</v>
      </c>
      <c r="N385" s="17"/>
      <c r="O385" s="23" t="s">
        <v>116</v>
      </c>
      <c r="P385" s="16">
        <f>D385*I385*L385</f>
        <v>16000</v>
      </c>
      <c r="Q385" s="38">
        <f>P384+P385</f>
        <v>30000</v>
      </c>
      <c r="R385" s="24" t="s">
        <v>183</v>
      </c>
      <c r="S385" s="221"/>
      <c r="T385" s="219"/>
    </row>
    <row r="386" spans="1:23" s="222" customFormat="1" ht="15" customHeight="1">
      <c r="B386" s="73"/>
      <c r="C386" s="19" t="s">
        <v>131</v>
      </c>
      <c r="D386" s="51"/>
      <c r="E386" s="17"/>
      <c r="F386" s="17"/>
      <c r="G386" s="17"/>
      <c r="H386" s="17"/>
      <c r="I386" s="17"/>
      <c r="J386" s="17"/>
      <c r="K386" s="22"/>
      <c r="L386" s="17"/>
      <c r="M386" s="17"/>
      <c r="N386" s="17"/>
      <c r="O386" s="17"/>
      <c r="P386" s="16"/>
      <c r="Q386" s="38"/>
      <c r="R386" s="24"/>
      <c r="S386" s="221"/>
      <c r="T386" s="219"/>
    </row>
    <row r="387" spans="1:23" s="222" customFormat="1" ht="15" customHeight="1">
      <c r="B387" s="73"/>
      <c r="C387" s="38" t="s">
        <v>132</v>
      </c>
      <c r="D387" s="44"/>
      <c r="E387" s="17" t="s">
        <v>112</v>
      </c>
      <c r="F387" s="17" t="s">
        <v>113</v>
      </c>
      <c r="G387" s="17"/>
      <c r="H387" s="17"/>
      <c r="I387" s="53">
        <v>1</v>
      </c>
      <c r="J387" s="17" t="s">
        <v>129</v>
      </c>
      <c r="K387" s="17" t="s">
        <v>113</v>
      </c>
      <c r="L387" s="54">
        <v>1</v>
      </c>
      <c r="M387" s="17" t="s">
        <v>133</v>
      </c>
      <c r="N387" s="17"/>
      <c r="O387" s="23" t="s">
        <v>116</v>
      </c>
      <c r="P387" s="16">
        <f>D387*I387*L387</f>
        <v>0</v>
      </c>
      <c r="Q387" s="38"/>
      <c r="R387" s="24"/>
      <c r="S387" s="221"/>
      <c r="T387" s="219"/>
    </row>
    <row r="388" spans="1:23" s="222" customFormat="1" ht="15" customHeight="1">
      <c r="B388" s="73"/>
      <c r="C388" s="38" t="s">
        <v>135</v>
      </c>
      <c r="D388" s="44">
        <v>40000</v>
      </c>
      <c r="E388" s="17" t="s">
        <v>112</v>
      </c>
      <c r="F388" s="17" t="s">
        <v>113</v>
      </c>
      <c r="G388" s="17"/>
      <c r="H388" s="17"/>
      <c r="I388" s="53">
        <v>1</v>
      </c>
      <c r="J388" s="17" t="s">
        <v>129</v>
      </c>
      <c r="K388" s="17" t="s">
        <v>113</v>
      </c>
      <c r="L388" s="54">
        <v>5</v>
      </c>
      <c r="M388" s="17" t="s">
        <v>115</v>
      </c>
      <c r="N388" s="17"/>
      <c r="O388" s="23" t="s">
        <v>116</v>
      </c>
      <c r="P388" s="16">
        <f>D388*I388*L388</f>
        <v>200000</v>
      </c>
      <c r="Q388" s="38">
        <f>P387+P388</f>
        <v>200000</v>
      </c>
      <c r="R388" s="24"/>
      <c r="S388" s="221"/>
      <c r="T388" s="219"/>
    </row>
    <row r="389" spans="1:23" s="222" customFormat="1" ht="15" customHeight="1">
      <c r="B389" s="73"/>
      <c r="C389" s="19" t="s">
        <v>147</v>
      </c>
      <c r="D389" s="51"/>
      <c r="E389" s="17"/>
      <c r="F389" s="17"/>
      <c r="G389" s="17"/>
      <c r="H389" s="17"/>
      <c r="I389" s="17"/>
      <c r="J389" s="17"/>
      <c r="K389" s="22"/>
      <c r="L389" s="17"/>
      <c r="M389" s="17"/>
      <c r="N389" s="17"/>
      <c r="O389" s="17"/>
      <c r="P389" s="16"/>
      <c r="Q389" s="38"/>
      <c r="R389" s="112"/>
      <c r="S389" s="221"/>
      <c r="T389" s="219"/>
    </row>
    <row r="390" spans="1:23" s="222" customFormat="1" ht="15" customHeight="1">
      <c r="B390" s="73"/>
      <c r="C390" s="40" t="s">
        <v>148</v>
      </c>
      <c r="D390" s="34"/>
      <c r="E390" s="17" t="s">
        <v>112</v>
      </c>
      <c r="F390" s="17" t="s">
        <v>113</v>
      </c>
      <c r="G390" s="17"/>
      <c r="H390" s="17"/>
      <c r="I390" s="53"/>
      <c r="J390" s="17" t="s">
        <v>129</v>
      </c>
      <c r="K390" s="17" t="s">
        <v>113</v>
      </c>
      <c r="L390" s="54"/>
      <c r="M390" s="17" t="s">
        <v>133</v>
      </c>
      <c r="N390" s="17"/>
      <c r="O390" s="23" t="s">
        <v>116</v>
      </c>
      <c r="P390" s="16">
        <f>D390*I390*L390</f>
        <v>0</v>
      </c>
      <c r="Q390" s="38"/>
      <c r="R390" s="112"/>
      <c r="S390" s="221"/>
      <c r="T390" s="219"/>
    </row>
    <row r="391" spans="1:23" s="222" customFormat="1" ht="15" customHeight="1">
      <c r="B391" s="73"/>
      <c r="C391" s="38" t="s">
        <v>155</v>
      </c>
      <c r="D391" s="34"/>
      <c r="E391" s="17" t="s">
        <v>112</v>
      </c>
      <c r="F391" s="17" t="s">
        <v>113</v>
      </c>
      <c r="G391" s="17"/>
      <c r="H391" s="17"/>
      <c r="I391" s="53"/>
      <c r="J391" s="17" t="s">
        <v>129</v>
      </c>
      <c r="K391" s="17" t="s">
        <v>113</v>
      </c>
      <c r="L391" s="54"/>
      <c r="M391" s="17" t="s">
        <v>133</v>
      </c>
      <c r="N391" s="17"/>
      <c r="O391" s="23" t="s">
        <v>116</v>
      </c>
      <c r="P391" s="16">
        <f>D391*I391*L391</f>
        <v>0</v>
      </c>
      <c r="Q391" s="38"/>
      <c r="R391" s="112"/>
      <c r="S391" s="221"/>
      <c r="T391" s="219"/>
    </row>
    <row r="392" spans="1:23" s="222" customFormat="1" ht="15" customHeight="1">
      <c r="A392" s="216"/>
      <c r="B392" s="73"/>
      <c r="C392" s="40" t="s">
        <v>158</v>
      </c>
      <c r="D392" s="34">
        <v>10000</v>
      </c>
      <c r="E392" s="17" t="s">
        <v>112</v>
      </c>
      <c r="F392" s="17" t="s">
        <v>113</v>
      </c>
      <c r="G392" s="17"/>
      <c r="H392" s="17"/>
      <c r="I392" s="53">
        <v>1</v>
      </c>
      <c r="J392" s="17" t="s">
        <v>129</v>
      </c>
      <c r="K392" s="17" t="s">
        <v>113</v>
      </c>
      <c r="L392" s="54">
        <v>1</v>
      </c>
      <c r="M392" s="17" t="s">
        <v>133</v>
      </c>
      <c r="N392" s="17"/>
      <c r="O392" s="23" t="s">
        <v>116</v>
      </c>
      <c r="P392" s="16">
        <f>D392*I392*L392</f>
        <v>10000</v>
      </c>
      <c r="Q392" s="38"/>
      <c r="R392" s="112"/>
      <c r="S392" s="221"/>
      <c r="T392" s="219"/>
    </row>
    <row r="393" spans="1:23" s="222" customFormat="1" ht="15" customHeight="1">
      <c r="A393" s="216"/>
      <c r="B393" s="73"/>
      <c r="C393" s="41" t="s">
        <v>159</v>
      </c>
      <c r="D393" s="34"/>
      <c r="E393" s="17" t="s">
        <v>112</v>
      </c>
      <c r="F393" s="17" t="s">
        <v>113</v>
      </c>
      <c r="G393" s="17"/>
      <c r="H393" s="17"/>
      <c r="I393" s="53"/>
      <c r="J393" s="17" t="s">
        <v>129</v>
      </c>
      <c r="K393" s="17" t="s">
        <v>113</v>
      </c>
      <c r="L393" s="54"/>
      <c r="M393" s="17" t="s">
        <v>133</v>
      </c>
      <c r="N393" s="17"/>
      <c r="O393" s="23" t="s">
        <v>116</v>
      </c>
      <c r="P393" s="16">
        <f>D393*I393*L393</f>
        <v>0</v>
      </c>
      <c r="Q393" s="38"/>
      <c r="R393" s="112" t="s">
        <v>255</v>
      </c>
      <c r="S393" s="221"/>
      <c r="T393" s="219"/>
    </row>
    <row r="394" spans="1:23" s="222" customFormat="1" ht="15" customHeight="1" thickBot="1">
      <c r="A394" s="216"/>
      <c r="B394" s="73"/>
      <c r="C394" s="47" t="s">
        <v>176</v>
      </c>
      <c r="D394" s="34"/>
      <c r="E394" s="17" t="s">
        <v>112</v>
      </c>
      <c r="F394" s="17" t="s">
        <v>113</v>
      </c>
      <c r="G394" s="17"/>
      <c r="H394" s="17"/>
      <c r="I394" s="53"/>
      <c r="J394" s="17" t="s">
        <v>129</v>
      </c>
      <c r="K394" s="17" t="s">
        <v>113</v>
      </c>
      <c r="L394" s="54"/>
      <c r="M394" s="17" t="s">
        <v>133</v>
      </c>
      <c r="N394" s="17"/>
      <c r="O394" s="23" t="s">
        <v>116</v>
      </c>
      <c r="P394" s="16">
        <f>D394*I394*L394</f>
        <v>0</v>
      </c>
      <c r="Q394" s="55">
        <f>SUM(P390:P394)</f>
        <v>10000</v>
      </c>
      <c r="R394" s="112"/>
      <c r="S394" s="221"/>
      <c r="T394" s="219"/>
    </row>
    <row r="395" spans="1:23" ht="15" customHeight="1">
      <c r="A395" s="236" t="s">
        <v>65</v>
      </c>
      <c r="B395" s="178" t="s">
        <v>256</v>
      </c>
      <c r="C395" s="179"/>
      <c r="D395" s="179"/>
      <c r="E395" s="179"/>
      <c r="F395" s="179"/>
      <c r="G395" s="179"/>
      <c r="H395" s="179"/>
      <c r="I395" s="179"/>
      <c r="J395" s="179"/>
      <c r="K395" s="179"/>
      <c r="L395" s="179"/>
      <c r="M395" s="179"/>
      <c r="N395" s="179"/>
      <c r="O395" s="179"/>
      <c r="P395" s="179"/>
      <c r="Q395" s="179"/>
      <c r="R395" s="180"/>
      <c r="S395" s="13"/>
      <c r="T395" s="13"/>
      <c r="U395" s="13"/>
      <c r="V395" s="13"/>
      <c r="W395" s="13"/>
    </row>
    <row r="396" spans="1:23" ht="15" customHeight="1">
      <c r="A396" s="70"/>
      <c r="B396" s="73">
        <f>SUM(Q396:Q405)</f>
        <v>18054.545454545456</v>
      </c>
      <c r="C396" s="61" t="s">
        <v>110</v>
      </c>
      <c r="D396" s="33" t="s">
        <v>206</v>
      </c>
      <c r="G396" s="17"/>
      <c r="H396" s="17"/>
      <c r="K396" s="17"/>
      <c r="N396" s="17"/>
      <c r="O396" s="22"/>
      <c r="Q396" s="43"/>
      <c r="R396" s="24"/>
      <c r="S396" s="13"/>
      <c r="T396" s="13"/>
      <c r="U396" s="13"/>
      <c r="V396" s="13"/>
      <c r="W396" s="13"/>
    </row>
    <row r="397" spans="1:23" ht="15" customHeight="1">
      <c r="A397" s="70"/>
      <c r="B397" s="73"/>
      <c r="C397" s="61"/>
      <c r="D397" s="34">
        <v>620</v>
      </c>
      <c r="E397" s="17" t="s">
        <v>112</v>
      </c>
      <c r="F397" s="17" t="s">
        <v>113</v>
      </c>
      <c r="G397" s="17"/>
      <c r="H397" s="17"/>
      <c r="I397" s="45">
        <v>4</v>
      </c>
      <c r="J397" s="17" t="s">
        <v>114</v>
      </c>
      <c r="K397" s="17" t="s">
        <v>113</v>
      </c>
      <c r="L397" s="46">
        <v>1</v>
      </c>
      <c r="M397" s="17" t="s">
        <v>115</v>
      </c>
      <c r="N397" s="17"/>
      <c r="O397" s="23" t="s">
        <v>116</v>
      </c>
      <c r="P397" s="16">
        <f>D397*I397*L397</f>
        <v>2480</v>
      </c>
      <c r="Q397" s="38">
        <f>P397/110*100</f>
        <v>2254.5454545454545</v>
      </c>
      <c r="R397" s="85" t="s">
        <v>125</v>
      </c>
      <c r="S397" s="13"/>
      <c r="T397" s="13"/>
      <c r="U397" s="13"/>
      <c r="V397" s="13"/>
      <c r="W397" s="13"/>
    </row>
    <row r="398" spans="1:23" ht="15" customHeight="1">
      <c r="A398" s="70"/>
      <c r="B398" s="73"/>
      <c r="C398" s="61" t="s">
        <v>181</v>
      </c>
      <c r="D398" s="34">
        <v>140</v>
      </c>
      <c r="E398" s="17" t="s">
        <v>112</v>
      </c>
      <c r="F398" s="17" t="s">
        <v>113</v>
      </c>
      <c r="G398" s="17"/>
      <c r="H398" s="17"/>
      <c r="I398" s="53">
        <v>10</v>
      </c>
      <c r="J398" s="17" t="s">
        <v>114</v>
      </c>
      <c r="K398" s="17" t="s">
        <v>113</v>
      </c>
      <c r="L398" s="54">
        <v>2</v>
      </c>
      <c r="M398" s="17" t="s">
        <v>115</v>
      </c>
      <c r="N398" s="17"/>
      <c r="O398" s="23" t="s">
        <v>116</v>
      </c>
      <c r="P398" s="16">
        <f>D398*I398*L398</f>
        <v>2800</v>
      </c>
      <c r="Q398" s="38"/>
      <c r="R398" s="24" t="s">
        <v>204</v>
      </c>
      <c r="S398" s="13"/>
      <c r="T398" s="13"/>
      <c r="U398" s="13"/>
      <c r="V398" s="13"/>
      <c r="W398" s="13"/>
    </row>
    <row r="399" spans="1:23" ht="15" customHeight="1">
      <c r="A399" s="70"/>
      <c r="B399" s="73"/>
      <c r="C399" s="61"/>
      <c r="D399" s="34">
        <v>2000</v>
      </c>
      <c r="E399" s="17" t="s">
        <v>112</v>
      </c>
      <c r="F399" s="17" t="s">
        <v>113</v>
      </c>
      <c r="G399" s="17"/>
      <c r="H399" s="17"/>
      <c r="I399" s="53">
        <v>2</v>
      </c>
      <c r="J399" s="17" t="s">
        <v>129</v>
      </c>
      <c r="K399" s="17" t="s">
        <v>113</v>
      </c>
      <c r="L399" s="54">
        <v>2</v>
      </c>
      <c r="M399" s="17" t="s">
        <v>133</v>
      </c>
      <c r="N399" s="17"/>
      <c r="O399" s="23" t="s">
        <v>116</v>
      </c>
      <c r="P399" s="16">
        <f>D399*I399*L399</f>
        <v>8000</v>
      </c>
      <c r="Q399" s="38">
        <f>P398+P399</f>
        <v>10800</v>
      </c>
      <c r="R399" s="24" t="s">
        <v>183</v>
      </c>
      <c r="S399" s="13"/>
      <c r="T399" s="13"/>
      <c r="U399" s="13"/>
      <c r="V399" s="13"/>
      <c r="W399" s="13"/>
    </row>
    <row r="400" spans="1:23" ht="15" customHeight="1">
      <c r="A400" s="70"/>
      <c r="B400" s="73"/>
      <c r="C400" s="61" t="s">
        <v>147</v>
      </c>
      <c r="D400" s="20"/>
      <c r="G400" s="17"/>
      <c r="H400" s="17"/>
      <c r="K400" s="22"/>
      <c r="N400" s="17"/>
      <c r="P400" s="16"/>
      <c r="Q400" s="38"/>
      <c r="R400" s="24"/>
      <c r="S400" s="13"/>
      <c r="T400" s="13"/>
      <c r="U400" s="13"/>
      <c r="V400" s="13"/>
      <c r="W400" s="13"/>
    </row>
    <row r="401" spans="1:23" ht="15" customHeight="1">
      <c r="A401" s="70"/>
      <c r="B401" s="73"/>
      <c r="C401" s="63" t="s">
        <v>148</v>
      </c>
      <c r="D401" s="34"/>
      <c r="E401" s="17" t="s">
        <v>112</v>
      </c>
      <c r="F401" s="17" t="s">
        <v>113</v>
      </c>
      <c r="G401" s="17"/>
      <c r="H401" s="17"/>
      <c r="I401" s="53"/>
      <c r="J401" s="17" t="s">
        <v>129</v>
      </c>
      <c r="K401" s="17" t="s">
        <v>113</v>
      </c>
      <c r="L401" s="54"/>
      <c r="M401" s="17" t="s">
        <v>133</v>
      </c>
      <c r="N401" s="17"/>
      <c r="O401" s="23" t="s">
        <v>116</v>
      </c>
      <c r="P401" s="16">
        <f>D401*I401*L401</f>
        <v>0</v>
      </c>
      <c r="Q401" s="38"/>
      <c r="R401" s="24"/>
      <c r="S401" s="13"/>
      <c r="T401" s="13"/>
      <c r="U401" s="13"/>
      <c r="V401" s="13"/>
      <c r="W401" s="13"/>
    </row>
    <row r="402" spans="1:23" ht="15" customHeight="1">
      <c r="A402" s="70"/>
      <c r="B402" s="73"/>
      <c r="C402" s="62" t="s">
        <v>155</v>
      </c>
      <c r="D402" s="34"/>
      <c r="E402" s="17" t="s">
        <v>112</v>
      </c>
      <c r="F402" s="17" t="s">
        <v>113</v>
      </c>
      <c r="G402" s="17"/>
      <c r="H402" s="17"/>
      <c r="I402" s="53"/>
      <c r="J402" s="17" t="s">
        <v>129</v>
      </c>
      <c r="K402" s="17" t="s">
        <v>113</v>
      </c>
      <c r="L402" s="54"/>
      <c r="M402" s="17" t="s">
        <v>133</v>
      </c>
      <c r="N402" s="17"/>
      <c r="O402" s="23" t="s">
        <v>116</v>
      </c>
      <c r="P402" s="16">
        <f>D402*I402*L402</f>
        <v>0</v>
      </c>
      <c r="Q402" s="38"/>
      <c r="R402" s="24"/>
      <c r="S402" s="13"/>
      <c r="T402" s="13"/>
      <c r="U402" s="13"/>
      <c r="V402" s="13"/>
      <c r="W402" s="13"/>
    </row>
    <row r="403" spans="1:23" ht="15" customHeight="1">
      <c r="A403" s="70"/>
      <c r="B403" s="73"/>
      <c r="C403" s="63" t="s">
        <v>158</v>
      </c>
      <c r="D403" s="34">
        <v>5000</v>
      </c>
      <c r="E403" s="17" t="s">
        <v>112</v>
      </c>
      <c r="F403" s="17" t="s">
        <v>113</v>
      </c>
      <c r="G403" s="17"/>
      <c r="H403" s="17"/>
      <c r="I403" s="53">
        <v>1</v>
      </c>
      <c r="J403" s="17" t="s">
        <v>129</v>
      </c>
      <c r="K403" s="17" t="s">
        <v>113</v>
      </c>
      <c r="L403" s="54">
        <v>1</v>
      </c>
      <c r="M403" s="17" t="s">
        <v>133</v>
      </c>
      <c r="N403" s="17"/>
      <c r="O403" s="23" t="s">
        <v>116</v>
      </c>
      <c r="P403" s="16">
        <f>D403*I403*L403</f>
        <v>5000</v>
      </c>
      <c r="Q403" s="38"/>
      <c r="R403" s="24"/>
      <c r="S403" s="13"/>
      <c r="T403" s="13"/>
      <c r="U403" s="13"/>
      <c r="V403" s="13"/>
      <c r="W403" s="13"/>
    </row>
    <row r="404" spans="1:23" ht="15" customHeight="1">
      <c r="A404" s="70"/>
      <c r="B404" s="73"/>
      <c r="C404" s="64" t="s">
        <v>159</v>
      </c>
      <c r="D404" s="34"/>
      <c r="E404" s="17" t="s">
        <v>112</v>
      </c>
      <c r="F404" s="17" t="s">
        <v>113</v>
      </c>
      <c r="G404" s="17"/>
      <c r="H404" s="17"/>
      <c r="I404" s="53"/>
      <c r="J404" s="17" t="s">
        <v>129</v>
      </c>
      <c r="K404" s="17" t="s">
        <v>113</v>
      </c>
      <c r="L404" s="54"/>
      <c r="M404" s="17" t="s">
        <v>133</v>
      </c>
      <c r="N404" s="17"/>
      <c r="O404" s="23" t="s">
        <v>116</v>
      </c>
      <c r="P404" s="16">
        <f>D404*I404*L404</f>
        <v>0</v>
      </c>
      <c r="Q404" s="38"/>
      <c r="R404" s="24"/>
      <c r="S404" s="13"/>
      <c r="T404" s="13"/>
      <c r="U404" s="13"/>
      <c r="V404" s="13"/>
      <c r="W404" s="13"/>
    </row>
    <row r="405" spans="1:23" ht="15" customHeight="1" thickBot="1">
      <c r="A405" s="70"/>
      <c r="B405" s="73"/>
      <c r="C405" s="65" t="s">
        <v>176</v>
      </c>
      <c r="D405" s="34"/>
      <c r="E405" s="17" t="s">
        <v>112</v>
      </c>
      <c r="F405" s="17" t="s">
        <v>113</v>
      </c>
      <c r="G405" s="17"/>
      <c r="H405" s="17"/>
      <c r="I405" s="53"/>
      <c r="J405" s="17" t="s">
        <v>129</v>
      </c>
      <c r="K405" s="17" t="s">
        <v>113</v>
      </c>
      <c r="L405" s="54"/>
      <c r="M405" s="17" t="s">
        <v>133</v>
      </c>
      <c r="N405" s="17"/>
      <c r="O405" s="23" t="s">
        <v>116</v>
      </c>
      <c r="P405" s="16">
        <f>D405*I405*L405</f>
        <v>0</v>
      </c>
      <c r="Q405" s="55">
        <f>SUM(P401:P405)</f>
        <v>5000</v>
      </c>
      <c r="R405" s="24"/>
      <c r="S405" s="13"/>
      <c r="T405" s="13"/>
      <c r="U405" s="13"/>
      <c r="V405" s="13"/>
      <c r="W405" s="13"/>
    </row>
    <row r="406" spans="1:23" ht="15" customHeight="1">
      <c r="A406" s="236" t="s">
        <v>67</v>
      </c>
      <c r="B406" s="172" t="s">
        <v>257</v>
      </c>
      <c r="C406" s="173"/>
      <c r="D406" s="173"/>
      <c r="E406" s="173"/>
      <c r="F406" s="173"/>
      <c r="G406" s="173"/>
      <c r="H406" s="173"/>
      <c r="I406" s="173"/>
      <c r="J406" s="173"/>
      <c r="K406" s="173"/>
      <c r="L406" s="173"/>
      <c r="M406" s="173"/>
      <c r="N406" s="173"/>
      <c r="O406" s="173"/>
      <c r="P406" s="173"/>
      <c r="Q406" s="173"/>
      <c r="R406" s="173"/>
      <c r="S406" s="174"/>
      <c r="T406" s="13"/>
      <c r="U406" s="13"/>
      <c r="V406" s="13"/>
      <c r="W406" s="13"/>
    </row>
    <row r="407" spans="1:23" ht="15" customHeight="1">
      <c r="A407" s="70"/>
      <c r="B407" s="73">
        <f>SUM(Q407:Q416)</f>
        <v>33709.090909090912</v>
      </c>
      <c r="C407" s="61" t="s">
        <v>110</v>
      </c>
      <c r="D407" s="33" t="s">
        <v>202</v>
      </c>
      <c r="G407" s="17"/>
      <c r="H407" s="17"/>
      <c r="K407" s="17"/>
      <c r="N407" s="17"/>
      <c r="O407" s="22"/>
      <c r="Q407" s="43"/>
      <c r="R407" s="24"/>
      <c r="S407" s="13"/>
      <c r="T407" s="13"/>
      <c r="U407" s="13"/>
      <c r="V407" s="13"/>
      <c r="W407" s="13"/>
    </row>
    <row r="408" spans="1:23" ht="15" customHeight="1">
      <c r="A408" s="70"/>
      <c r="B408" s="73"/>
      <c r="C408" s="61"/>
      <c r="D408" s="34">
        <v>620</v>
      </c>
      <c r="E408" s="17" t="s">
        <v>112</v>
      </c>
      <c r="F408" s="17" t="s">
        <v>113</v>
      </c>
      <c r="G408" s="17"/>
      <c r="H408" s="17"/>
      <c r="I408" s="45">
        <v>4</v>
      </c>
      <c r="J408" s="17" t="s">
        <v>114</v>
      </c>
      <c r="K408" s="17" t="s">
        <v>113</v>
      </c>
      <c r="L408" s="46">
        <v>2</v>
      </c>
      <c r="M408" s="17" t="s">
        <v>115</v>
      </c>
      <c r="N408" s="17"/>
      <c r="O408" s="23" t="s">
        <v>116</v>
      </c>
      <c r="P408" s="16">
        <f>D408*I408*L408</f>
        <v>4960</v>
      </c>
      <c r="Q408" s="38">
        <f>P408/110*100</f>
        <v>4509.090909090909</v>
      </c>
      <c r="R408" s="85" t="s">
        <v>125</v>
      </c>
      <c r="S408" s="13"/>
      <c r="T408" s="13"/>
      <c r="U408" s="13"/>
      <c r="V408" s="13"/>
      <c r="W408" s="13"/>
    </row>
    <row r="409" spans="1:23" ht="15" customHeight="1">
      <c r="A409" s="70"/>
      <c r="B409" s="73"/>
      <c r="C409" s="61" t="s">
        <v>181</v>
      </c>
      <c r="D409" s="34">
        <v>140</v>
      </c>
      <c r="E409" s="17" t="s">
        <v>112</v>
      </c>
      <c r="F409" s="17" t="s">
        <v>113</v>
      </c>
      <c r="G409" s="17"/>
      <c r="H409" s="17"/>
      <c r="I409" s="53">
        <v>20</v>
      </c>
      <c r="J409" s="17" t="s">
        <v>114</v>
      </c>
      <c r="K409" s="17" t="s">
        <v>113</v>
      </c>
      <c r="L409" s="54">
        <v>4</v>
      </c>
      <c r="M409" s="17" t="s">
        <v>115</v>
      </c>
      <c r="N409" s="17"/>
      <c r="O409" s="23" t="s">
        <v>116</v>
      </c>
      <c r="P409" s="16">
        <f>D409*I409*L409</f>
        <v>11200</v>
      </c>
      <c r="Q409" s="38"/>
      <c r="R409" s="24" t="s">
        <v>182</v>
      </c>
      <c r="S409" s="13"/>
      <c r="T409" s="13"/>
      <c r="U409" s="13"/>
      <c r="V409" s="13"/>
      <c r="W409" s="13"/>
    </row>
    <row r="410" spans="1:23" ht="15" customHeight="1">
      <c r="A410" s="70"/>
      <c r="B410" s="73"/>
      <c r="C410" s="61"/>
      <c r="D410" s="34">
        <v>2000</v>
      </c>
      <c r="E410" s="17" t="s">
        <v>112</v>
      </c>
      <c r="F410" s="17" t="s">
        <v>113</v>
      </c>
      <c r="G410" s="17"/>
      <c r="H410" s="17"/>
      <c r="I410" s="53">
        <v>2</v>
      </c>
      <c r="J410" s="17" t="s">
        <v>129</v>
      </c>
      <c r="K410" s="17" t="s">
        <v>113</v>
      </c>
      <c r="L410" s="54">
        <v>2</v>
      </c>
      <c r="M410" s="17" t="s">
        <v>133</v>
      </c>
      <c r="N410" s="17"/>
      <c r="O410" s="23" t="s">
        <v>116</v>
      </c>
      <c r="P410" s="16">
        <f>D410*I410*L410</f>
        <v>8000</v>
      </c>
      <c r="Q410" s="38">
        <f>P409+P410</f>
        <v>19200</v>
      </c>
      <c r="R410" s="24" t="s">
        <v>183</v>
      </c>
      <c r="S410" s="13"/>
      <c r="T410" s="13"/>
      <c r="U410" s="13"/>
      <c r="V410" s="13"/>
      <c r="W410" s="13"/>
    </row>
    <row r="411" spans="1:23" ht="15" customHeight="1">
      <c r="A411" s="70"/>
      <c r="B411" s="73"/>
      <c r="C411" s="61" t="s">
        <v>147</v>
      </c>
      <c r="D411" s="20"/>
      <c r="G411" s="17"/>
      <c r="H411" s="17"/>
      <c r="K411" s="22"/>
      <c r="N411" s="17"/>
      <c r="P411" s="16"/>
      <c r="Q411" s="38"/>
      <c r="R411" s="24"/>
      <c r="S411" s="13"/>
      <c r="T411" s="13"/>
      <c r="U411" s="13"/>
      <c r="V411" s="13"/>
      <c r="W411" s="13"/>
    </row>
    <row r="412" spans="1:23" ht="15" customHeight="1">
      <c r="A412" s="70"/>
      <c r="B412" s="73"/>
      <c r="C412" s="63" t="s">
        <v>148</v>
      </c>
      <c r="D412" s="34"/>
      <c r="E412" s="17" t="s">
        <v>112</v>
      </c>
      <c r="F412" s="17" t="s">
        <v>113</v>
      </c>
      <c r="G412" s="17"/>
      <c r="H412" s="17"/>
      <c r="I412" s="53"/>
      <c r="J412" s="17" t="s">
        <v>129</v>
      </c>
      <c r="K412" s="17" t="s">
        <v>113</v>
      </c>
      <c r="L412" s="54"/>
      <c r="M412" s="17" t="s">
        <v>133</v>
      </c>
      <c r="N412" s="17"/>
      <c r="O412" s="23" t="s">
        <v>116</v>
      </c>
      <c r="P412" s="16">
        <f>D412*I412*L412</f>
        <v>0</v>
      </c>
      <c r="Q412" s="38"/>
      <c r="R412" s="24"/>
      <c r="S412" s="13"/>
      <c r="T412" s="13"/>
      <c r="U412" s="13"/>
      <c r="V412" s="13"/>
      <c r="W412" s="13"/>
    </row>
    <row r="413" spans="1:23" ht="15" customHeight="1">
      <c r="A413" s="70"/>
      <c r="B413" s="73"/>
      <c r="C413" s="62" t="s">
        <v>155</v>
      </c>
      <c r="D413" s="34"/>
      <c r="E413" s="17" t="s">
        <v>112</v>
      </c>
      <c r="F413" s="17" t="s">
        <v>113</v>
      </c>
      <c r="G413" s="17"/>
      <c r="H413" s="17"/>
      <c r="I413" s="53"/>
      <c r="J413" s="17" t="s">
        <v>129</v>
      </c>
      <c r="K413" s="17" t="s">
        <v>113</v>
      </c>
      <c r="L413" s="54"/>
      <c r="M413" s="17" t="s">
        <v>133</v>
      </c>
      <c r="N413" s="17"/>
      <c r="O413" s="23" t="s">
        <v>116</v>
      </c>
      <c r="P413" s="16">
        <f>D413*I413*L413</f>
        <v>0</v>
      </c>
      <c r="Q413" s="38"/>
      <c r="R413" s="24"/>
      <c r="S413" s="13"/>
      <c r="T413" s="13"/>
      <c r="U413" s="13"/>
      <c r="V413" s="13"/>
      <c r="W413" s="13"/>
    </row>
    <row r="414" spans="1:23" ht="15" customHeight="1">
      <c r="A414" s="70"/>
      <c r="B414" s="73"/>
      <c r="C414" s="63" t="s">
        <v>158</v>
      </c>
      <c r="D414" s="34">
        <v>5000</v>
      </c>
      <c r="E414" s="17" t="s">
        <v>112</v>
      </c>
      <c r="F414" s="17" t="s">
        <v>113</v>
      </c>
      <c r="G414" s="17"/>
      <c r="H414" s="17"/>
      <c r="I414" s="53">
        <v>1</v>
      </c>
      <c r="J414" s="17" t="s">
        <v>129</v>
      </c>
      <c r="K414" s="17" t="s">
        <v>113</v>
      </c>
      <c r="L414" s="54">
        <v>2</v>
      </c>
      <c r="M414" s="17" t="s">
        <v>133</v>
      </c>
      <c r="N414" s="17"/>
      <c r="O414" s="23" t="s">
        <v>116</v>
      </c>
      <c r="P414" s="16">
        <f>D414*I414*L414</f>
        <v>10000</v>
      </c>
      <c r="Q414" s="38"/>
      <c r="R414" s="24"/>
      <c r="S414" s="13"/>
      <c r="T414" s="13"/>
      <c r="U414" s="13"/>
      <c r="V414" s="13"/>
      <c r="W414" s="13"/>
    </row>
    <row r="415" spans="1:23" ht="15" customHeight="1">
      <c r="A415" s="70"/>
      <c r="B415" s="73"/>
      <c r="C415" s="64" t="s">
        <v>159</v>
      </c>
      <c r="D415" s="34"/>
      <c r="E415" s="17" t="s">
        <v>112</v>
      </c>
      <c r="F415" s="17" t="s">
        <v>113</v>
      </c>
      <c r="G415" s="17"/>
      <c r="H415" s="17"/>
      <c r="I415" s="53"/>
      <c r="J415" s="17" t="s">
        <v>129</v>
      </c>
      <c r="K415" s="17" t="s">
        <v>113</v>
      </c>
      <c r="L415" s="54"/>
      <c r="M415" s="17" t="s">
        <v>133</v>
      </c>
      <c r="N415" s="17"/>
      <c r="O415" s="23" t="s">
        <v>116</v>
      </c>
      <c r="P415" s="16">
        <f>D415*I415*L415</f>
        <v>0</v>
      </c>
      <c r="Q415" s="38"/>
      <c r="R415" s="24"/>
      <c r="S415" s="13"/>
      <c r="T415" s="13"/>
      <c r="U415" s="13"/>
      <c r="V415" s="13"/>
      <c r="W415" s="13"/>
    </row>
    <row r="416" spans="1:23" ht="15" customHeight="1" thickBot="1">
      <c r="A416" s="70"/>
      <c r="B416" s="73"/>
      <c r="C416" s="65" t="s">
        <v>176</v>
      </c>
      <c r="D416" s="34"/>
      <c r="E416" s="17" t="s">
        <v>112</v>
      </c>
      <c r="F416" s="17" t="s">
        <v>113</v>
      </c>
      <c r="G416" s="17"/>
      <c r="H416" s="17"/>
      <c r="I416" s="53"/>
      <c r="J416" s="17" t="s">
        <v>129</v>
      </c>
      <c r="K416" s="17" t="s">
        <v>113</v>
      </c>
      <c r="L416" s="54"/>
      <c r="M416" s="17" t="s">
        <v>133</v>
      </c>
      <c r="N416" s="17"/>
      <c r="O416" s="23" t="s">
        <v>116</v>
      </c>
      <c r="P416" s="16">
        <f>D416*I416*L416</f>
        <v>0</v>
      </c>
      <c r="Q416" s="55">
        <f>SUM(P412:P416)</f>
        <v>10000</v>
      </c>
      <c r="R416" s="24"/>
      <c r="S416" s="13"/>
      <c r="T416" s="13"/>
      <c r="U416" s="13"/>
      <c r="V416" s="13"/>
      <c r="W416" s="13"/>
    </row>
    <row r="417" spans="1:23" ht="15" customHeight="1">
      <c r="A417" s="236" t="s">
        <v>69</v>
      </c>
      <c r="B417" s="172" t="s">
        <v>70</v>
      </c>
      <c r="C417" s="173"/>
      <c r="D417" s="173"/>
      <c r="E417" s="173"/>
      <c r="F417" s="173"/>
      <c r="G417" s="173"/>
      <c r="H417" s="173"/>
      <c r="I417" s="173"/>
      <c r="J417" s="173"/>
      <c r="K417" s="173"/>
      <c r="L417" s="173"/>
      <c r="M417" s="173"/>
      <c r="N417" s="173"/>
      <c r="O417" s="173"/>
      <c r="P417" s="173"/>
      <c r="Q417" s="173"/>
      <c r="R417" s="173"/>
      <c r="S417" s="174"/>
      <c r="T417" s="13"/>
      <c r="U417" s="13"/>
      <c r="V417" s="13"/>
      <c r="W417" s="13"/>
    </row>
    <row r="418" spans="1:23" ht="15" customHeight="1">
      <c r="A418" s="70"/>
      <c r="B418" s="73">
        <f>SUM(Q418:Q428)</f>
        <v>179000</v>
      </c>
      <c r="C418" s="19" t="s">
        <v>110</v>
      </c>
      <c r="D418" s="33"/>
      <c r="G418" s="17"/>
      <c r="H418" s="17"/>
      <c r="K418" s="17"/>
      <c r="N418" s="17"/>
      <c r="O418" s="22"/>
      <c r="Q418" s="43"/>
      <c r="R418" s="85" t="s">
        <v>125</v>
      </c>
      <c r="U418" s="18"/>
      <c r="V418" s="17"/>
      <c r="W418" s="13"/>
    </row>
    <row r="419" spans="1:23" ht="15" customHeight="1">
      <c r="A419" s="70"/>
      <c r="B419" s="73"/>
      <c r="C419" s="19"/>
      <c r="D419" s="34">
        <v>0</v>
      </c>
      <c r="E419" s="17" t="s">
        <v>112</v>
      </c>
      <c r="F419" s="17" t="s">
        <v>113</v>
      </c>
      <c r="G419" s="17"/>
      <c r="H419" s="17"/>
      <c r="I419" s="45">
        <v>1</v>
      </c>
      <c r="J419" s="17" t="s">
        <v>114</v>
      </c>
      <c r="K419" s="17" t="s">
        <v>113</v>
      </c>
      <c r="L419" s="46">
        <v>85</v>
      </c>
      <c r="M419" s="17" t="s">
        <v>115</v>
      </c>
      <c r="N419" s="17"/>
      <c r="O419" s="23" t="s">
        <v>116</v>
      </c>
      <c r="P419" s="16">
        <f>D419*I419*L419</f>
        <v>0</v>
      </c>
      <c r="Q419" s="38">
        <f>P419/110*100</f>
        <v>0</v>
      </c>
      <c r="R419" s="112" t="s">
        <v>259</v>
      </c>
      <c r="S419" s="13"/>
      <c r="T419" s="13"/>
      <c r="U419" s="13"/>
      <c r="V419" s="13"/>
      <c r="W419" s="13"/>
    </row>
    <row r="420" spans="1:23" ht="15" customHeight="1">
      <c r="A420" s="70"/>
      <c r="B420" s="73"/>
      <c r="C420" s="19" t="s">
        <v>181</v>
      </c>
      <c r="D420" s="34">
        <v>140</v>
      </c>
      <c r="E420" s="17" t="s">
        <v>112</v>
      </c>
      <c r="F420" s="17" t="s">
        <v>113</v>
      </c>
      <c r="G420" s="17"/>
      <c r="H420" s="17"/>
      <c r="I420" s="53">
        <v>10</v>
      </c>
      <c r="J420" s="17" t="s">
        <v>114</v>
      </c>
      <c r="K420" s="17" t="s">
        <v>113</v>
      </c>
      <c r="L420" s="54">
        <v>85</v>
      </c>
      <c r="M420" s="17" t="s">
        <v>115</v>
      </c>
      <c r="N420" s="17"/>
      <c r="O420" s="23" t="s">
        <v>116</v>
      </c>
      <c r="P420" s="16">
        <f>D420*I420*L420</f>
        <v>119000</v>
      </c>
      <c r="Q420" s="38"/>
      <c r="R420" s="24" t="s">
        <v>204</v>
      </c>
      <c r="S420" s="13"/>
      <c r="T420" s="13"/>
      <c r="U420" s="13"/>
      <c r="V420" s="13"/>
      <c r="W420" s="13"/>
    </row>
    <row r="421" spans="1:23" ht="15" customHeight="1">
      <c r="A421" s="70"/>
      <c r="B421" s="73"/>
      <c r="C421" s="61"/>
      <c r="D421" s="34">
        <v>140</v>
      </c>
      <c r="E421" s="17" t="s">
        <v>112</v>
      </c>
      <c r="F421" s="17" t="s">
        <v>113</v>
      </c>
      <c r="G421" s="17"/>
      <c r="H421" s="17"/>
      <c r="I421" s="53">
        <v>50</v>
      </c>
      <c r="J421" s="17" t="s">
        <v>114</v>
      </c>
      <c r="K421" s="17" t="s">
        <v>113</v>
      </c>
      <c r="L421" s="54">
        <v>2</v>
      </c>
      <c r="M421" s="17" t="s">
        <v>115</v>
      </c>
      <c r="N421" s="17"/>
      <c r="O421" s="23" t="s">
        <v>116</v>
      </c>
      <c r="P421" s="16">
        <f>D421*I421*L421</f>
        <v>14000</v>
      </c>
      <c r="Q421" s="38"/>
      <c r="R421" s="24"/>
      <c r="S421" s="13"/>
      <c r="T421" s="13"/>
      <c r="U421" s="13"/>
      <c r="V421" s="13"/>
      <c r="W421" s="13"/>
    </row>
    <row r="422" spans="1:23" ht="15" customHeight="1">
      <c r="A422" s="70"/>
      <c r="B422" s="73"/>
      <c r="C422" s="61"/>
      <c r="D422" s="34">
        <v>2000</v>
      </c>
      <c r="E422" s="17" t="s">
        <v>112</v>
      </c>
      <c r="F422" s="17" t="s">
        <v>113</v>
      </c>
      <c r="G422" s="17"/>
      <c r="H422" s="17"/>
      <c r="I422" s="53"/>
      <c r="J422" s="17" t="s">
        <v>129</v>
      </c>
      <c r="K422" s="17" t="s">
        <v>113</v>
      </c>
      <c r="L422" s="54"/>
      <c r="M422" s="17" t="s">
        <v>133</v>
      </c>
      <c r="N422" s="17"/>
      <c r="O422" s="23" t="s">
        <v>116</v>
      </c>
      <c r="P422" s="16">
        <f>D422*I422*L422</f>
        <v>0</v>
      </c>
      <c r="Q422" s="38">
        <f>P420+P422</f>
        <v>119000</v>
      </c>
      <c r="R422" s="24" t="s">
        <v>183</v>
      </c>
      <c r="S422" s="13"/>
      <c r="T422" s="13"/>
      <c r="U422" s="13"/>
      <c r="V422" s="13"/>
      <c r="W422" s="13"/>
    </row>
    <row r="423" spans="1:23" ht="15" customHeight="1">
      <c r="A423" s="70"/>
      <c r="B423" s="73"/>
      <c r="C423" s="61" t="s">
        <v>147</v>
      </c>
      <c r="D423" s="20"/>
      <c r="G423" s="17"/>
      <c r="H423" s="17"/>
      <c r="K423" s="22"/>
      <c r="N423" s="17"/>
      <c r="P423" s="16"/>
      <c r="Q423" s="38"/>
      <c r="R423" s="24"/>
      <c r="S423" s="13"/>
      <c r="T423" s="13"/>
      <c r="U423" s="13"/>
      <c r="V423" s="13"/>
      <c r="W423" s="13"/>
    </row>
    <row r="424" spans="1:23" ht="15" customHeight="1">
      <c r="A424" s="70"/>
      <c r="B424" s="73"/>
      <c r="C424" s="63" t="s">
        <v>148</v>
      </c>
      <c r="D424" s="34"/>
      <c r="E424" s="17" t="s">
        <v>112</v>
      </c>
      <c r="F424" s="17" t="s">
        <v>113</v>
      </c>
      <c r="G424" s="17"/>
      <c r="H424" s="17"/>
      <c r="I424" s="53"/>
      <c r="J424" s="17" t="s">
        <v>129</v>
      </c>
      <c r="K424" s="17" t="s">
        <v>113</v>
      </c>
      <c r="L424" s="54"/>
      <c r="M424" s="17" t="s">
        <v>133</v>
      </c>
      <c r="N424" s="17"/>
      <c r="O424" s="23" t="s">
        <v>116</v>
      </c>
      <c r="P424" s="16">
        <f>D424*I424*L424</f>
        <v>0</v>
      </c>
      <c r="Q424" s="38"/>
      <c r="R424" s="24"/>
      <c r="S424" s="13"/>
      <c r="T424" s="13"/>
      <c r="U424" s="13"/>
      <c r="V424" s="13"/>
      <c r="W424" s="13"/>
    </row>
    <row r="425" spans="1:23" ht="15" customHeight="1">
      <c r="A425" s="70"/>
      <c r="B425" s="73"/>
      <c r="C425" s="62" t="s">
        <v>155</v>
      </c>
      <c r="D425" s="34"/>
      <c r="E425" s="17" t="s">
        <v>112</v>
      </c>
      <c r="F425" s="17" t="s">
        <v>113</v>
      </c>
      <c r="G425" s="17"/>
      <c r="H425" s="17"/>
      <c r="I425" s="53"/>
      <c r="J425" s="17" t="s">
        <v>129</v>
      </c>
      <c r="K425" s="17" t="s">
        <v>113</v>
      </c>
      <c r="L425" s="54"/>
      <c r="M425" s="17" t="s">
        <v>133</v>
      </c>
      <c r="N425" s="17"/>
      <c r="O425" s="23" t="s">
        <v>116</v>
      </c>
      <c r="P425" s="16">
        <f>D425*I425*L425</f>
        <v>0</v>
      </c>
      <c r="Q425" s="38"/>
      <c r="R425" s="24"/>
      <c r="S425" s="13"/>
      <c r="T425" s="13"/>
      <c r="U425" s="13"/>
      <c r="V425" s="13"/>
      <c r="W425" s="13"/>
    </row>
    <row r="426" spans="1:23" ht="15" customHeight="1">
      <c r="A426" s="70"/>
      <c r="B426" s="73"/>
      <c r="C426" s="63" t="s">
        <v>158</v>
      </c>
      <c r="D426" s="34">
        <v>10000</v>
      </c>
      <c r="E426" s="17" t="s">
        <v>112</v>
      </c>
      <c r="F426" s="17" t="s">
        <v>113</v>
      </c>
      <c r="G426" s="17"/>
      <c r="H426" s="17"/>
      <c r="I426" s="53">
        <v>1</v>
      </c>
      <c r="J426" s="17" t="s">
        <v>129</v>
      </c>
      <c r="K426" s="17" t="s">
        <v>113</v>
      </c>
      <c r="L426" s="54">
        <v>6</v>
      </c>
      <c r="M426" s="17" t="s">
        <v>133</v>
      </c>
      <c r="N426" s="17"/>
      <c r="O426" s="23" t="s">
        <v>116</v>
      </c>
      <c r="P426" s="16">
        <f>D426*I426*L426</f>
        <v>60000</v>
      </c>
      <c r="Q426" s="38"/>
      <c r="R426" s="24" t="s">
        <v>260</v>
      </c>
      <c r="S426" s="13"/>
      <c r="T426" s="13"/>
      <c r="U426" s="13"/>
      <c r="V426" s="13"/>
      <c r="W426" s="13"/>
    </row>
    <row r="427" spans="1:23" ht="15" customHeight="1">
      <c r="A427" s="70"/>
      <c r="B427" s="73"/>
      <c r="C427" s="64" t="s">
        <v>159</v>
      </c>
      <c r="D427" s="34"/>
      <c r="E427" s="17" t="s">
        <v>112</v>
      </c>
      <c r="F427" s="17" t="s">
        <v>113</v>
      </c>
      <c r="G427" s="17"/>
      <c r="H427" s="17"/>
      <c r="I427" s="53"/>
      <c r="J427" s="17" t="s">
        <v>129</v>
      </c>
      <c r="K427" s="17" t="s">
        <v>113</v>
      </c>
      <c r="L427" s="54"/>
      <c r="M427" s="17" t="s">
        <v>133</v>
      </c>
      <c r="N427" s="17"/>
      <c r="O427" s="23" t="s">
        <v>116</v>
      </c>
      <c r="P427" s="16">
        <f>D427*I427*L427</f>
        <v>0</v>
      </c>
      <c r="Q427" s="38"/>
      <c r="R427" s="24"/>
      <c r="S427" s="13"/>
      <c r="T427" s="13"/>
      <c r="U427" s="13"/>
      <c r="V427" s="13"/>
      <c r="W427" s="13"/>
    </row>
    <row r="428" spans="1:23" ht="15" customHeight="1" thickBot="1">
      <c r="A428" s="70"/>
      <c r="B428" s="73"/>
      <c r="C428" s="65" t="s">
        <v>176</v>
      </c>
      <c r="D428" s="34"/>
      <c r="E428" s="17" t="s">
        <v>112</v>
      </c>
      <c r="F428" s="17" t="s">
        <v>113</v>
      </c>
      <c r="G428" s="17"/>
      <c r="H428" s="17"/>
      <c r="I428" s="53"/>
      <c r="J428" s="17" t="s">
        <v>129</v>
      </c>
      <c r="K428" s="17" t="s">
        <v>113</v>
      </c>
      <c r="L428" s="54"/>
      <c r="M428" s="17" t="s">
        <v>133</v>
      </c>
      <c r="N428" s="17"/>
      <c r="O428" s="23" t="s">
        <v>116</v>
      </c>
      <c r="P428" s="16">
        <f>D428*I428*L428</f>
        <v>0</v>
      </c>
      <c r="Q428" s="55">
        <f>SUM(P424:P428)</f>
        <v>60000</v>
      </c>
      <c r="R428" s="24"/>
      <c r="S428" s="13"/>
      <c r="T428" s="13"/>
      <c r="U428" s="13"/>
      <c r="V428" s="13"/>
      <c r="W428" s="13"/>
    </row>
    <row r="429" spans="1:23" ht="15" customHeight="1">
      <c r="A429" s="236" t="s">
        <v>71</v>
      </c>
      <c r="B429" s="172" t="s">
        <v>72</v>
      </c>
      <c r="C429" s="173"/>
      <c r="D429" s="173"/>
      <c r="E429" s="173"/>
      <c r="F429" s="173"/>
      <c r="G429" s="173"/>
      <c r="H429" s="173"/>
      <c r="I429" s="173"/>
      <c r="J429" s="173"/>
      <c r="K429" s="173"/>
      <c r="L429" s="173"/>
      <c r="M429" s="173"/>
      <c r="N429" s="173"/>
      <c r="O429" s="173"/>
      <c r="P429" s="173"/>
      <c r="Q429" s="173"/>
      <c r="R429" s="174"/>
      <c r="S429" s="13"/>
      <c r="T429" s="13"/>
      <c r="U429" s="13"/>
      <c r="V429" s="13"/>
      <c r="W429" s="13"/>
    </row>
    <row r="430" spans="1:23" ht="15" customHeight="1">
      <c r="B430" s="73">
        <f>SUM(Q430:Q439)</f>
        <v>48000</v>
      </c>
      <c r="C430" s="19" t="s">
        <v>110</v>
      </c>
      <c r="D430" s="33"/>
      <c r="G430" s="17"/>
      <c r="H430" s="17"/>
      <c r="K430" s="17"/>
      <c r="N430" s="17"/>
      <c r="O430" s="22"/>
      <c r="Q430" s="43"/>
      <c r="R430" s="85" t="s">
        <v>125</v>
      </c>
      <c r="U430" s="18"/>
      <c r="V430" s="17"/>
      <c r="W430" s="13"/>
    </row>
    <row r="431" spans="1:23" ht="15" customHeight="1">
      <c r="B431" s="73"/>
      <c r="C431" s="19"/>
      <c r="D431" s="34">
        <v>0</v>
      </c>
      <c r="E431" s="17" t="s">
        <v>112</v>
      </c>
      <c r="F431" s="17" t="s">
        <v>113</v>
      </c>
      <c r="G431" s="17"/>
      <c r="H431" s="17"/>
      <c r="I431" s="45">
        <v>1</v>
      </c>
      <c r="J431" s="17" t="s">
        <v>114</v>
      </c>
      <c r="K431" s="17" t="s">
        <v>113</v>
      </c>
      <c r="L431" s="46">
        <v>20</v>
      </c>
      <c r="M431" s="17" t="s">
        <v>115</v>
      </c>
      <c r="N431" s="17"/>
      <c r="O431" s="23" t="s">
        <v>116</v>
      </c>
      <c r="P431" s="16">
        <f>D431*I431*L431</f>
        <v>0</v>
      </c>
      <c r="Q431" s="38">
        <f>P431/110*100</f>
        <v>0</v>
      </c>
      <c r="R431" s="112" t="s">
        <v>259</v>
      </c>
      <c r="S431" s="13"/>
      <c r="T431" s="13"/>
      <c r="U431" s="13"/>
      <c r="V431" s="13"/>
      <c r="W431" s="13"/>
    </row>
    <row r="432" spans="1:23" ht="15" customHeight="1">
      <c r="B432" s="73"/>
      <c r="C432" s="19" t="s">
        <v>181</v>
      </c>
      <c r="D432" s="34">
        <v>140</v>
      </c>
      <c r="E432" s="17" t="s">
        <v>112</v>
      </c>
      <c r="F432" s="17" t="s">
        <v>113</v>
      </c>
      <c r="G432" s="17"/>
      <c r="H432" s="17"/>
      <c r="I432" s="53">
        <v>10</v>
      </c>
      <c r="J432" s="17" t="s">
        <v>114</v>
      </c>
      <c r="K432" s="17" t="s">
        <v>113</v>
      </c>
      <c r="L432" s="54">
        <v>20</v>
      </c>
      <c r="M432" s="17" t="s">
        <v>115</v>
      </c>
      <c r="N432" s="17"/>
      <c r="O432" s="23" t="s">
        <v>116</v>
      </c>
      <c r="P432" s="16">
        <f>D432*I432*L432</f>
        <v>28000</v>
      </c>
      <c r="Q432" s="38"/>
      <c r="R432" s="24" t="s">
        <v>204</v>
      </c>
      <c r="S432" s="13"/>
      <c r="T432" s="13"/>
      <c r="U432" s="13"/>
      <c r="V432" s="13"/>
      <c r="W432" s="13"/>
    </row>
    <row r="433" spans="1:24" ht="15" customHeight="1">
      <c r="B433" s="73"/>
      <c r="C433" s="61"/>
      <c r="D433" s="34">
        <v>2000</v>
      </c>
      <c r="E433" s="17" t="s">
        <v>112</v>
      </c>
      <c r="F433" s="17" t="s">
        <v>113</v>
      </c>
      <c r="G433" s="17"/>
      <c r="H433" s="17"/>
      <c r="I433" s="53"/>
      <c r="J433" s="17" t="s">
        <v>129</v>
      </c>
      <c r="K433" s="17" t="s">
        <v>113</v>
      </c>
      <c r="L433" s="54"/>
      <c r="M433" s="17" t="s">
        <v>133</v>
      </c>
      <c r="N433" s="17"/>
      <c r="O433" s="23" t="s">
        <v>116</v>
      </c>
      <c r="P433" s="16">
        <f>D433*I433*L433</f>
        <v>0</v>
      </c>
      <c r="Q433" s="38">
        <f>P432+P433</f>
        <v>28000</v>
      </c>
      <c r="R433" s="24" t="s">
        <v>183</v>
      </c>
      <c r="S433" s="13"/>
      <c r="T433" s="13"/>
      <c r="U433" s="13"/>
      <c r="V433" s="13"/>
      <c r="W433" s="13"/>
    </row>
    <row r="434" spans="1:24" ht="15" customHeight="1">
      <c r="B434" s="73"/>
      <c r="C434" s="61" t="s">
        <v>147</v>
      </c>
      <c r="D434" s="20"/>
      <c r="G434" s="17"/>
      <c r="H434" s="17"/>
      <c r="K434" s="22"/>
      <c r="N434" s="17"/>
      <c r="P434" s="16"/>
      <c r="Q434" s="38"/>
      <c r="R434" s="24"/>
      <c r="S434" s="13"/>
      <c r="T434" s="13"/>
      <c r="U434" s="13"/>
      <c r="V434" s="13"/>
      <c r="W434" s="13"/>
    </row>
    <row r="435" spans="1:24" ht="15" customHeight="1">
      <c r="B435" s="73"/>
      <c r="C435" s="63" t="s">
        <v>148</v>
      </c>
      <c r="D435" s="34"/>
      <c r="E435" s="17" t="s">
        <v>112</v>
      </c>
      <c r="F435" s="17" t="s">
        <v>113</v>
      </c>
      <c r="G435" s="17"/>
      <c r="H435" s="17"/>
      <c r="I435" s="53"/>
      <c r="J435" s="17" t="s">
        <v>129</v>
      </c>
      <c r="K435" s="17" t="s">
        <v>113</v>
      </c>
      <c r="L435" s="54"/>
      <c r="M435" s="17" t="s">
        <v>133</v>
      </c>
      <c r="N435" s="17"/>
      <c r="O435" s="23" t="s">
        <v>116</v>
      </c>
      <c r="P435" s="16">
        <f>D435*I435*L435</f>
        <v>0</v>
      </c>
      <c r="Q435" s="38"/>
      <c r="R435" s="24"/>
      <c r="S435" s="13"/>
      <c r="T435" s="13"/>
      <c r="U435" s="13"/>
      <c r="V435" s="13"/>
      <c r="W435" s="13"/>
    </row>
    <row r="436" spans="1:24" ht="15" customHeight="1">
      <c r="B436" s="73"/>
      <c r="C436" s="62" t="s">
        <v>155</v>
      </c>
      <c r="D436" s="34"/>
      <c r="E436" s="17" t="s">
        <v>112</v>
      </c>
      <c r="F436" s="17" t="s">
        <v>113</v>
      </c>
      <c r="G436" s="17"/>
      <c r="H436" s="17"/>
      <c r="I436" s="53"/>
      <c r="J436" s="17" t="s">
        <v>129</v>
      </c>
      <c r="K436" s="17" t="s">
        <v>113</v>
      </c>
      <c r="L436" s="54"/>
      <c r="M436" s="17" t="s">
        <v>133</v>
      </c>
      <c r="N436" s="17"/>
      <c r="O436" s="23" t="s">
        <v>116</v>
      </c>
      <c r="P436" s="16">
        <f>D436*I436*L436</f>
        <v>0</v>
      </c>
      <c r="Q436" s="38"/>
      <c r="R436" s="24"/>
      <c r="S436" s="13"/>
      <c r="T436" s="13"/>
      <c r="U436" s="13"/>
      <c r="V436" s="13"/>
      <c r="W436" s="13"/>
    </row>
    <row r="437" spans="1:24" ht="15" customHeight="1">
      <c r="A437" s="70"/>
      <c r="B437" s="73"/>
      <c r="C437" s="63" t="s">
        <v>158</v>
      </c>
      <c r="D437" s="34">
        <v>5000</v>
      </c>
      <c r="E437" s="17" t="s">
        <v>112</v>
      </c>
      <c r="F437" s="17" t="s">
        <v>113</v>
      </c>
      <c r="G437" s="17"/>
      <c r="H437" s="17"/>
      <c r="I437" s="53">
        <v>1</v>
      </c>
      <c r="J437" s="17" t="s">
        <v>129</v>
      </c>
      <c r="K437" s="17" t="s">
        <v>113</v>
      </c>
      <c r="L437" s="54">
        <v>4</v>
      </c>
      <c r="M437" s="17" t="s">
        <v>133</v>
      </c>
      <c r="N437" s="17"/>
      <c r="O437" s="23" t="s">
        <v>116</v>
      </c>
      <c r="P437" s="16">
        <f>D437*I437*L437</f>
        <v>20000</v>
      </c>
      <c r="Q437" s="38"/>
      <c r="R437" s="24" t="s">
        <v>261</v>
      </c>
      <c r="S437" s="13"/>
      <c r="T437" s="13"/>
      <c r="U437" s="13"/>
      <c r="V437" s="13"/>
      <c r="W437" s="13"/>
    </row>
    <row r="438" spans="1:24" ht="15" customHeight="1">
      <c r="A438" s="70"/>
      <c r="B438" s="73"/>
      <c r="C438" s="64" t="s">
        <v>159</v>
      </c>
      <c r="D438" s="34"/>
      <c r="E438" s="17" t="s">
        <v>112</v>
      </c>
      <c r="F438" s="17" t="s">
        <v>113</v>
      </c>
      <c r="G438" s="17"/>
      <c r="H438" s="17"/>
      <c r="I438" s="53"/>
      <c r="J438" s="17" t="s">
        <v>129</v>
      </c>
      <c r="K438" s="17" t="s">
        <v>113</v>
      </c>
      <c r="L438" s="54"/>
      <c r="M438" s="17" t="s">
        <v>133</v>
      </c>
      <c r="N438" s="17"/>
      <c r="O438" s="23" t="s">
        <v>116</v>
      </c>
      <c r="P438" s="16">
        <f>D438*I438*L438</f>
        <v>0</v>
      </c>
      <c r="Q438" s="38"/>
      <c r="R438" s="24"/>
      <c r="S438" s="13"/>
      <c r="T438" s="13"/>
      <c r="U438" s="13"/>
      <c r="V438" s="13"/>
      <c r="W438" s="13"/>
    </row>
    <row r="439" spans="1:24" ht="15" customHeight="1" thickBot="1">
      <c r="A439" s="70"/>
      <c r="B439" s="73"/>
      <c r="C439" s="65" t="s">
        <v>176</v>
      </c>
      <c r="D439" s="34"/>
      <c r="E439" s="17" t="s">
        <v>112</v>
      </c>
      <c r="F439" s="17" t="s">
        <v>113</v>
      </c>
      <c r="G439" s="17"/>
      <c r="H439" s="17"/>
      <c r="I439" s="53"/>
      <c r="J439" s="17" t="s">
        <v>129</v>
      </c>
      <c r="K439" s="17" t="s">
        <v>113</v>
      </c>
      <c r="L439" s="54"/>
      <c r="M439" s="17" t="s">
        <v>133</v>
      </c>
      <c r="N439" s="17"/>
      <c r="O439" s="23" t="s">
        <v>116</v>
      </c>
      <c r="P439" s="16">
        <f>D439*I439*L439</f>
        <v>0</v>
      </c>
      <c r="Q439" s="55">
        <f>SUM(P435:P439)</f>
        <v>20000</v>
      </c>
      <c r="R439" s="24"/>
      <c r="S439" s="13"/>
      <c r="T439" s="13"/>
      <c r="U439" s="13"/>
      <c r="V439" s="13"/>
      <c r="W439" s="13"/>
    </row>
    <row r="440" spans="1:24" ht="15" customHeight="1">
      <c r="A440" s="236" t="s">
        <v>73</v>
      </c>
      <c r="B440" s="175" t="s">
        <v>262</v>
      </c>
      <c r="C440" s="176"/>
      <c r="D440" s="176"/>
      <c r="E440" s="176"/>
      <c r="F440" s="176"/>
      <c r="G440" s="176"/>
      <c r="H440" s="176"/>
      <c r="I440" s="176"/>
      <c r="J440" s="176"/>
      <c r="K440" s="176"/>
      <c r="L440" s="176"/>
      <c r="M440" s="176"/>
      <c r="N440" s="176"/>
      <c r="O440" s="176"/>
      <c r="P440" s="176"/>
      <c r="Q440" s="176"/>
      <c r="R440" s="177"/>
    </row>
    <row r="441" spans="1:24" ht="15" customHeight="1">
      <c r="B441" s="73">
        <f>SUM(Q441:Q467)</f>
        <v>218527.27272727274</v>
      </c>
      <c r="C441" s="19" t="s">
        <v>110</v>
      </c>
      <c r="D441" s="20"/>
      <c r="G441" s="17"/>
      <c r="H441" s="17"/>
      <c r="K441" s="17"/>
      <c r="N441" s="17"/>
      <c r="O441" s="32"/>
      <c r="P441" s="13"/>
      <c r="Q441" s="24"/>
      <c r="R441" s="43"/>
      <c r="S441" s="16"/>
      <c r="V441" s="17"/>
      <c r="W441" s="18"/>
      <c r="X441" s="17"/>
    </row>
    <row r="442" spans="1:24" ht="15" customHeight="1">
      <c r="B442" s="73"/>
      <c r="C442" s="19"/>
      <c r="D442" s="33" t="s">
        <v>343</v>
      </c>
      <c r="G442" s="17"/>
      <c r="H442" s="17"/>
      <c r="K442" s="17"/>
      <c r="N442" s="17"/>
      <c r="O442" s="22"/>
      <c r="Q442" s="43"/>
      <c r="R442" s="112" t="s">
        <v>344</v>
      </c>
      <c r="S442" s="16"/>
      <c r="V442" s="17"/>
      <c r="W442" s="18"/>
      <c r="X442" s="17"/>
    </row>
    <row r="443" spans="1:24" ht="15" customHeight="1">
      <c r="B443" s="73"/>
      <c r="C443" s="19"/>
      <c r="D443" s="34">
        <v>620</v>
      </c>
      <c r="E443" s="17" t="s">
        <v>112</v>
      </c>
      <c r="F443" s="17" t="s">
        <v>113</v>
      </c>
      <c r="G443" s="17"/>
      <c r="H443" s="17"/>
      <c r="I443" s="45">
        <v>2</v>
      </c>
      <c r="J443" s="17" t="s">
        <v>114</v>
      </c>
      <c r="K443" s="17" t="s">
        <v>113</v>
      </c>
      <c r="L443" s="46">
        <v>1</v>
      </c>
      <c r="M443" s="17" t="s">
        <v>115</v>
      </c>
      <c r="N443" s="17"/>
      <c r="O443" s="23" t="s">
        <v>116</v>
      </c>
      <c r="P443" s="16">
        <f>D443*I443*L443</f>
        <v>1240</v>
      </c>
      <c r="Q443" s="38"/>
      <c r="R443" s="24"/>
      <c r="T443" s="18"/>
      <c r="V443" s="13"/>
      <c r="W443" s="13"/>
    </row>
    <row r="444" spans="1:24" ht="15" customHeight="1">
      <c r="B444" s="73"/>
      <c r="C444" s="38"/>
      <c r="D444" s="20"/>
      <c r="G444" s="17"/>
      <c r="H444" s="17"/>
      <c r="K444" s="22"/>
      <c r="N444" s="17"/>
      <c r="O444" s="17" t="s">
        <v>119</v>
      </c>
      <c r="P444" s="13"/>
      <c r="Q444" s="38"/>
      <c r="R444" s="24"/>
      <c r="S444" s="18"/>
      <c r="U444" s="13"/>
      <c r="V444" s="13"/>
      <c r="W444" s="13"/>
    </row>
    <row r="445" spans="1:24" ht="15" customHeight="1">
      <c r="B445" s="73"/>
      <c r="C445" s="19" t="s">
        <v>120</v>
      </c>
      <c r="D445" s="33"/>
      <c r="G445" s="17"/>
      <c r="H445" s="17"/>
      <c r="K445" s="22"/>
      <c r="L445" s="13"/>
      <c r="N445" s="17"/>
      <c r="P445" s="16"/>
      <c r="Q445" s="38"/>
      <c r="R445" s="24"/>
      <c r="T445" s="18"/>
      <c r="V445" s="13"/>
      <c r="W445" s="13"/>
    </row>
    <row r="446" spans="1:24" ht="15" customHeight="1">
      <c r="B446" s="73"/>
      <c r="C446" s="38"/>
      <c r="D446" s="52"/>
      <c r="G446" s="17"/>
      <c r="H446" s="17"/>
      <c r="K446" s="22"/>
      <c r="N446" s="17"/>
      <c r="P446" s="16"/>
      <c r="Q446" s="38"/>
      <c r="R446" s="24" t="s">
        <v>219</v>
      </c>
      <c r="T446" s="18"/>
      <c r="V446" s="13"/>
      <c r="W446" s="13"/>
    </row>
    <row r="447" spans="1:24" ht="15" customHeight="1">
      <c r="A447" s="70"/>
      <c r="B447" s="73"/>
      <c r="C447" s="38"/>
      <c r="D447" s="44"/>
      <c r="E447" s="17" t="s">
        <v>112</v>
      </c>
      <c r="F447" s="17" t="s">
        <v>113</v>
      </c>
      <c r="G447" s="17"/>
      <c r="H447" s="17"/>
      <c r="I447" s="53">
        <v>3</v>
      </c>
      <c r="J447" s="17" t="s">
        <v>114</v>
      </c>
      <c r="K447" s="17" t="s">
        <v>113</v>
      </c>
      <c r="L447" s="54">
        <v>0</v>
      </c>
      <c r="M447" s="17" t="s">
        <v>115</v>
      </c>
      <c r="N447" s="17"/>
      <c r="O447" s="23" t="s">
        <v>116</v>
      </c>
      <c r="P447" s="16">
        <f>D447*I447*L447</f>
        <v>0</v>
      </c>
      <c r="Q447" s="38"/>
      <c r="R447" s="24" t="s">
        <v>345</v>
      </c>
      <c r="T447" s="18"/>
      <c r="V447" s="13"/>
      <c r="W447" s="13"/>
    </row>
    <row r="448" spans="1:24" ht="15" customHeight="1">
      <c r="A448" s="70"/>
      <c r="B448" s="73"/>
      <c r="C448" s="38"/>
      <c r="D448" s="52"/>
      <c r="G448" s="17"/>
      <c r="H448" s="17"/>
      <c r="K448" s="22"/>
      <c r="N448" s="17"/>
      <c r="P448" s="16"/>
      <c r="Q448" s="38"/>
      <c r="R448" s="24" t="s">
        <v>221</v>
      </c>
      <c r="T448" s="18"/>
      <c r="V448" s="13"/>
      <c r="W448" s="13"/>
    </row>
    <row r="449" spans="1:23" ht="15" customHeight="1">
      <c r="A449" s="70"/>
      <c r="B449" s="73"/>
      <c r="C449" s="38"/>
      <c r="D449" s="44"/>
      <c r="E449" s="17" t="s">
        <v>112</v>
      </c>
      <c r="F449" s="17" t="s">
        <v>113</v>
      </c>
      <c r="G449" s="17"/>
      <c r="H449" s="17"/>
      <c r="I449" s="53">
        <v>6</v>
      </c>
      <c r="J449" s="17" t="s">
        <v>114</v>
      </c>
      <c r="K449" s="17" t="s">
        <v>113</v>
      </c>
      <c r="L449" s="54">
        <v>0</v>
      </c>
      <c r="M449" s="17" t="s">
        <v>115</v>
      </c>
      <c r="N449" s="17"/>
      <c r="O449" s="23" t="s">
        <v>116</v>
      </c>
      <c r="P449" s="16">
        <f>D449*I449*L449</f>
        <v>0</v>
      </c>
      <c r="Q449" s="38"/>
      <c r="R449" s="24"/>
      <c r="T449" s="18"/>
      <c r="V449" s="13"/>
      <c r="W449" s="13"/>
    </row>
    <row r="450" spans="1:23" ht="15" customHeight="1">
      <c r="A450" s="70"/>
      <c r="B450" s="73"/>
      <c r="C450" s="38"/>
      <c r="G450" s="17"/>
      <c r="H450" s="17"/>
      <c r="K450" s="17"/>
      <c r="L450" s="32"/>
      <c r="N450" s="17"/>
      <c r="O450" s="23"/>
      <c r="P450" s="16"/>
      <c r="Q450" s="38">
        <f>SUM(P443:P449)/110*100</f>
        <v>1127.2727272727273</v>
      </c>
      <c r="R450" s="85" t="s">
        <v>125</v>
      </c>
      <c r="T450" s="18"/>
      <c r="V450" s="13"/>
      <c r="W450" s="13"/>
    </row>
    <row r="451" spans="1:23" ht="15" customHeight="1">
      <c r="A451" s="70"/>
      <c r="B451" s="73"/>
      <c r="C451" s="38"/>
      <c r="G451" s="17"/>
      <c r="H451" s="17"/>
      <c r="I451" s="53"/>
      <c r="K451" s="17"/>
      <c r="L451" s="54"/>
      <c r="N451" s="17"/>
      <c r="O451" s="23"/>
      <c r="P451" s="16"/>
      <c r="Q451" s="38"/>
      <c r="R451" s="24"/>
      <c r="T451" s="18"/>
      <c r="V451" s="13"/>
      <c r="W451" s="13"/>
    </row>
    <row r="452" spans="1:23" ht="15" customHeight="1">
      <c r="A452" s="70"/>
      <c r="B452" s="73"/>
      <c r="C452" s="19" t="s">
        <v>181</v>
      </c>
      <c r="D452" s="44">
        <v>140</v>
      </c>
      <c r="E452" s="17" t="s">
        <v>112</v>
      </c>
      <c r="F452" s="17" t="s">
        <v>113</v>
      </c>
      <c r="G452" s="17"/>
      <c r="H452" s="17"/>
      <c r="I452" s="53">
        <v>30</v>
      </c>
      <c r="J452" s="17" t="s">
        <v>114</v>
      </c>
      <c r="K452" s="17" t="s">
        <v>113</v>
      </c>
      <c r="L452" s="54">
        <v>2</v>
      </c>
      <c r="M452" s="17" t="s">
        <v>115</v>
      </c>
      <c r="N452" s="17"/>
      <c r="O452" s="23" t="s">
        <v>116</v>
      </c>
      <c r="P452" s="16">
        <f>D452*I452*L452</f>
        <v>8400</v>
      </c>
      <c r="Q452" s="38"/>
      <c r="R452" s="24" t="s">
        <v>223</v>
      </c>
      <c r="T452" s="18"/>
      <c r="V452" s="13"/>
      <c r="W452" s="13"/>
    </row>
    <row r="453" spans="1:23" ht="15" customHeight="1">
      <c r="A453" s="70"/>
      <c r="B453" s="73"/>
      <c r="C453" s="19"/>
      <c r="D453" s="44">
        <v>2000</v>
      </c>
      <c r="E453" s="17" t="s">
        <v>112</v>
      </c>
      <c r="F453" s="17" t="s">
        <v>113</v>
      </c>
      <c r="G453" s="17"/>
      <c r="H453" s="17"/>
      <c r="I453" s="53">
        <v>3</v>
      </c>
      <c r="J453" s="17" t="s">
        <v>129</v>
      </c>
      <c r="K453" s="17" t="s">
        <v>113</v>
      </c>
      <c r="L453" s="54">
        <v>2</v>
      </c>
      <c r="M453" s="17" t="s">
        <v>133</v>
      </c>
      <c r="N453" s="17"/>
      <c r="O453" s="23" t="s">
        <v>116</v>
      </c>
      <c r="P453" s="16">
        <f>D453*I453*L453</f>
        <v>12000</v>
      </c>
      <c r="Q453" s="38">
        <f>P452+P453</f>
        <v>20400</v>
      </c>
      <c r="R453" s="24" t="s">
        <v>183</v>
      </c>
      <c r="T453" s="18"/>
      <c r="V453" s="13"/>
      <c r="W453" s="13"/>
    </row>
    <row r="454" spans="1:23" ht="15" customHeight="1">
      <c r="A454" s="70"/>
      <c r="B454" s="73"/>
      <c r="C454" s="19" t="s">
        <v>131</v>
      </c>
      <c r="G454" s="17"/>
      <c r="H454" s="17"/>
      <c r="K454" s="22"/>
      <c r="N454" s="17"/>
      <c r="P454" s="16"/>
      <c r="Q454" s="38"/>
      <c r="R454" s="24"/>
      <c r="T454" s="18"/>
      <c r="V454" s="13"/>
      <c r="W454" s="13"/>
    </row>
    <row r="455" spans="1:23" ht="15" customHeight="1">
      <c r="A455" s="70"/>
      <c r="B455" s="73"/>
      <c r="C455" s="38" t="s">
        <v>132</v>
      </c>
      <c r="D455" s="44">
        <v>50000</v>
      </c>
      <c r="E455" s="17" t="s">
        <v>112</v>
      </c>
      <c r="F455" s="17" t="s">
        <v>113</v>
      </c>
      <c r="G455" s="17"/>
      <c r="H455" s="17"/>
      <c r="I455" s="53">
        <v>1</v>
      </c>
      <c r="J455" s="17" t="s">
        <v>129</v>
      </c>
      <c r="K455" s="17" t="s">
        <v>113</v>
      </c>
      <c r="L455" s="54">
        <v>1</v>
      </c>
      <c r="M455" s="17" t="s">
        <v>115</v>
      </c>
      <c r="N455" s="17"/>
      <c r="O455" s="23" t="s">
        <v>116</v>
      </c>
      <c r="P455" s="16">
        <f>D455*I455*L455</f>
        <v>50000</v>
      </c>
      <c r="Q455" s="38"/>
      <c r="R455" s="24"/>
      <c r="T455" s="18"/>
      <c r="V455" s="13"/>
      <c r="W455" s="13"/>
    </row>
    <row r="456" spans="1:23" ht="15" customHeight="1">
      <c r="A456" s="70"/>
      <c r="B456" s="73"/>
      <c r="C456" s="38" t="s">
        <v>135</v>
      </c>
      <c r="D456" s="44"/>
      <c r="E456" s="17" t="s">
        <v>112</v>
      </c>
      <c r="F456" s="17" t="s">
        <v>113</v>
      </c>
      <c r="G456" s="17"/>
      <c r="H456" s="17"/>
      <c r="I456" s="53">
        <v>1</v>
      </c>
      <c r="J456" s="17" t="s">
        <v>129</v>
      </c>
      <c r="K456" s="17" t="s">
        <v>113</v>
      </c>
      <c r="L456" s="54">
        <v>1</v>
      </c>
      <c r="M456" s="17" t="s">
        <v>133</v>
      </c>
      <c r="N456" s="17"/>
      <c r="O456" s="23" t="s">
        <v>116</v>
      </c>
      <c r="P456" s="16">
        <f>D456*I456*L456</f>
        <v>0</v>
      </c>
      <c r="Q456" s="38"/>
      <c r="R456" s="24"/>
      <c r="T456" s="18"/>
      <c r="V456" s="13"/>
      <c r="W456" s="13"/>
    </row>
    <row r="457" spans="1:23" ht="15" customHeight="1">
      <c r="A457" s="70"/>
      <c r="B457" s="73"/>
      <c r="C457" s="38"/>
      <c r="G457" s="17"/>
      <c r="H457" s="17"/>
      <c r="J457" s="39"/>
      <c r="K457" s="22"/>
      <c r="N457" s="17"/>
      <c r="O457" s="17" t="s">
        <v>119</v>
      </c>
      <c r="P457" s="13"/>
      <c r="Q457" s="38">
        <f>SUM(P455:P456)</f>
        <v>50000</v>
      </c>
      <c r="R457" s="24"/>
      <c r="T457" s="18"/>
      <c r="V457" s="13"/>
      <c r="W457" s="13"/>
    </row>
    <row r="458" spans="1:23" ht="15" customHeight="1">
      <c r="A458" s="70"/>
      <c r="B458" s="73"/>
      <c r="C458" s="19"/>
      <c r="G458" s="17"/>
      <c r="H458" s="17"/>
      <c r="K458" s="22"/>
      <c r="N458" s="17"/>
      <c r="P458" s="16"/>
      <c r="Q458" s="38"/>
      <c r="R458" s="24"/>
      <c r="T458" s="18"/>
      <c r="V458" s="13"/>
      <c r="W458" s="13"/>
    </row>
    <row r="459" spans="1:23" ht="15" customHeight="1">
      <c r="A459" s="70"/>
      <c r="B459" s="73"/>
      <c r="C459" s="19" t="s">
        <v>139</v>
      </c>
      <c r="D459" s="44">
        <v>800</v>
      </c>
      <c r="E459" s="17" t="s">
        <v>112</v>
      </c>
      <c r="F459" s="17" t="s">
        <v>113</v>
      </c>
      <c r="G459" s="17"/>
      <c r="H459" s="17"/>
      <c r="I459" s="53">
        <v>30</v>
      </c>
      <c r="J459" s="17" t="s">
        <v>114</v>
      </c>
      <c r="K459" s="17" t="s">
        <v>113</v>
      </c>
      <c r="L459" s="54">
        <v>1</v>
      </c>
      <c r="M459" s="17" t="s">
        <v>133</v>
      </c>
      <c r="N459" s="17"/>
      <c r="O459" s="23" t="s">
        <v>116</v>
      </c>
      <c r="P459" s="16">
        <f>D459*I459*L459</f>
        <v>24000</v>
      </c>
      <c r="Q459" s="38">
        <f>P459</f>
        <v>24000</v>
      </c>
      <c r="R459" s="24"/>
      <c r="T459" s="18"/>
      <c r="V459" s="13"/>
      <c r="W459" s="13"/>
    </row>
    <row r="460" spans="1:23" ht="15" customHeight="1">
      <c r="A460" s="70"/>
      <c r="B460" s="73"/>
      <c r="C460" s="19" t="s">
        <v>147</v>
      </c>
      <c r="G460" s="17"/>
      <c r="H460" s="17"/>
      <c r="K460" s="22"/>
      <c r="N460" s="17"/>
      <c r="P460" s="16"/>
      <c r="Q460" s="38"/>
      <c r="R460" s="24"/>
      <c r="T460" s="18"/>
      <c r="V460" s="13"/>
      <c r="W460" s="13"/>
    </row>
    <row r="461" spans="1:23" ht="15" customHeight="1">
      <c r="A461" s="70"/>
      <c r="B461" s="73"/>
      <c r="C461" s="40" t="s">
        <v>148</v>
      </c>
      <c r="D461" s="44">
        <v>84000</v>
      </c>
      <c r="E461" s="17" t="s">
        <v>112</v>
      </c>
      <c r="F461" s="17" t="s">
        <v>113</v>
      </c>
      <c r="G461" s="17"/>
      <c r="H461" s="17"/>
      <c r="I461" s="53">
        <v>1</v>
      </c>
      <c r="J461" s="17" t="s">
        <v>129</v>
      </c>
      <c r="K461" s="17" t="s">
        <v>113</v>
      </c>
      <c r="L461" s="54">
        <v>1</v>
      </c>
      <c r="M461" s="17" t="s">
        <v>133</v>
      </c>
      <c r="N461" s="17"/>
      <c r="O461" s="23" t="s">
        <v>116</v>
      </c>
      <c r="P461" s="16">
        <f t="shared" ref="P461:P466" si="3">D461*I461*L461</f>
        <v>84000</v>
      </c>
      <c r="Q461" s="38"/>
      <c r="R461" s="24"/>
      <c r="T461" s="18"/>
      <c r="V461" s="13"/>
      <c r="W461" s="13"/>
    </row>
    <row r="462" spans="1:23" ht="15" customHeight="1">
      <c r="A462" s="70"/>
      <c r="B462" s="73"/>
      <c r="C462" s="40" t="s">
        <v>224</v>
      </c>
      <c r="D462" s="44">
        <v>800</v>
      </c>
      <c r="E462" s="17" t="s">
        <v>225</v>
      </c>
      <c r="F462" s="17" t="s">
        <v>113</v>
      </c>
      <c r="G462" s="17"/>
      <c r="H462" s="17"/>
      <c r="I462" s="53">
        <v>30</v>
      </c>
      <c r="J462" s="17" t="s">
        <v>226</v>
      </c>
      <c r="K462" s="17" t="s">
        <v>113</v>
      </c>
      <c r="L462" s="54">
        <v>1</v>
      </c>
      <c r="M462" s="17" t="s">
        <v>133</v>
      </c>
      <c r="N462" s="17"/>
      <c r="O462" s="23" t="s">
        <v>116</v>
      </c>
      <c r="P462" s="16">
        <f t="shared" si="3"/>
        <v>24000</v>
      </c>
      <c r="Q462" s="38"/>
      <c r="R462" s="24"/>
      <c r="T462" s="18"/>
      <c r="V462" s="13"/>
      <c r="W462" s="13"/>
    </row>
    <row r="463" spans="1:23" ht="15" customHeight="1">
      <c r="A463" s="70"/>
      <c r="B463" s="73"/>
      <c r="C463" s="38" t="s">
        <v>155</v>
      </c>
      <c r="D463" s="400"/>
      <c r="E463" s="17" t="s">
        <v>112</v>
      </c>
      <c r="F463" s="17" t="s">
        <v>113</v>
      </c>
      <c r="G463" s="17"/>
      <c r="H463" s="17"/>
      <c r="I463" s="53">
        <v>1</v>
      </c>
      <c r="J463" s="17" t="s">
        <v>129</v>
      </c>
      <c r="K463" s="17" t="s">
        <v>113</v>
      </c>
      <c r="L463" s="54">
        <v>1</v>
      </c>
      <c r="M463" s="17" t="s">
        <v>133</v>
      </c>
      <c r="N463" s="17"/>
      <c r="O463" s="23" t="s">
        <v>116</v>
      </c>
      <c r="P463" s="16">
        <f t="shared" si="3"/>
        <v>0</v>
      </c>
      <c r="Q463" s="38"/>
      <c r="R463" s="389" t="s">
        <v>322</v>
      </c>
      <c r="T463" s="18"/>
      <c r="V463" s="13"/>
      <c r="W463" s="13"/>
    </row>
    <row r="464" spans="1:23" ht="15" customHeight="1">
      <c r="A464" s="70"/>
      <c r="B464" s="73"/>
      <c r="C464" s="40" t="s">
        <v>158</v>
      </c>
      <c r="D464" s="44">
        <v>15000</v>
      </c>
      <c r="E464" s="17" t="s">
        <v>112</v>
      </c>
      <c r="F464" s="17" t="s">
        <v>113</v>
      </c>
      <c r="G464" s="17"/>
      <c r="H464" s="17"/>
      <c r="I464" s="53">
        <v>1</v>
      </c>
      <c r="J464" s="17" t="s">
        <v>129</v>
      </c>
      <c r="K464" s="17" t="s">
        <v>113</v>
      </c>
      <c r="L464" s="54">
        <v>1</v>
      </c>
      <c r="M464" s="17" t="s">
        <v>133</v>
      </c>
      <c r="N464" s="17"/>
      <c r="O464" s="23" t="s">
        <v>116</v>
      </c>
      <c r="P464" s="16">
        <f t="shared" si="3"/>
        <v>15000</v>
      </c>
      <c r="Q464" s="38"/>
      <c r="R464" s="24" t="s">
        <v>264</v>
      </c>
      <c r="T464" s="18"/>
      <c r="V464" s="13"/>
      <c r="W464" s="13"/>
    </row>
    <row r="465" spans="1:23" ht="15" customHeight="1">
      <c r="A465" s="70"/>
      <c r="B465" s="73"/>
      <c r="C465" s="38" t="s">
        <v>159</v>
      </c>
      <c r="D465" s="44"/>
      <c r="E465" s="17" t="s">
        <v>112</v>
      </c>
      <c r="F465" s="17" t="s">
        <v>113</v>
      </c>
      <c r="G465" s="17"/>
      <c r="H465" s="17"/>
      <c r="I465" s="53"/>
      <c r="J465" s="17" t="s">
        <v>129</v>
      </c>
      <c r="K465" s="17" t="s">
        <v>113</v>
      </c>
      <c r="L465" s="54"/>
      <c r="M465" s="17" t="s">
        <v>133</v>
      </c>
      <c r="N465" s="17"/>
      <c r="O465" s="23" t="s">
        <v>116</v>
      </c>
      <c r="P465" s="16">
        <f t="shared" si="3"/>
        <v>0</v>
      </c>
      <c r="Q465" s="38"/>
      <c r="R465" s="24" t="s">
        <v>243</v>
      </c>
      <c r="T465" s="18"/>
      <c r="V465" s="13"/>
      <c r="W465" s="13"/>
    </row>
    <row r="466" spans="1:23" ht="15" customHeight="1">
      <c r="A466" s="70"/>
      <c r="B466" s="73"/>
      <c r="C466" s="38" t="s">
        <v>176</v>
      </c>
      <c r="D466" s="44"/>
      <c r="E466" s="17" t="s">
        <v>112</v>
      </c>
      <c r="F466" s="17" t="s">
        <v>113</v>
      </c>
      <c r="G466" s="17"/>
      <c r="H466" s="17"/>
      <c r="I466" s="53"/>
      <c r="J466" s="17" t="s">
        <v>129</v>
      </c>
      <c r="K466" s="17" t="s">
        <v>113</v>
      </c>
      <c r="L466" s="54"/>
      <c r="M466" s="17" t="s">
        <v>133</v>
      </c>
      <c r="N466" s="17"/>
      <c r="O466" s="23" t="s">
        <v>116</v>
      </c>
      <c r="P466" s="16">
        <f t="shared" si="3"/>
        <v>0</v>
      </c>
      <c r="Q466" s="38"/>
      <c r="R466" s="24"/>
      <c r="T466" s="18"/>
      <c r="V466" s="13"/>
      <c r="W466" s="13"/>
    </row>
    <row r="467" spans="1:23" ht="15" customHeight="1" thickBot="1">
      <c r="A467" s="76"/>
      <c r="B467" s="72"/>
      <c r="C467" s="55"/>
      <c r="D467" s="56"/>
      <c r="E467" s="26"/>
      <c r="F467" s="26"/>
      <c r="G467" s="26"/>
      <c r="H467" s="26"/>
      <c r="I467" s="26"/>
      <c r="J467" s="26"/>
      <c r="K467" s="28"/>
      <c r="L467" s="26"/>
      <c r="M467" s="26"/>
      <c r="N467" s="26"/>
      <c r="O467" s="26" t="s">
        <v>119</v>
      </c>
      <c r="P467" s="103"/>
      <c r="Q467" s="55">
        <f>SUM(P461:P466)</f>
        <v>123000</v>
      </c>
      <c r="R467" s="31"/>
      <c r="T467" s="18"/>
      <c r="V467" s="13"/>
      <c r="W467" s="13"/>
    </row>
    <row r="468" spans="1:23" ht="15" customHeight="1">
      <c r="A468" s="236" t="s">
        <v>75</v>
      </c>
      <c r="B468" s="181" t="s">
        <v>265</v>
      </c>
      <c r="C468" s="182"/>
      <c r="D468" s="182"/>
      <c r="E468" s="182"/>
      <c r="F468" s="182"/>
      <c r="G468" s="182"/>
      <c r="H468" s="182"/>
      <c r="I468" s="182"/>
      <c r="J468" s="182"/>
      <c r="K468" s="182"/>
      <c r="L468" s="182"/>
      <c r="M468" s="182"/>
      <c r="N468" s="182"/>
      <c r="O468" s="182"/>
      <c r="P468" s="182"/>
      <c r="Q468" s="182"/>
      <c r="R468" s="183"/>
      <c r="U468" s="18"/>
      <c r="V468" s="17"/>
      <c r="W468" s="13"/>
    </row>
    <row r="469" spans="1:23" ht="15" customHeight="1">
      <c r="B469" s="73">
        <f>SUM(Q469:Q486)</f>
        <v>131854.54545454547</v>
      </c>
      <c r="C469" s="61" t="s">
        <v>110</v>
      </c>
      <c r="D469" s="20"/>
      <c r="G469" s="17"/>
      <c r="H469" s="17"/>
      <c r="K469" s="17"/>
      <c r="N469" s="17"/>
      <c r="O469" s="32"/>
      <c r="Q469" s="43"/>
      <c r="R469" s="24"/>
    </row>
    <row r="470" spans="1:23" ht="15" customHeight="1">
      <c r="B470" s="73"/>
      <c r="C470" s="61"/>
      <c r="D470" s="213" t="s">
        <v>346</v>
      </c>
      <c r="G470" s="17"/>
      <c r="H470" s="17"/>
      <c r="K470" s="17"/>
      <c r="N470" s="17"/>
      <c r="O470" s="22"/>
      <c r="Q470" s="43"/>
      <c r="R470" s="24"/>
    </row>
    <row r="471" spans="1:23" ht="15" customHeight="1">
      <c r="B471" s="73"/>
      <c r="C471" s="61"/>
      <c r="D471" s="34">
        <v>620</v>
      </c>
      <c r="E471" s="17" t="s">
        <v>112</v>
      </c>
      <c r="F471" s="17" t="s">
        <v>113</v>
      </c>
      <c r="G471" s="17"/>
      <c r="H471" s="17"/>
      <c r="I471" s="45">
        <v>2</v>
      </c>
      <c r="J471" s="17" t="s">
        <v>114</v>
      </c>
      <c r="K471" s="17" t="s">
        <v>113</v>
      </c>
      <c r="L471" s="46">
        <v>2</v>
      </c>
      <c r="M471" s="17" t="s">
        <v>115</v>
      </c>
      <c r="N471" s="17"/>
      <c r="O471" s="23" t="s">
        <v>116</v>
      </c>
      <c r="P471" s="16">
        <f>D471*I471*L471</f>
        <v>2480</v>
      </c>
      <c r="Q471" s="38"/>
      <c r="R471" s="24"/>
      <c r="S471" s="18"/>
      <c r="U471" s="13"/>
      <c r="V471" s="13"/>
      <c r="W471" s="13"/>
    </row>
    <row r="472" spans="1:23" ht="15" customHeight="1">
      <c r="B472" s="73"/>
      <c r="C472" s="67"/>
      <c r="D472" s="34">
        <v>4000</v>
      </c>
      <c r="E472" s="17" t="s">
        <v>112</v>
      </c>
      <c r="F472" s="17" t="s">
        <v>113</v>
      </c>
      <c r="G472" s="17"/>
      <c r="H472" s="17"/>
      <c r="I472" s="45">
        <v>2</v>
      </c>
      <c r="J472" s="17" t="s">
        <v>114</v>
      </c>
      <c r="K472" s="17" t="s">
        <v>113</v>
      </c>
      <c r="L472" s="60">
        <v>0</v>
      </c>
      <c r="M472" s="17" t="s">
        <v>115</v>
      </c>
      <c r="N472" s="17"/>
      <c r="O472" s="23" t="s">
        <v>116</v>
      </c>
      <c r="P472" s="16">
        <f>D472*I472*L472</f>
        <v>0</v>
      </c>
      <c r="Q472" s="38"/>
      <c r="R472" s="24"/>
      <c r="S472" s="18"/>
      <c r="U472" s="13"/>
      <c r="V472" s="13"/>
      <c r="W472" s="13"/>
    </row>
    <row r="473" spans="1:23" ht="15" customHeight="1">
      <c r="B473" s="73"/>
      <c r="C473" s="62"/>
      <c r="D473" s="20"/>
      <c r="G473" s="17"/>
      <c r="H473" s="17"/>
      <c r="K473" s="22"/>
      <c r="N473" s="17"/>
      <c r="O473" s="17" t="s">
        <v>119</v>
      </c>
      <c r="P473" s="13"/>
      <c r="Q473" s="38">
        <f>SUM(P471:P472)/110*100</f>
        <v>2254.5454545454545</v>
      </c>
      <c r="R473" s="85" t="s">
        <v>125</v>
      </c>
      <c r="S473" s="18"/>
      <c r="U473" s="13"/>
      <c r="V473" s="13"/>
      <c r="W473" s="13"/>
    </row>
    <row r="474" spans="1:23" ht="15" customHeight="1">
      <c r="A474" s="70"/>
      <c r="B474" s="73"/>
      <c r="C474" s="61" t="s">
        <v>181</v>
      </c>
      <c r="D474" s="34">
        <v>140</v>
      </c>
      <c r="E474" s="17" t="s">
        <v>112</v>
      </c>
      <c r="F474" s="17" t="s">
        <v>113</v>
      </c>
      <c r="G474" s="17"/>
      <c r="H474" s="17"/>
      <c r="I474" s="53">
        <v>60</v>
      </c>
      <c r="J474" s="17" t="s">
        <v>114</v>
      </c>
      <c r="K474" s="17" t="s">
        <v>113</v>
      </c>
      <c r="L474" s="54">
        <v>4</v>
      </c>
      <c r="M474" s="17" t="s">
        <v>115</v>
      </c>
      <c r="N474" s="17"/>
      <c r="O474" s="23" t="s">
        <v>116</v>
      </c>
      <c r="P474" s="16">
        <f>D474*I474*L474</f>
        <v>33600</v>
      </c>
      <c r="Q474" s="38"/>
      <c r="R474" s="24" t="s">
        <v>223</v>
      </c>
      <c r="S474" s="18"/>
      <c r="U474" s="13"/>
      <c r="V474" s="13"/>
      <c r="W474" s="13"/>
    </row>
    <row r="475" spans="1:23" ht="15" customHeight="1">
      <c r="A475" s="70"/>
      <c r="B475" s="73"/>
      <c r="C475" s="61"/>
      <c r="D475" s="34">
        <v>2000</v>
      </c>
      <c r="E475" s="17" t="s">
        <v>112</v>
      </c>
      <c r="F475" s="17" t="s">
        <v>113</v>
      </c>
      <c r="G475" s="17"/>
      <c r="H475" s="17"/>
      <c r="I475" s="53">
        <v>2</v>
      </c>
      <c r="J475" s="17" t="s">
        <v>129</v>
      </c>
      <c r="K475" s="17" t="s">
        <v>113</v>
      </c>
      <c r="L475" s="54">
        <v>4</v>
      </c>
      <c r="M475" s="17" t="s">
        <v>133</v>
      </c>
      <c r="N475" s="17"/>
      <c r="O475" s="23" t="s">
        <v>116</v>
      </c>
      <c r="P475" s="16">
        <f>D475*I475*L475</f>
        <v>16000</v>
      </c>
      <c r="Q475" s="38">
        <f>P474+P475</f>
        <v>49600</v>
      </c>
      <c r="R475" s="24" t="s">
        <v>183</v>
      </c>
      <c r="S475" s="18"/>
      <c r="U475" s="13"/>
      <c r="V475" s="13"/>
      <c r="W475" s="13"/>
    </row>
    <row r="476" spans="1:23" ht="15" customHeight="1">
      <c r="A476" s="70"/>
      <c r="B476" s="73"/>
      <c r="C476" s="61" t="s">
        <v>131</v>
      </c>
      <c r="D476" s="20"/>
      <c r="G476" s="17"/>
      <c r="H476" s="17"/>
      <c r="K476" s="22"/>
      <c r="N476" s="17"/>
      <c r="P476" s="16"/>
      <c r="Q476" s="38"/>
      <c r="R476" s="24"/>
      <c r="S476" s="18"/>
      <c r="U476" s="13"/>
      <c r="V476" s="13"/>
      <c r="W476" s="13"/>
    </row>
    <row r="477" spans="1:23" ht="15" customHeight="1">
      <c r="A477" s="70"/>
      <c r="B477" s="73"/>
      <c r="C477" s="62" t="s">
        <v>132</v>
      </c>
      <c r="D477" s="34">
        <v>10000</v>
      </c>
      <c r="E477" s="17" t="s">
        <v>112</v>
      </c>
      <c r="F477" s="17" t="s">
        <v>113</v>
      </c>
      <c r="G477" s="17"/>
      <c r="H477" s="17"/>
      <c r="I477" s="53">
        <v>1</v>
      </c>
      <c r="J477" s="17" t="s">
        <v>129</v>
      </c>
      <c r="K477" s="17" t="s">
        <v>113</v>
      </c>
      <c r="L477" s="46">
        <v>2</v>
      </c>
      <c r="M477" s="17" t="s">
        <v>115</v>
      </c>
      <c r="N477" s="17"/>
      <c r="O477" s="23" t="s">
        <v>116</v>
      </c>
      <c r="P477" s="16">
        <f>D477*I477*L477</f>
        <v>20000</v>
      </c>
      <c r="Q477" s="38"/>
      <c r="R477" s="24"/>
      <c r="S477" s="18"/>
      <c r="U477" s="13"/>
      <c r="V477" s="13"/>
      <c r="W477" s="13"/>
    </row>
    <row r="478" spans="1:23" ht="15" customHeight="1">
      <c r="A478" s="70"/>
      <c r="B478" s="73"/>
      <c r="C478" s="62" t="s">
        <v>135</v>
      </c>
      <c r="D478" s="34"/>
      <c r="E478" s="17" t="s">
        <v>112</v>
      </c>
      <c r="F478" s="17" t="s">
        <v>113</v>
      </c>
      <c r="G478" s="17"/>
      <c r="H478" s="17"/>
      <c r="I478" s="53">
        <v>1</v>
      </c>
      <c r="J478" s="17" t="s">
        <v>129</v>
      </c>
      <c r="K478" s="17" t="s">
        <v>113</v>
      </c>
      <c r="L478" s="54">
        <v>1</v>
      </c>
      <c r="M478" s="17" t="s">
        <v>133</v>
      </c>
      <c r="N478" s="17"/>
      <c r="O478" s="23" t="s">
        <v>116</v>
      </c>
      <c r="P478" s="16">
        <f>D478*I478*L478</f>
        <v>0</v>
      </c>
      <c r="Q478" s="38">
        <f>P477+P478</f>
        <v>20000</v>
      </c>
      <c r="R478" s="24"/>
      <c r="S478" s="18"/>
      <c r="U478" s="13"/>
      <c r="V478" s="13"/>
      <c r="W478" s="13"/>
    </row>
    <row r="479" spans="1:23" ht="15" customHeight="1">
      <c r="A479" s="70"/>
      <c r="B479" s="73"/>
      <c r="C479" s="70"/>
      <c r="D479" s="20"/>
      <c r="G479" s="17"/>
      <c r="H479" s="17"/>
      <c r="K479" s="22"/>
      <c r="N479" s="17"/>
      <c r="P479" s="16"/>
      <c r="Q479" s="38"/>
      <c r="R479" s="24"/>
      <c r="S479" s="18"/>
      <c r="U479" s="13"/>
      <c r="V479" s="13"/>
      <c r="W479" s="13"/>
    </row>
    <row r="480" spans="1:23" ht="15" customHeight="1">
      <c r="A480" s="70"/>
      <c r="B480" s="73"/>
      <c r="C480" s="61" t="s">
        <v>139</v>
      </c>
      <c r="D480" s="34">
        <v>800</v>
      </c>
      <c r="E480" s="17" t="s">
        <v>112</v>
      </c>
      <c r="F480" s="17" t="s">
        <v>113</v>
      </c>
      <c r="G480" s="17"/>
      <c r="H480" s="17"/>
      <c r="I480" s="53">
        <v>0</v>
      </c>
      <c r="J480" s="17" t="s">
        <v>114</v>
      </c>
      <c r="K480" s="17" t="s">
        <v>113</v>
      </c>
      <c r="L480" s="54">
        <v>1</v>
      </c>
      <c r="M480" s="17" t="s">
        <v>133</v>
      </c>
      <c r="N480" s="17"/>
      <c r="O480" s="23" t="s">
        <v>116</v>
      </c>
      <c r="P480" s="16">
        <f>D480*I480*L480</f>
        <v>0</v>
      </c>
      <c r="Q480" s="38">
        <f>P480</f>
        <v>0</v>
      </c>
      <c r="R480" s="24"/>
      <c r="S480" s="18"/>
      <c r="U480" s="13"/>
      <c r="V480" s="13"/>
      <c r="W480" s="13"/>
    </row>
    <row r="481" spans="1:23" ht="15" customHeight="1">
      <c r="A481" s="70"/>
      <c r="B481" s="73"/>
      <c r="C481" s="61" t="s">
        <v>147</v>
      </c>
      <c r="D481" s="20"/>
      <c r="G481" s="17"/>
      <c r="H481" s="17"/>
      <c r="K481" s="22"/>
      <c r="N481" s="17"/>
      <c r="P481" s="16"/>
      <c r="Q481" s="38"/>
      <c r="R481" s="24"/>
      <c r="S481" s="18"/>
      <c r="U481" s="13"/>
      <c r="V481" s="13"/>
      <c r="W481" s="13"/>
    </row>
    <row r="482" spans="1:23" ht="15" customHeight="1">
      <c r="A482" s="70"/>
      <c r="B482" s="73"/>
      <c r="C482" s="63" t="s">
        <v>148</v>
      </c>
      <c r="D482" s="34">
        <v>10000</v>
      </c>
      <c r="E482" s="17" t="s">
        <v>112</v>
      </c>
      <c r="F482" s="17" t="s">
        <v>113</v>
      </c>
      <c r="G482" s="17"/>
      <c r="H482" s="17"/>
      <c r="I482" s="53">
        <v>1</v>
      </c>
      <c r="J482" s="17" t="s">
        <v>129</v>
      </c>
      <c r="K482" s="17" t="s">
        <v>113</v>
      </c>
      <c r="L482" s="212">
        <v>2</v>
      </c>
      <c r="M482" s="17" t="s">
        <v>115</v>
      </c>
      <c r="N482" s="17"/>
      <c r="O482" s="23" t="s">
        <v>116</v>
      </c>
      <c r="P482" s="16">
        <f>D482*I482*L482</f>
        <v>20000</v>
      </c>
      <c r="Q482" s="38"/>
      <c r="R482" s="24"/>
      <c r="S482" s="18"/>
      <c r="U482" s="13"/>
      <c r="V482" s="13"/>
      <c r="W482" s="13"/>
    </row>
    <row r="483" spans="1:23" ht="15" customHeight="1">
      <c r="A483" s="70"/>
      <c r="B483" s="73"/>
      <c r="C483" s="62" t="s">
        <v>155</v>
      </c>
      <c r="D483" s="34"/>
      <c r="E483" s="17" t="s">
        <v>112</v>
      </c>
      <c r="F483" s="17" t="s">
        <v>113</v>
      </c>
      <c r="G483" s="17"/>
      <c r="H483" s="17"/>
      <c r="I483" s="53"/>
      <c r="J483" s="17" t="s">
        <v>129</v>
      </c>
      <c r="K483" s="17" t="s">
        <v>113</v>
      </c>
      <c r="L483" s="54"/>
      <c r="M483" s="17" t="s">
        <v>133</v>
      </c>
      <c r="N483" s="17"/>
      <c r="O483" s="23" t="s">
        <v>116</v>
      </c>
      <c r="P483" s="16">
        <f>D483*I483*L483</f>
        <v>0</v>
      </c>
      <c r="Q483" s="38"/>
      <c r="R483" s="24"/>
      <c r="S483" s="18"/>
      <c r="U483" s="13"/>
      <c r="V483" s="13"/>
      <c r="W483" s="13"/>
    </row>
    <row r="484" spans="1:23" ht="15" customHeight="1">
      <c r="A484" s="70"/>
      <c r="B484" s="73"/>
      <c r="C484" s="63" t="s">
        <v>158</v>
      </c>
      <c r="D484" s="34">
        <v>10000</v>
      </c>
      <c r="E484" s="17" t="s">
        <v>112</v>
      </c>
      <c r="F484" s="17" t="s">
        <v>113</v>
      </c>
      <c r="G484" s="17"/>
      <c r="H484" s="17"/>
      <c r="I484" s="53">
        <v>1</v>
      </c>
      <c r="J484" s="17" t="s">
        <v>129</v>
      </c>
      <c r="K484" s="17" t="s">
        <v>113</v>
      </c>
      <c r="L484" s="212">
        <v>2</v>
      </c>
      <c r="M484" s="17" t="s">
        <v>115</v>
      </c>
      <c r="N484" s="17"/>
      <c r="O484" s="23" t="s">
        <v>116</v>
      </c>
      <c r="P484" s="16">
        <f>D484*I484*L484</f>
        <v>20000</v>
      </c>
      <c r="Q484" s="38"/>
      <c r="R484" s="24"/>
      <c r="S484" s="18"/>
      <c r="U484" s="13"/>
      <c r="V484" s="13"/>
      <c r="W484" s="13"/>
    </row>
    <row r="485" spans="1:23" ht="15" customHeight="1">
      <c r="A485" s="70"/>
      <c r="B485" s="73"/>
      <c r="C485" s="64" t="s">
        <v>159</v>
      </c>
      <c r="D485" s="34"/>
      <c r="E485" s="17" t="s">
        <v>112</v>
      </c>
      <c r="F485" s="17" t="s">
        <v>113</v>
      </c>
      <c r="G485" s="17"/>
      <c r="H485" s="17"/>
      <c r="I485" s="53"/>
      <c r="J485" s="17" t="s">
        <v>129</v>
      </c>
      <c r="K485" s="17" t="s">
        <v>113</v>
      </c>
      <c r="L485" s="54"/>
      <c r="M485" s="17" t="s">
        <v>133</v>
      </c>
      <c r="N485" s="17"/>
      <c r="O485" s="23" t="s">
        <v>116</v>
      </c>
      <c r="P485" s="16">
        <f>D485*I485*L485</f>
        <v>0</v>
      </c>
      <c r="Q485" s="38"/>
      <c r="R485" s="112" t="s">
        <v>243</v>
      </c>
      <c r="S485" s="18"/>
      <c r="U485" s="13"/>
      <c r="V485" s="13"/>
      <c r="W485" s="13"/>
    </row>
    <row r="486" spans="1:23" ht="15" customHeight="1" thickBot="1">
      <c r="A486" s="70"/>
      <c r="B486" s="73"/>
      <c r="C486" s="47" t="s">
        <v>176</v>
      </c>
      <c r="D486" s="34">
        <v>10000</v>
      </c>
      <c r="E486" s="17" t="s">
        <v>112</v>
      </c>
      <c r="F486" s="17" t="s">
        <v>113</v>
      </c>
      <c r="G486" s="17"/>
      <c r="H486" s="17"/>
      <c r="I486" s="53">
        <v>1</v>
      </c>
      <c r="J486" s="17" t="s">
        <v>129</v>
      </c>
      <c r="K486" s="17" t="s">
        <v>113</v>
      </c>
      <c r="L486" s="212">
        <v>2</v>
      </c>
      <c r="M486" s="17" t="s">
        <v>115</v>
      </c>
      <c r="N486" s="17"/>
      <c r="O486" s="23" t="s">
        <v>116</v>
      </c>
      <c r="P486" s="16">
        <f>D486*I486*L486</f>
        <v>20000</v>
      </c>
      <c r="Q486" s="55">
        <f>SUM(P482:P486)</f>
        <v>60000</v>
      </c>
      <c r="R486" s="24"/>
      <c r="S486" s="18"/>
      <c r="U486" s="13"/>
      <c r="V486" s="13"/>
      <c r="W486" s="13"/>
    </row>
    <row r="487" spans="1:23" ht="15" customHeight="1">
      <c r="A487" s="236" t="s">
        <v>77</v>
      </c>
      <c r="B487" s="181" t="s">
        <v>267</v>
      </c>
      <c r="C487" s="182"/>
      <c r="D487" s="182"/>
      <c r="E487" s="182"/>
      <c r="F487" s="182"/>
      <c r="G487" s="182"/>
      <c r="H487" s="182"/>
      <c r="I487" s="182"/>
      <c r="J487" s="182"/>
      <c r="K487" s="182"/>
      <c r="L487" s="182"/>
      <c r="M487" s="182"/>
      <c r="N487" s="182"/>
      <c r="O487" s="182"/>
      <c r="P487" s="182"/>
      <c r="Q487" s="182"/>
      <c r="R487" s="183"/>
      <c r="U487" s="18"/>
      <c r="V487" s="17"/>
      <c r="W487" s="13"/>
    </row>
    <row r="488" spans="1:23" ht="15" customHeight="1">
      <c r="B488" s="73">
        <f>SUM(Q488:Q505)</f>
        <v>108509.09090909091</v>
      </c>
      <c r="C488" s="19" t="s">
        <v>110</v>
      </c>
      <c r="G488" s="17"/>
      <c r="H488" s="17"/>
      <c r="K488" s="17"/>
      <c r="N488" s="17"/>
      <c r="O488" s="32"/>
      <c r="Q488" s="249"/>
      <c r="R488" s="24"/>
    </row>
    <row r="489" spans="1:23" ht="15" customHeight="1">
      <c r="B489" s="73"/>
      <c r="C489" s="19"/>
      <c r="D489" s="52" t="s">
        <v>268</v>
      </c>
      <c r="G489" s="17"/>
      <c r="H489" s="17"/>
      <c r="K489" s="17"/>
      <c r="N489" s="17"/>
      <c r="O489" s="22"/>
      <c r="Q489" s="43"/>
      <c r="R489" s="24"/>
    </row>
    <row r="490" spans="1:23" ht="15" customHeight="1">
      <c r="B490" s="73"/>
      <c r="C490" s="19"/>
      <c r="D490" s="44">
        <v>620</v>
      </c>
      <c r="E490" s="17" t="s">
        <v>112</v>
      </c>
      <c r="F490" s="17" t="s">
        <v>113</v>
      </c>
      <c r="G490" s="17"/>
      <c r="H490" s="17"/>
      <c r="I490" s="45">
        <v>4</v>
      </c>
      <c r="J490" s="17" t="s">
        <v>114</v>
      </c>
      <c r="K490" s="17" t="s">
        <v>113</v>
      </c>
      <c r="L490" s="46">
        <v>2</v>
      </c>
      <c r="M490" s="17" t="s">
        <v>115</v>
      </c>
      <c r="N490" s="17"/>
      <c r="O490" s="23" t="s">
        <v>116</v>
      </c>
      <c r="P490" s="16">
        <f>D490*I490*L490</f>
        <v>4960</v>
      </c>
      <c r="Q490" s="38"/>
      <c r="R490" s="24"/>
      <c r="S490" s="18"/>
      <c r="U490" s="13"/>
      <c r="V490" s="13"/>
      <c r="W490" s="13"/>
    </row>
    <row r="491" spans="1:23" ht="15" customHeight="1">
      <c r="B491" s="73"/>
      <c r="C491" s="37"/>
      <c r="D491" s="44">
        <v>4000</v>
      </c>
      <c r="E491" s="17" t="s">
        <v>112</v>
      </c>
      <c r="F491" s="17" t="s">
        <v>113</v>
      </c>
      <c r="G491" s="17"/>
      <c r="H491" s="17"/>
      <c r="I491" s="45">
        <v>2</v>
      </c>
      <c r="J491" s="17" t="s">
        <v>114</v>
      </c>
      <c r="K491" s="17" t="s">
        <v>113</v>
      </c>
      <c r="L491" s="60">
        <v>0</v>
      </c>
      <c r="M491" s="17" t="s">
        <v>115</v>
      </c>
      <c r="N491" s="17"/>
      <c r="O491" s="23" t="s">
        <v>116</v>
      </c>
      <c r="P491" s="16">
        <f>D491*I491*L491</f>
        <v>0</v>
      </c>
      <c r="Q491" s="38"/>
      <c r="R491" s="24"/>
      <c r="S491" s="18"/>
      <c r="U491" s="13"/>
      <c r="V491" s="13"/>
      <c r="W491" s="13"/>
    </row>
    <row r="492" spans="1:23" ht="15" customHeight="1">
      <c r="A492" s="70"/>
      <c r="B492" s="73"/>
      <c r="C492" s="38"/>
      <c r="G492" s="17"/>
      <c r="H492" s="17"/>
      <c r="K492" s="22"/>
      <c r="N492" s="17"/>
      <c r="O492" s="17" t="s">
        <v>119</v>
      </c>
      <c r="P492" s="13"/>
      <c r="Q492" s="38">
        <f>SUM(P490:P491)/110*100</f>
        <v>4509.090909090909</v>
      </c>
      <c r="R492" s="85" t="s">
        <v>125</v>
      </c>
      <c r="S492" s="18"/>
      <c r="U492" s="13"/>
      <c r="V492" s="13"/>
      <c r="W492" s="13"/>
    </row>
    <row r="493" spans="1:23" ht="15" customHeight="1">
      <c r="A493" s="70"/>
      <c r="B493" s="73"/>
      <c r="C493" s="19" t="s">
        <v>181</v>
      </c>
      <c r="D493" s="44">
        <v>140</v>
      </c>
      <c r="E493" s="17" t="s">
        <v>112</v>
      </c>
      <c r="F493" s="17" t="s">
        <v>113</v>
      </c>
      <c r="G493" s="17"/>
      <c r="H493" s="17"/>
      <c r="I493" s="53">
        <v>100</v>
      </c>
      <c r="J493" s="17" t="s">
        <v>114</v>
      </c>
      <c r="K493" s="17" t="s">
        <v>113</v>
      </c>
      <c r="L493" s="54">
        <v>4</v>
      </c>
      <c r="M493" s="17" t="s">
        <v>115</v>
      </c>
      <c r="N493" s="17"/>
      <c r="O493" s="23" t="s">
        <v>116</v>
      </c>
      <c r="P493" s="16">
        <f>D493*I493*L493</f>
        <v>56000</v>
      </c>
      <c r="Q493" s="38"/>
      <c r="R493" s="24" t="s">
        <v>196</v>
      </c>
      <c r="S493" s="18"/>
      <c r="U493" s="13"/>
      <c r="V493" s="13"/>
      <c r="W493" s="13"/>
    </row>
    <row r="494" spans="1:23" ht="15" customHeight="1">
      <c r="A494" s="70"/>
      <c r="B494" s="73"/>
      <c r="C494" s="19"/>
      <c r="D494" s="44">
        <v>2000</v>
      </c>
      <c r="E494" s="17" t="s">
        <v>112</v>
      </c>
      <c r="F494" s="17" t="s">
        <v>113</v>
      </c>
      <c r="G494" s="17"/>
      <c r="H494" s="17"/>
      <c r="I494" s="53">
        <v>2</v>
      </c>
      <c r="J494" s="17" t="s">
        <v>129</v>
      </c>
      <c r="K494" s="17" t="s">
        <v>113</v>
      </c>
      <c r="L494" s="54">
        <v>2</v>
      </c>
      <c r="M494" s="17" t="s">
        <v>133</v>
      </c>
      <c r="N494" s="17"/>
      <c r="O494" s="23" t="s">
        <v>116</v>
      </c>
      <c r="P494" s="16">
        <f>D494*I494*L494</f>
        <v>8000</v>
      </c>
      <c r="Q494" s="38">
        <f>P493+P494</f>
        <v>64000</v>
      </c>
      <c r="R494" s="24" t="s">
        <v>183</v>
      </c>
      <c r="S494" s="18"/>
      <c r="U494" s="13"/>
      <c r="V494" s="13"/>
      <c r="W494" s="13"/>
    </row>
    <row r="495" spans="1:23" ht="15" customHeight="1">
      <c r="A495" s="70"/>
      <c r="B495" s="73"/>
      <c r="C495" s="19" t="s">
        <v>131</v>
      </c>
      <c r="G495" s="17"/>
      <c r="H495" s="17"/>
      <c r="K495" s="22"/>
      <c r="N495" s="17"/>
      <c r="P495" s="16"/>
      <c r="Q495" s="38"/>
      <c r="R495" s="24"/>
      <c r="S495" s="18"/>
      <c r="U495" s="13"/>
      <c r="V495" s="13"/>
      <c r="W495" s="13"/>
    </row>
    <row r="496" spans="1:23" ht="15" customHeight="1">
      <c r="A496" s="70"/>
      <c r="B496" s="73"/>
      <c r="C496" s="38" t="s">
        <v>132</v>
      </c>
      <c r="D496" s="44">
        <v>10000</v>
      </c>
      <c r="E496" s="17" t="s">
        <v>112</v>
      </c>
      <c r="F496" s="17" t="s">
        <v>113</v>
      </c>
      <c r="G496" s="17"/>
      <c r="H496" s="17"/>
      <c r="I496" s="53">
        <v>1</v>
      </c>
      <c r="J496" s="17" t="s">
        <v>129</v>
      </c>
      <c r="K496" s="17" t="s">
        <v>113</v>
      </c>
      <c r="L496" s="54">
        <v>1</v>
      </c>
      <c r="M496" s="17" t="s">
        <v>115</v>
      </c>
      <c r="N496" s="17"/>
      <c r="O496" s="23" t="s">
        <v>116</v>
      </c>
      <c r="P496" s="16">
        <f>D496*I496*L496</f>
        <v>10000</v>
      </c>
      <c r="Q496" s="38"/>
      <c r="R496" s="24"/>
      <c r="S496" s="18"/>
      <c r="U496" s="13"/>
      <c r="V496" s="13"/>
      <c r="W496" s="13"/>
    </row>
    <row r="497" spans="1:23" ht="15" customHeight="1">
      <c r="A497" s="70"/>
      <c r="B497" s="73"/>
      <c r="C497" s="38" t="s">
        <v>135</v>
      </c>
      <c r="D497" s="44"/>
      <c r="E497" s="17" t="s">
        <v>112</v>
      </c>
      <c r="F497" s="17" t="s">
        <v>113</v>
      </c>
      <c r="G497" s="17"/>
      <c r="H497" s="17"/>
      <c r="I497" s="53">
        <v>1</v>
      </c>
      <c r="J497" s="17" t="s">
        <v>129</v>
      </c>
      <c r="K497" s="17" t="s">
        <v>113</v>
      </c>
      <c r="L497" s="54">
        <v>1</v>
      </c>
      <c r="M497" s="17" t="s">
        <v>115</v>
      </c>
      <c r="N497" s="17"/>
      <c r="O497" s="23" t="s">
        <v>116</v>
      </c>
      <c r="P497" s="16">
        <f>D497*I497*L497</f>
        <v>0</v>
      </c>
      <c r="Q497" s="38">
        <f>P496+P497</f>
        <v>10000</v>
      </c>
      <c r="R497" s="24"/>
      <c r="S497" s="18"/>
      <c r="U497" s="13"/>
      <c r="V497" s="13"/>
      <c r="W497" s="13"/>
    </row>
    <row r="498" spans="1:23" ht="15" customHeight="1">
      <c r="A498" s="70"/>
      <c r="B498" s="73"/>
      <c r="C498" s="70"/>
      <c r="G498" s="17"/>
      <c r="H498" s="17"/>
      <c r="K498" s="22"/>
      <c r="N498" s="17"/>
      <c r="P498" s="16"/>
      <c r="Q498" s="38"/>
      <c r="R498" s="24"/>
      <c r="S498" s="18"/>
      <c r="U498" s="13"/>
      <c r="V498" s="13"/>
      <c r="W498" s="13"/>
    </row>
    <row r="499" spans="1:23" ht="15" customHeight="1">
      <c r="A499" s="70"/>
      <c r="B499" s="73"/>
      <c r="C499" s="19" t="s">
        <v>139</v>
      </c>
      <c r="D499" s="44">
        <v>800</v>
      </c>
      <c r="E499" s="17" t="s">
        <v>112</v>
      </c>
      <c r="F499" s="17" t="s">
        <v>113</v>
      </c>
      <c r="G499" s="17"/>
      <c r="H499" s="17"/>
      <c r="I499" s="53">
        <v>0</v>
      </c>
      <c r="J499" s="17" t="s">
        <v>114</v>
      </c>
      <c r="K499" s="17" t="s">
        <v>113</v>
      </c>
      <c r="L499" s="54">
        <v>1</v>
      </c>
      <c r="M499" s="17" t="s">
        <v>115</v>
      </c>
      <c r="N499" s="17"/>
      <c r="O499" s="23" t="s">
        <v>116</v>
      </c>
      <c r="P499" s="16">
        <f>D499*I499*L499</f>
        <v>0</v>
      </c>
      <c r="Q499" s="38">
        <f>P499</f>
        <v>0</v>
      </c>
      <c r="R499" s="24"/>
      <c r="S499" s="18"/>
      <c r="U499" s="13"/>
      <c r="V499" s="13"/>
      <c r="W499" s="13"/>
    </row>
    <row r="500" spans="1:23" ht="15" customHeight="1">
      <c r="A500" s="70"/>
      <c r="B500" s="73"/>
      <c r="C500" s="19" t="s">
        <v>147</v>
      </c>
      <c r="G500" s="17"/>
      <c r="H500" s="17"/>
      <c r="K500" s="22"/>
      <c r="N500" s="17"/>
      <c r="P500" s="16"/>
      <c r="Q500" s="38"/>
      <c r="R500" s="24"/>
      <c r="S500" s="18"/>
      <c r="U500" s="13"/>
      <c r="V500" s="13"/>
      <c r="W500" s="13"/>
    </row>
    <row r="501" spans="1:23" ht="15" customHeight="1">
      <c r="A501" s="70"/>
      <c r="B501" s="73"/>
      <c r="C501" s="40" t="s">
        <v>148</v>
      </c>
      <c r="D501" s="44">
        <v>10000</v>
      </c>
      <c r="E501" s="17" t="s">
        <v>112</v>
      </c>
      <c r="F501" s="17" t="s">
        <v>113</v>
      </c>
      <c r="G501" s="17"/>
      <c r="H501" s="17"/>
      <c r="I501" s="53">
        <v>1</v>
      </c>
      <c r="J501" s="17" t="s">
        <v>129</v>
      </c>
      <c r="K501" s="17" t="s">
        <v>113</v>
      </c>
      <c r="L501" s="54">
        <v>1</v>
      </c>
      <c r="M501" s="17" t="s">
        <v>115</v>
      </c>
      <c r="N501" s="17"/>
      <c r="O501" s="23" t="s">
        <v>116</v>
      </c>
      <c r="P501" s="16">
        <f>D501*I501*L501</f>
        <v>10000</v>
      </c>
      <c r="Q501" s="38"/>
      <c r="R501" s="24"/>
      <c r="S501" s="18"/>
      <c r="U501" s="13"/>
      <c r="V501" s="13"/>
      <c r="W501" s="13"/>
    </row>
    <row r="502" spans="1:23" ht="15" customHeight="1">
      <c r="A502" s="70"/>
      <c r="B502" s="73"/>
      <c r="C502" s="38" t="s">
        <v>155</v>
      </c>
      <c r="D502" s="34"/>
      <c r="E502" s="17" t="s">
        <v>112</v>
      </c>
      <c r="F502" s="17" t="s">
        <v>113</v>
      </c>
      <c r="G502" s="17"/>
      <c r="H502" s="17"/>
      <c r="I502" s="53">
        <v>1</v>
      </c>
      <c r="J502" s="17" t="s">
        <v>129</v>
      </c>
      <c r="K502" s="17" t="s">
        <v>113</v>
      </c>
      <c r="L502" s="54">
        <v>1</v>
      </c>
      <c r="M502" s="17" t="s">
        <v>115</v>
      </c>
      <c r="N502" s="17"/>
      <c r="O502" s="23" t="s">
        <v>116</v>
      </c>
      <c r="P502" s="16">
        <f>D502*I502*L502</f>
        <v>0</v>
      </c>
      <c r="Q502" s="38"/>
      <c r="R502" s="24"/>
      <c r="S502" s="18"/>
      <c r="U502" s="13"/>
      <c r="V502" s="13"/>
      <c r="W502" s="13"/>
    </row>
    <row r="503" spans="1:23" ht="15" customHeight="1">
      <c r="A503" s="70"/>
      <c r="B503" s="73"/>
      <c r="C503" s="40" t="s">
        <v>158</v>
      </c>
      <c r="D503" s="34">
        <v>10000</v>
      </c>
      <c r="E503" s="17" t="s">
        <v>112</v>
      </c>
      <c r="F503" s="17" t="s">
        <v>113</v>
      </c>
      <c r="G503" s="17"/>
      <c r="H503" s="17"/>
      <c r="I503" s="53">
        <v>1</v>
      </c>
      <c r="J503" s="17" t="s">
        <v>129</v>
      </c>
      <c r="K503" s="17" t="s">
        <v>113</v>
      </c>
      <c r="L503" s="54">
        <v>1</v>
      </c>
      <c r="M503" s="17" t="s">
        <v>115</v>
      </c>
      <c r="N503" s="17"/>
      <c r="O503" s="23" t="s">
        <v>116</v>
      </c>
      <c r="P503" s="16">
        <f>D503*I503*L503</f>
        <v>10000</v>
      </c>
      <c r="Q503" s="38"/>
      <c r="R503" s="24"/>
      <c r="S503" s="18"/>
      <c r="U503" s="13"/>
      <c r="V503" s="13"/>
      <c r="W503" s="13"/>
    </row>
    <row r="504" spans="1:23" ht="15" customHeight="1">
      <c r="A504" s="70"/>
      <c r="B504" s="73"/>
      <c r="C504" s="41" t="s">
        <v>159</v>
      </c>
      <c r="D504" s="34"/>
      <c r="E504" s="17" t="s">
        <v>112</v>
      </c>
      <c r="F504" s="17" t="s">
        <v>113</v>
      </c>
      <c r="G504" s="17"/>
      <c r="H504" s="17"/>
      <c r="I504" s="53"/>
      <c r="J504" s="17" t="s">
        <v>129</v>
      </c>
      <c r="K504" s="17" t="s">
        <v>113</v>
      </c>
      <c r="L504" s="54">
        <v>1</v>
      </c>
      <c r="M504" s="17" t="s">
        <v>115</v>
      </c>
      <c r="N504" s="17"/>
      <c r="O504" s="23" t="s">
        <v>116</v>
      </c>
      <c r="P504" s="16">
        <f>D504*I504*L504</f>
        <v>0</v>
      </c>
      <c r="Q504" s="38"/>
      <c r="R504" s="112" t="s">
        <v>243</v>
      </c>
      <c r="S504" s="18"/>
      <c r="U504" s="13"/>
      <c r="V504" s="13"/>
      <c r="W504" s="13"/>
    </row>
    <row r="505" spans="1:23" ht="15" customHeight="1" thickBot="1">
      <c r="A505" s="70"/>
      <c r="B505" s="73"/>
      <c r="C505" s="47" t="s">
        <v>176</v>
      </c>
      <c r="D505" s="34">
        <v>10000</v>
      </c>
      <c r="E505" s="17" t="s">
        <v>112</v>
      </c>
      <c r="F505" s="17" t="s">
        <v>113</v>
      </c>
      <c r="G505" s="17"/>
      <c r="H505" s="17"/>
      <c r="I505" s="53">
        <v>1</v>
      </c>
      <c r="J505" s="17" t="s">
        <v>129</v>
      </c>
      <c r="K505" s="17" t="s">
        <v>113</v>
      </c>
      <c r="L505" s="54">
        <v>1</v>
      </c>
      <c r="M505" s="17" t="s">
        <v>115</v>
      </c>
      <c r="N505" s="17"/>
      <c r="O505" s="23" t="s">
        <v>116</v>
      </c>
      <c r="P505" s="16">
        <f>D505*I505*L505</f>
        <v>10000</v>
      </c>
      <c r="Q505" s="55">
        <f>SUM(P501:P505)</f>
        <v>30000</v>
      </c>
      <c r="R505" s="24"/>
      <c r="S505" s="18"/>
      <c r="U505" s="13"/>
      <c r="V505" s="13"/>
      <c r="W505" s="13"/>
    </row>
    <row r="506" spans="1:23" ht="15" customHeight="1">
      <c r="A506" s="236" t="s">
        <v>79</v>
      </c>
      <c r="B506" s="181" t="s">
        <v>269</v>
      </c>
      <c r="C506" s="182"/>
      <c r="D506" s="182"/>
      <c r="E506" s="182"/>
      <c r="F506" s="182"/>
      <c r="G506" s="182"/>
      <c r="H506" s="182"/>
      <c r="I506" s="182"/>
      <c r="J506" s="182"/>
      <c r="K506" s="182"/>
      <c r="L506" s="182"/>
      <c r="M506" s="182"/>
      <c r="N506" s="182"/>
      <c r="O506" s="182"/>
      <c r="P506" s="182"/>
      <c r="Q506" s="182"/>
      <c r="R506" s="182"/>
      <c r="S506" s="174"/>
      <c r="T506" s="13"/>
      <c r="U506" s="13"/>
      <c r="V506" s="13"/>
      <c r="W506" s="13"/>
    </row>
    <row r="507" spans="1:23" ht="15" customHeight="1">
      <c r="B507" s="73">
        <f>SUM(Q507:Q516)</f>
        <v>50563.636363636368</v>
      </c>
      <c r="C507" s="61" t="s">
        <v>110</v>
      </c>
      <c r="D507" s="33" t="s">
        <v>326</v>
      </c>
      <c r="G507" s="17"/>
      <c r="H507" s="17"/>
      <c r="K507" s="17"/>
      <c r="N507" s="17"/>
      <c r="O507" s="22"/>
      <c r="Q507" s="43"/>
      <c r="R507" s="24" t="s">
        <v>271</v>
      </c>
      <c r="S507" s="13"/>
      <c r="T507" s="13"/>
      <c r="U507" s="13"/>
      <c r="V507" s="13"/>
      <c r="W507" s="13"/>
    </row>
    <row r="508" spans="1:23" ht="15" customHeight="1">
      <c r="B508" s="73"/>
      <c r="C508" s="61"/>
      <c r="D508" s="34">
        <v>620</v>
      </c>
      <c r="E508" s="17" t="s">
        <v>112</v>
      </c>
      <c r="F508" s="17" t="s">
        <v>113</v>
      </c>
      <c r="G508" s="17"/>
      <c r="H508" s="17"/>
      <c r="I508" s="45">
        <v>4</v>
      </c>
      <c r="J508" s="17" t="s">
        <v>114</v>
      </c>
      <c r="K508" s="17" t="s">
        <v>113</v>
      </c>
      <c r="L508" s="46">
        <v>3</v>
      </c>
      <c r="M508" s="17" t="s">
        <v>115</v>
      </c>
      <c r="N508" s="17"/>
      <c r="O508" s="23" t="s">
        <v>116</v>
      </c>
      <c r="P508" s="16">
        <f>D508*I508*L508</f>
        <v>7440</v>
      </c>
      <c r="Q508" s="38">
        <f>P508/110*100</f>
        <v>6763.636363636364</v>
      </c>
      <c r="R508" s="85" t="s">
        <v>125</v>
      </c>
      <c r="S508" s="13"/>
      <c r="T508" s="13"/>
      <c r="U508" s="13"/>
      <c r="V508" s="13"/>
      <c r="W508" s="13"/>
    </row>
    <row r="509" spans="1:23" ht="15" customHeight="1">
      <c r="B509" s="73"/>
      <c r="C509" s="61" t="s">
        <v>181</v>
      </c>
      <c r="D509" s="34">
        <v>140</v>
      </c>
      <c r="E509" s="17" t="s">
        <v>112</v>
      </c>
      <c r="F509" s="17" t="s">
        <v>113</v>
      </c>
      <c r="G509" s="17"/>
      <c r="H509" s="17"/>
      <c r="I509" s="53">
        <v>20</v>
      </c>
      <c r="J509" s="17" t="s">
        <v>114</v>
      </c>
      <c r="K509" s="17" t="s">
        <v>113</v>
      </c>
      <c r="L509" s="54">
        <v>6</v>
      </c>
      <c r="M509" s="17" t="s">
        <v>115</v>
      </c>
      <c r="N509" s="17"/>
      <c r="O509" s="23" t="s">
        <v>116</v>
      </c>
      <c r="P509" s="16">
        <f>D509*I509*L509</f>
        <v>16800</v>
      </c>
      <c r="Q509" s="38"/>
      <c r="R509" s="24" t="s">
        <v>182</v>
      </c>
      <c r="S509" s="13"/>
      <c r="T509" s="13"/>
      <c r="U509" s="13"/>
      <c r="V509" s="13"/>
      <c r="W509" s="13"/>
    </row>
    <row r="510" spans="1:23" ht="15" customHeight="1">
      <c r="A510" s="70"/>
      <c r="B510" s="73"/>
      <c r="C510" s="61"/>
      <c r="D510" s="34">
        <v>2000</v>
      </c>
      <c r="E510" s="17" t="s">
        <v>112</v>
      </c>
      <c r="F510" s="17" t="s">
        <v>113</v>
      </c>
      <c r="G510" s="17"/>
      <c r="H510" s="17"/>
      <c r="I510" s="53">
        <v>2</v>
      </c>
      <c r="J510" s="17" t="s">
        <v>129</v>
      </c>
      <c r="K510" s="17" t="s">
        <v>113</v>
      </c>
      <c r="L510" s="54">
        <v>3</v>
      </c>
      <c r="M510" s="17" t="s">
        <v>115</v>
      </c>
      <c r="N510" s="17"/>
      <c r="O510" s="23" t="s">
        <v>116</v>
      </c>
      <c r="P510" s="16">
        <f>D510*I510*L510</f>
        <v>12000</v>
      </c>
      <c r="Q510" s="38">
        <f>P509+P510</f>
        <v>28800</v>
      </c>
      <c r="R510" s="24" t="s">
        <v>183</v>
      </c>
      <c r="S510" s="13"/>
      <c r="T510" s="13"/>
      <c r="U510" s="13"/>
      <c r="V510" s="13"/>
      <c r="W510" s="13"/>
    </row>
    <row r="511" spans="1:23" ht="15" customHeight="1">
      <c r="A511" s="70"/>
      <c r="B511" s="73"/>
      <c r="C511" s="61" t="s">
        <v>147</v>
      </c>
      <c r="D511" s="20"/>
      <c r="G511" s="17"/>
      <c r="H511" s="17"/>
      <c r="K511" s="22"/>
      <c r="N511" s="17"/>
      <c r="P511" s="16"/>
      <c r="Q511" s="38"/>
      <c r="R511" s="24"/>
      <c r="S511" s="13"/>
      <c r="T511" s="13"/>
      <c r="U511" s="13"/>
      <c r="V511" s="13"/>
      <c r="W511" s="13"/>
    </row>
    <row r="512" spans="1:23" ht="15" customHeight="1">
      <c r="A512" s="70"/>
      <c r="B512" s="73"/>
      <c r="C512" s="63" t="s">
        <v>148</v>
      </c>
      <c r="D512" s="34"/>
      <c r="E512" s="17" t="s">
        <v>112</v>
      </c>
      <c r="F512" s="17" t="s">
        <v>113</v>
      </c>
      <c r="G512" s="17"/>
      <c r="H512" s="17"/>
      <c r="I512" s="53"/>
      <c r="J512" s="17" t="s">
        <v>129</v>
      </c>
      <c r="K512" s="17" t="s">
        <v>113</v>
      </c>
      <c r="L512" s="54"/>
      <c r="M512" s="17" t="s">
        <v>115</v>
      </c>
      <c r="N512" s="17"/>
      <c r="O512" s="23" t="s">
        <v>116</v>
      </c>
      <c r="P512" s="16">
        <f>D512*I512*L512</f>
        <v>0</v>
      </c>
      <c r="Q512" s="38"/>
      <c r="R512" s="24"/>
      <c r="S512" s="13"/>
      <c r="T512" s="13"/>
      <c r="U512" s="13"/>
      <c r="V512" s="13"/>
      <c r="W512" s="13"/>
    </row>
    <row r="513" spans="1:23" ht="15" customHeight="1">
      <c r="A513" s="70"/>
      <c r="B513" s="73"/>
      <c r="C513" s="62" t="s">
        <v>155</v>
      </c>
      <c r="D513" s="34"/>
      <c r="E513" s="17" t="s">
        <v>112</v>
      </c>
      <c r="F513" s="17" t="s">
        <v>113</v>
      </c>
      <c r="G513" s="17"/>
      <c r="H513" s="17"/>
      <c r="I513" s="53"/>
      <c r="J513" s="17" t="s">
        <v>129</v>
      </c>
      <c r="K513" s="17" t="s">
        <v>113</v>
      </c>
      <c r="L513" s="54"/>
      <c r="M513" s="17" t="s">
        <v>115</v>
      </c>
      <c r="N513" s="17"/>
      <c r="O513" s="23" t="s">
        <v>116</v>
      </c>
      <c r="P513" s="16">
        <f>D513*I513*L513</f>
        <v>0</v>
      </c>
      <c r="Q513" s="38"/>
      <c r="R513" s="112" t="s">
        <v>243</v>
      </c>
      <c r="S513" s="13"/>
      <c r="T513" s="13"/>
      <c r="U513" s="13"/>
      <c r="V513" s="13"/>
      <c r="W513" s="13"/>
    </row>
    <row r="514" spans="1:23" ht="15" customHeight="1">
      <c r="A514" s="70"/>
      <c r="B514" s="73"/>
      <c r="C514" s="63" t="s">
        <v>158</v>
      </c>
      <c r="D514" s="34">
        <v>5000</v>
      </c>
      <c r="E514" s="17" t="s">
        <v>112</v>
      </c>
      <c r="F514" s="17" t="s">
        <v>113</v>
      </c>
      <c r="G514" s="17"/>
      <c r="H514" s="17"/>
      <c r="I514" s="53">
        <v>1</v>
      </c>
      <c r="J514" s="17" t="s">
        <v>129</v>
      </c>
      <c r="K514" s="17" t="s">
        <v>113</v>
      </c>
      <c r="L514" s="54">
        <v>3</v>
      </c>
      <c r="M514" s="17" t="s">
        <v>115</v>
      </c>
      <c r="N514" s="17"/>
      <c r="O514" s="23" t="s">
        <v>116</v>
      </c>
      <c r="P514" s="16">
        <f>D514*I514*L514</f>
        <v>15000</v>
      </c>
      <c r="Q514" s="38"/>
      <c r="R514" s="24"/>
      <c r="S514" s="13"/>
      <c r="T514" s="13"/>
      <c r="U514" s="13"/>
      <c r="V514" s="13"/>
      <c r="W514" s="13"/>
    </row>
    <row r="515" spans="1:23" ht="15" customHeight="1">
      <c r="A515" s="70"/>
      <c r="B515" s="73"/>
      <c r="C515" s="64" t="s">
        <v>159</v>
      </c>
      <c r="D515" s="34"/>
      <c r="E515" s="17" t="s">
        <v>112</v>
      </c>
      <c r="F515" s="17" t="s">
        <v>113</v>
      </c>
      <c r="G515" s="17"/>
      <c r="H515" s="17"/>
      <c r="I515" s="53"/>
      <c r="J515" s="17" t="s">
        <v>129</v>
      </c>
      <c r="K515" s="17" t="s">
        <v>113</v>
      </c>
      <c r="L515" s="54"/>
      <c r="M515" s="17" t="s">
        <v>115</v>
      </c>
      <c r="N515" s="17"/>
      <c r="O515" s="23" t="s">
        <v>116</v>
      </c>
      <c r="P515" s="16">
        <f>D515*I515*L515</f>
        <v>0</v>
      </c>
      <c r="Q515" s="38"/>
      <c r="R515" s="24"/>
      <c r="S515" s="13"/>
      <c r="T515" s="13"/>
      <c r="U515" s="13"/>
      <c r="V515" s="13"/>
      <c r="W515" s="13"/>
    </row>
    <row r="516" spans="1:23" ht="15" customHeight="1" thickBot="1">
      <c r="A516" s="70"/>
      <c r="B516" s="73"/>
      <c r="C516" s="65" t="s">
        <v>176</v>
      </c>
      <c r="D516" s="34"/>
      <c r="E516" s="17" t="s">
        <v>112</v>
      </c>
      <c r="F516" s="17" t="s">
        <v>113</v>
      </c>
      <c r="G516" s="17"/>
      <c r="H516" s="17"/>
      <c r="I516" s="53"/>
      <c r="J516" s="17" t="s">
        <v>129</v>
      </c>
      <c r="K516" s="17" t="s">
        <v>113</v>
      </c>
      <c r="L516" s="54"/>
      <c r="M516" s="17" t="s">
        <v>115</v>
      </c>
      <c r="N516" s="17"/>
      <c r="O516" s="23" t="s">
        <v>116</v>
      </c>
      <c r="P516" s="16">
        <f>D516*I516*L516</f>
        <v>0</v>
      </c>
      <c r="Q516" s="55">
        <f>SUM(P512:P516)</f>
        <v>15000</v>
      </c>
      <c r="R516" s="24"/>
      <c r="S516" s="13"/>
      <c r="T516" s="13"/>
      <c r="U516" s="13"/>
      <c r="V516" s="13"/>
      <c r="W516" s="13"/>
    </row>
    <row r="517" spans="1:23" ht="15" customHeight="1">
      <c r="A517" s="236" t="s">
        <v>272</v>
      </c>
      <c r="B517" s="181" t="s">
        <v>273</v>
      </c>
      <c r="C517" s="182"/>
      <c r="D517" s="182"/>
      <c r="E517" s="182"/>
      <c r="F517" s="182"/>
      <c r="G517" s="182"/>
      <c r="H517" s="182"/>
      <c r="I517" s="182"/>
      <c r="J517" s="182"/>
      <c r="K517" s="182"/>
      <c r="L517" s="182"/>
      <c r="M517" s="182"/>
      <c r="N517" s="182"/>
      <c r="O517" s="182"/>
      <c r="P517" s="182"/>
      <c r="Q517" s="182"/>
      <c r="R517" s="182"/>
      <c r="S517" s="174"/>
      <c r="T517" s="13"/>
      <c r="U517" s="13"/>
      <c r="V517" s="13"/>
      <c r="W517" s="13"/>
    </row>
    <row r="518" spans="1:23" ht="15" customHeight="1">
      <c r="A518" s="70"/>
      <c r="B518" s="73">
        <f>SUM(Q518:Q527)</f>
        <v>67000</v>
      </c>
      <c r="C518" s="19" t="s">
        <v>110</v>
      </c>
      <c r="D518" s="33"/>
      <c r="G518" s="17"/>
      <c r="H518" s="17"/>
      <c r="K518" s="17"/>
      <c r="N518" s="17"/>
      <c r="O518" s="22"/>
      <c r="Q518" s="43"/>
      <c r="R518" s="85" t="s">
        <v>125</v>
      </c>
      <c r="U518" s="18"/>
      <c r="V518" s="17"/>
      <c r="W518" s="13"/>
    </row>
    <row r="519" spans="1:23" ht="15" customHeight="1">
      <c r="A519" s="70"/>
      <c r="B519" s="73"/>
      <c r="C519" s="19"/>
      <c r="D519" s="34">
        <v>0</v>
      </c>
      <c r="E519" s="17" t="s">
        <v>112</v>
      </c>
      <c r="F519" s="17" t="s">
        <v>113</v>
      </c>
      <c r="G519" s="17"/>
      <c r="H519" s="17"/>
      <c r="I519" s="45">
        <v>1</v>
      </c>
      <c r="J519" s="17" t="s">
        <v>114</v>
      </c>
      <c r="K519" s="17" t="s">
        <v>113</v>
      </c>
      <c r="L519" s="46"/>
      <c r="M519" s="17" t="s">
        <v>115</v>
      </c>
      <c r="N519" s="17"/>
      <c r="O519" s="23" t="s">
        <v>116</v>
      </c>
      <c r="P519" s="16">
        <f>D519*I519*L519</f>
        <v>0</v>
      </c>
      <c r="Q519" s="38">
        <f>P519/110*100</f>
        <v>0</v>
      </c>
      <c r="R519" s="112" t="s">
        <v>259</v>
      </c>
      <c r="S519" s="13"/>
      <c r="T519" s="13"/>
      <c r="U519" s="13"/>
      <c r="V519" s="13"/>
      <c r="W519" s="13"/>
    </row>
    <row r="520" spans="1:23" ht="15" customHeight="1">
      <c r="A520" s="70"/>
      <c r="B520" s="73"/>
      <c r="C520" s="19" t="s">
        <v>181</v>
      </c>
      <c r="D520" s="34">
        <v>140</v>
      </c>
      <c r="E520" s="17" t="s">
        <v>112</v>
      </c>
      <c r="F520" s="17" t="s">
        <v>113</v>
      </c>
      <c r="G520" s="17"/>
      <c r="H520" s="17"/>
      <c r="I520" s="53">
        <v>20</v>
      </c>
      <c r="J520" s="17" t="s">
        <v>114</v>
      </c>
      <c r="K520" s="17" t="s">
        <v>113</v>
      </c>
      <c r="L520" s="54">
        <v>15</v>
      </c>
      <c r="M520" s="17" t="s">
        <v>115</v>
      </c>
      <c r="N520" s="17"/>
      <c r="O520" s="23" t="s">
        <v>116</v>
      </c>
      <c r="P520" s="16">
        <f>D520*I520*L520</f>
        <v>42000</v>
      </c>
      <c r="Q520" s="38"/>
      <c r="R520" s="24" t="s">
        <v>182</v>
      </c>
      <c r="S520" s="13"/>
      <c r="T520" s="13"/>
      <c r="U520" s="13"/>
      <c r="V520" s="13"/>
      <c r="W520" s="13"/>
    </row>
    <row r="521" spans="1:23" ht="15" customHeight="1">
      <c r="A521" s="70"/>
      <c r="B521" s="73"/>
      <c r="C521" s="61"/>
      <c r="D521" s="34">
        <v>2000</v>
      </c>
      <c r="E521" s="17" t="s">
        <v>112</v>
      </c>
      <c r="F521" s="17" t="s">
        <v>113</v>
      </c>
      <c r="G521" s="17"/>
      <c r="H521" s="17"/>
      <c r="I521" s="53"/>
      <c r="J521" s="17" t="s">
        <v>129</v>
      </c>
      <c r="K521" s="17" t="s">
        <v>113</v>
      </c>
      <c r="L521" s="54"/>
      <c r="M521" s="17" t="s">
        <v>133</v>
      </c>
      <c r="N521" s="17"/>
      <c r="O521" s="23" t="s">
        <v>116</v>
      </c>
      <c r="P521" s="16">
        <f>D521*I521*L521</f>
        <v>0</v>
      </c>
      <c r="Q521" s="38">
        <f>P520+P521</f>
        <v>42000</v>
      </c>
      <c r="R521" s="24" t="s">
        <v>183</v>
      </c>
      <c r="S521" s="13"/>
      <c r="T521" s="13"/>
      <c r="U521" s="13"/>
      <c r="V521" s="13"/>
      <c r="W521" s="13"/>
    </row>
    <row r="522" spans="1:23" ht="15" customHeight="1">
      <c r="A522" s="70"/>
      <c r="B522" s="73"/>
      <c r="C522" s="61" t="s">
        <v>147</v>
      </c>
      <c r="D522" s="20"/>
      <c r="G522" s="17"/>
      <c r="H522" s="17"/>
      <c r="K522" s="22"/>
      <c r="N522" s="17"/>
      <c r="P522" s="16"/>
      <c r="Q522" s="38"/>
      <c r="R522" s="24"/>
      <c r="S522" s="13"/>
      <c r="T522" s="13"/>
      <c r="U522" s="13"/>
      <c r="V522" s="13"/>
      <c r="W522" s="13"/>
    </row>
    <row r="523" spans="1:23" ht="15" customHeight="1">
      <c r="A523" s="70"/>
      <c r="B523" s="73"/>
      <c r="C523" s="63" t="s">
        <v>148</v>
      </c>
      <c r="D523" s="34"/>
      <c r="E523" s="17" t="s">
        <v>112</v>
      </c>
      <c r="F523" s="17" t="s">
        <v>113</v>
      </c>
      <c r="G523" s="17"/>
      <c r="H523" s="17"/>
      <c r="I523" s="53"/>
      <c r="J523" s="17" t="s">
        <v>129</v>
      </c>
      <c r="K523" s="17" t="s">
        <v>113</v>
      </c>
      <c r="L523" s="54"/>
      <c r="M523" s="17" t="s">
        <v>133</v>
      </c>
      <c r="N523" s="17"/>
      <c r="O523" s="23" t="s">
        <v>116</v>
      </c>
      <c r="P523" s="16">
        <f>D523*I523*L523</f>
        <v>0</v>
      </c>
      <c r="Q523" s="38"/>
      <c r="R523" s="24"/>
      <c r="S523" s="13"/>
      <c r="T523" s="13"/>
      <c r="U523" s="13"/>
      <c r="V523" s="13"/>
      <c r="W523" s="13"/>
    </row>
    <row r="524" spans="1:23" ht="15" customHeight="1">
      <c r="A524" s="70"/>
      <c r="B524" s="73"/>
      <c r="C524" s="62" t="s">
        <v>155</v>
      </c>
      <c r="D524" s="34"/>
      <c r="E524" s="17" t="s">
        <v>112</v>
      </c>
      <c r="F524" s="17" t="s">
        <v>113</v>
      </c>
      <c r="G524" s="17"/>
      <c r="H524" s="17"/>
      <c r="I524" s="53"/>
      <c r="J524" s="17" t="s">
        <v>129</v>
      </c>
      <c r="K524" s="17" t="s">
        <v>113</v>
      </c>
      <c r="L524" s="54"/>
      <c r="M524" s="17" t="s">
        <v>133</v>
      </c>
      <c r="N524" s="17"/>
      <c r="O524" s="23" t="s">
        <v>116</v>
      </c>
      <c r="P524" s="16">
        <f>D524*I524*L524</f>
        <v>0</v>
      </c>
      <c r="Q524" s="38"/>
      <c r="R524" s="24"/>
      <c r="S524" s="13"/>
      <c r="T524" s="13"/>
      <c r="U524" s="13"/>
      <c r="V524" s="13"/>
      <c r="W524" s="13"/>
    </row>
    <row r="525" spans="1:23" ht="15" customHeight="1">
      <c r="A525" s="70"/>
      <c r="B525" s="73"/>
      <c r="C525" s="63" t="s">
        <v>158</v>
      </c>
      <c r="D525" s="34">
        <v>5000</v>
      </c>
      <c r="E525" s="17" t="s">
        <v>112</v>
      </c>
      <c r="F525" s="17" t="s">
        <v>113</v>
      </c>
      <c r="G525" s="17"/>
      <c r="H525" s="17"/>
      <c r="I525" s="53">
        <v>1</v>
      </c>
      <c r="J525" s="17" t="s">
        <v>129</v>
      </c>
      <c r="K525" s="17" t="s">
        <v>113</v>
      </c>
      <c r="L525" s="54">
        <v>5</v>
      </c>
      <c r="M525" s="17" t="s">
        <v>133</v>
      </c>
      <c r="N525" s="17"/>
      <c r="O525" s="23" t="s">
        <v>116</v>
      </c>
      <c r="P525" s="16">
        <f>D525*I525*L525</f>
        <v>25000</v>
      </c>
      <c r="Q525" s="38"/>
      <c r="R525" s="24" t="s">
        <v>274</v>
      </c>
      <c r="S525" s="13"/>
      <c r="T525" s="13"/>
      <c r="U525" s="13"/>
      <c r="V525" s="13"/>
      <c r="W525" s="13"/>
    </row>
    <row r="526" spans="1:23" ht="15" customHeight="1">
      <c r="A526" s="70"/>
      <c r="B526" s="73"/>
      <c r="C526" s="64" t="s">
        <v>159</v>
      </c>
      <c r="D526" s="34"/>
      <c r="E526" s="17" t="s">
        <v>112</v>
      </c>
      <c r="F526" s="17" t="s">
        <v>113</v>
      </c>
      <c r="G526" s="17"/>
      <c r="H526" s="17"/>
      <c r="I526" s="53"/>
      <c r="J526" s="17" t="s">
        <v>129</v>
      </c>
      <c r="K526" s="17" t="s">
        <v>113</v>
      </c>
      <c r="L526" s="54"/>
      <c r="M526" s="17" t="s">
        <v>133</v>
      </c>
      <c r="N526" s="17"/>
      <c r="O526" s="23" t="s">
        <v>116</v>
      </c>
      <c r="P526" s="16">
        <f>D526*I526*L526</f>
        <v>0</v>
      </c>
      <c r="Q526" s="38"/>
      <c r="R526" s="24"/>
      <c r="S526" s="13"/>
      <c r="T526" s="13"/>
      <c r="U526" s="13"/>
      <c r="V526" s="13"/>
      <c r="W526" s="13"/>
    </row>
    <row r="527" spans="1:23" ht="15" customHeight="1" thickBot="1">
      <c r="A527" s="70"/>
      <c r="B527" s="73"/>
      <c r="C527" s="65" t="s">
        <v>176</v>
      </c>
      <c r="D527" s="34"/>
      <c r="E527" s="17" t="s">
        <v>112</v>
      </c>
      <c r="F527" s="17" t="s">
        <v>113</v>
      </c>
      <c r="G527" s="17"/>
      <c r="H527" s="17"/>
      <c r="I527" s="53"/>
      <c r="J527" s="17" t="s">
        <v>129</v>
      </c>
      <c r="K527" s="17" t="s">
        <v>113</v>
      </c>
      <c r="L527" s="54"/>
      <c r="M527" s="17" t="s">
        <v>133</v>
      </c>
      <c r="N527" s="17"/>
      <c r="O527" s="23" t="s">
        <v>116</v>
      </c>
      <c r="P527" s="16">
        <f>D527*I527*L527</f>
        <v>0</v>
      </c>
      <c r="Q527" s="55">
        <f>SUM(P523:P527)</f>
        <v>25000</v>
      </c>
      <c r="R527" s="24"/>
      <c r="S527" s="13"/>
      <c r="T527" s="13"/>
      <c r="U527" s="13"/>
      <c r="V527" s="13"/>
      <c r="W527" s="13"/>
    </row>
    <row r="528" spans="1:23" ht="15" customHeight="1">
      <c r="A528" s="236" t="s">
        <v>275</v>
      </c>
      <c r="B528" s="172" t="s">
        <v>276</v>
      </c>
      <c r="C528" s="173"/>
      <c r="D528" s="173"/>
      <c r="E528" s="173"/>
      <c r="F528" s="173"/>
      <c r="G528" s="173"/>
      <c r="H528" s="173"/>
      <c r="I528" s="173"/>
      <c r="J528" s="173"/>
      <c r="K528" s="173"/>
      <c r="L528" s="173"/>
      <c r="M528" s="173"/>
      <c r="N528" s="173"/>
      <c r="O528" s="173"/>
      <c r="P528" s="173"/>
      <c r="Q528" s="173"/>
      <c r="R528" s="173"/>
      <c r="S528" s="174"/>
      <c r="T528" s="13"/>
      <c r="U528" s="13"/>
      <c r="V528" s="13"/>
      <c r="W528" s="13"/>
    </row>
    <row r="529" spans="1:30" ht="15" customHeight="1">
      <c r="B529" s="73">
        <f>SUM(Q530:Q542)</f>
        <v>34090.909090909096</v>
      </c>
      <c r="C529" s="61" t="s">
        <v>110</v>
      </c>
      <c r="D529" s="33" t="s">
        <v>347</v>
      </c>
      <c r="G529" s="17"/>
      <c r="H529" s="17"/>
      <c r="K529" s="17"/>
      <c r="N529" s="17"/>
      <c r="O529" s="32"/>
      <c r="P529" s="13"/>
      <c r="Q529" s="248"/>
      <c r="R529" s="43"/>
      <c r="V529" s="17"/>
      <c r="X529" s="17"/>
      <c r="Y529" s="17"/>
      <c r="Z529" s="17"/>
      <c r="AA529" s="17"/>
      <c r="AB529" s="17"/>
      <c r="AC529" s="22"/>
      <c r="AD529" s="17"/>
    </row>
    <row r="530" spans="1:30" ht="15" customHeight="1">
      <c r="B530" s="73"/>
      <c r="C530" s="61"/>
      <c r="D530" s="34">
        <v>620</v>
      </c>
      <c r="E530" s="17" t="s">
        <v>112</v>
      </c>
      <c r="F530" s="17" t="s">
        <v>113</v>
      </c>
      <c r="G530" s="17"/>
      <c r="H530" s="17"/>
      <c r="I530" s="59">
        <v>3</v>
      </c>
      <c r="J530" s="17" t="s">
        <v>114</v>
      </c>
      <c r="K530" s="17" t="s">
        <v>113</v>
      </c>
      <c r="L530" s="60">
        <v>5</v>
      </c>
      <c r="M530" s="17" t="s">
        <v>115</v>
      </c>
      <c r="N530" s="17"/>
      <c r="O530" s="23" t="s">
        <v>116</v>
      </c>
      <c r="P530" s="16">
        <f>D530*I530*L530</f>
        <v>9300</v>
      </c>
      <c r="Q530" s="38"/>
      <c r="R530" s="24"/>
      <c r="V530" s="17"/>
      <c r="X530" s="17"/>
      <c r="Y530" s="17"/>
      <c r="Z530" s="32"/>
      <c r="AA530" s="17"/>
      <c r="AB530" s="17"/>
      <c r="AC530" s="23" t="s">
        <v>116</v>
      </c>
      <c r="AD530" s="16" t="e">
        <f>#REF!*W530*Z530</f>
        <v>#REF!</v>
      </c>
    </row>
    <row r="531" spans="1:30" ht="15" customHeight="1">
      <c r="B531" s="73"/>
      <c r="C531" s="67"/>
      <c r="D531" s="34">
        <v>2820</v>
      </c>
      <c r="E531" s="17" t="s">
        <v>112</v>
      </c>
      <c r="F531" s="17" t="s">
        <v>113</v>
      </c>
      <c r="G531" s="17"/>
      <c r="H531" s="17"/>
      <c r="I531" s="59">
        <v>2</v>
      </c>
      <c r="J531" s="17" t="s">
        <v>114</v>
      </c>
      <c r="K531" s="17" t="s">
        <v>113</v>
      </c>
      <c r="L531" s="60">
        <v>5</v>
      </c>
      <c r="M531" s="17" t="s">
        <v>115</v>
      </c>
      <c r="N531" s="17"/>
      <c r="O531" s="23" t="s">
        <v>116</v>
      </c>
      <c r="P531" s="16">
        <f>D531*I531*L531</f>
        <v>28200</v>
      </c>
      <c r="Q531" s="38">
        <f>(P530+P531)/110*100</f>
        <v>34090.909090909096</v>
      </c>
      <c r="R531" s="85" t="s">
        <v>125</v>
      </c>
      <c r="S531" s="13"/>
      <c r="T531" s="13"/>
      <c r="U531" s="13"/>
      <c r="V531" s="13"/>
      <c r="W531" s="13"/>
    </row>
    <row r="532" spans="1:30" ht="15" customHeight="1">
      <c r="B532" s="73"/>
      <c r="C532" s="61" t="s">
        <v>181</v>
      </c>
      <c r="D532" s="111">
        <v>0</v>
      </c>
      <c r="E532" s="17" t="s">
        <v>112</v>
      </c>
      <c r="F532" s="17" t="s">
        <v>113</v>
      </c>
      <c r="G532" s="17"/>
      <c r="H532" s="17"/>
      <c r="I532" s="53">
        <v>1</v>
      </c>
      <c r="J532" s="17" t="s">
        <v>115</v>
      </c>
      <c r="K532" s="17" t="s">
        <v>113</v>
      </c>
      <c r="L532" s="54">
        <v>5</v>
      </c>
      <c r="M532" s="17" t="s">
        <v>115</v>
      </c>
      <c r="N532" s="17"/>
      <c r="O532" s="23" t="s">
        <v>116</v>
      </c>
      <c r="P532" s="16">
        <f>D532*I532*L532</f>
        <v>0</v>
      </c>
      <c r="Q532" s="38">
        <f>P532</f>
        <v>0</v>
      </c>
      <c r="R532" s="24" t="s">
        <v>183</v>
      </c>
      <c r="S532" s="13"/>
      <c r="T532" s="13"/>
      <c r="U532" s="13"/>
      <c r="V532" s="13"/>
      <c r="W532" s="13"/>
    </row>
    <row r="533" spans="1:30" ht="15" customHeight="1">
      <c r="A533" s="70"/>
      <c r="B533" s="73"/>
      <c r="C533" s="61" t="s">
        <v>131</v>
      </c>
      <c r="D533" s="20"/>
      <c r="G533" s="17"/>
      <c r="H533" s="17"/>
      <c r="K533" s="22"/>
      <c r="N533" s="17"/>
      <c r="P533" s="16"/>
      <c r="Q533" s="38"/>
      <c r="R533" s="24"/>
      <c r="S533" s="13"/>
      <c r="T533" s="13"/>
      <c r="U533" s="13"/>
      <c r="V533" s="13"/>
      <c r="W533" s="13"/>
    </row>
    <row r="534" spans="1:30" ht="15" customHeight="1">
      <c r="A534" s="70"/>
      <c r="B534" s="73"/>
      <c r="C534" s="38" t="s">
        <v>132</v>
      </c>
      <c r="D534" s="34"/>
      <c r="E534" s="17" t="s">
        <v>112</v>
      </c>
      <c r="F534" s="17" t="s">
        <v>113</v>
      </c>
      <c r="G534" s="17"/>
      <c r="H534" s="17"/>
      <c r="I534" s="53"/>
      <c r="J534" s="17" t="s">
        <v>129</v>
      </c>
      <c r="K534" s="17" t="s">
        <v>113</v>
      </c>
      <c r="L534" s="54"/>
      <c r="M534" s="17" t="s">
        <v>133</v>
      </c>
      <c r="N534" s="17"/>
      <c r="O534" s="23" t="s">
        <v>116</v>
      </c>
      <c r="P534" s="16">
        <f>D534*I534*L534</f>
        <v>0</v>
      </c>
      <c r="Q534" s="38"/>
      <c r="R534" s="24"/>
      <c r="S534" s="13"/>
      <c r="T534" s="13"/>
      <c r="U534" s="13"/>
      <c r="V534" s="13"/>
      <c r="W534" s="13"/>
    </row>
    <row r="535" spans="1:30" ht="15" customHeight="1">
      <c r="A535" s="70"/>
      <c r="B535" s="73"/>
      <c r="C535" s="38" t="s">
        <v>135</v>
      </c>
      <c r="D535" s="34"/>
      <c r="E535" s="17" t="s">
        <v>112</v>
      </c>
      <c r="F535" s="17" t="s">
        <v>113</v>
      </c>
      <c r="G535" s="17"/>
      <c r="H535" s="17"/>
      <c r="I535" s="53"/>
      <c r="J535" s="17" t="s">
        <v>129</v>
      </c>
      <c r="K535" s="17" t="s">
        <v>113</v>
      </c>
      <c r="L535" s="54"/>
      <c r="M535" s="17" t="s">
        <v>133</v>
      </c>
      <c r="N535" s="17"/>
      <c r="O535" s="23" t="s">
        <v>116</v>
      </c>
      <c r="P535" s="16">
        <f>D535*I535*L535</f>
        <v>0</v>
      </c>
      <c r="Q535" s="38"/>
      <c r="R535" s="24"/>
      <c r="S535" s="13"/>
      <c r="T535" s="13"/>
      <c r="U535" s="13"/>
      <c r="V535" s="13"/>
      <c r="W535" s="13"/>
    </row>
    <row r="536" spans="1:30" ht="15" customHeight="1">
      <c r="A536" s="70"/>
      <c r="B536" s="73"/>
      <c r="C536" s="61" t="s">
        <v>147</v>
      </c>
      <c r="D536" s="20"/>
      <c r="G536" s="17"/>
      <c r="H536" s="17"/>
      <c r="K536" s="22"/>
      <c r="N536" s="17"/>
      <c r="P536" s="16"/>
      <c r="Q536" s="38"/>
      <c r="R536" s="24"/>
      <c r="S536" s="13"/>
      <c r="T536" s="13"/>
      <c r="U536" s="13"/>
      <c r="V536" s="13"/>
      <c r="W536" s="13"/>
    </row>
    <row r="537" spans="1:30" ht="15" customHeight="1">
      <c r="A537" s="70"/>
      <c r="B537" s="73"/>
      <c r="C537" s="63" t="s">
        <v>148</v>
      </c>
      <c r="D537" s="34"/>
      <c r="E537" s="17" t="s">
        <v>112</v>
      </c>
      <c r="F537" s="17" t="s">
        <v>113</v>
      </c>
      <c r="G537" s="17"/>
      <c r="H537" s="17"/>
      <c r="I537" s="53"/>
      <c r="J537" s="17" t="s">
        <v>129</v>
      </c>
      <c r="K537" s="17" t="s">
        <v>113</v>
      </c>
      <c r="L537" s="54"/>
      <c r="M537" s="17" t="s">
        <v>115</v>
      </c>
      <c r="N537" s="17"/>
      <c r="O537" s="23" t="s">
        <v>116</v>
      </c>
      <c r="P537" s="16">
        <f>D537*I537*L537</f>
        <v>0</v>
      </c>
      <c r="Q537" s="38"/>
      <c r="R537" s="24"/>
      <c r="S537" s="13"/>
      <c r="T537" s="13"/>
      <c r="U537" s="13"/>
      <c r="V537" s="13"/>
      <c r="W537" s="13"/>
    </row>
    <row r="538" spans="1:30" ht="15" customHeight="1">
      <c r="A538" s="70"/>
      <c r="B538" s="73"/>
      <c r="C538" s="62" t="s">
        <v>155</v>
      </c>
      <c r="D538" s="397"/>
      <c r="E538" s="17" t="s">
        <v>112</v>
      </c>
      <c r="F538" s="17" t="s">
        <v>113</v>
      </c>
      <c r="G538" s="17"/>
      <c r="H538" s="17"/>
      <c r="I538" s="53">
        <v>20</v>
      </c>
      <c r="J538" s="17" t="s">
        <v>129</v>
      </c>
      <c r="K538" s="17" t="s">
        <v>113</v>
      </c>
      <c r="L538" s="54">
        <v>2</v>
      </c>
      <c r="M538" s="17" t="s">
        <v>115</v>
      </c>
      <c r="N538" s="17"/>
      <c r="O538" s="23" t="s">
        <v>116</v>
      </c>
      <c r="P538" s="16">
        <f>D538*I538*L538</f>
        <v>0</v>
      </c>
      <c r="Q538" s="38"/>
      <c r="R538" s="389" t="s">
        <v>322</v>
      </c>
      <c r="S538" s="13"/>
      <c r="T538" s="13"/>
      <c r="U538" s="13"/>
      <c r="V538" s="13"/>
      <c r="W538" s="13"/>
    </row>
    <row r="539" spans="1:30" ht="15" customHeight="1">
      <c r="A539" s="70"/>
      <c r="B539" s="73"/>
      <c r="C539" s="63" t="s">
        <v>158</v>
      </c>
      <c r="D539" s="34"/>
      <c r="E539" s="17" t="s">
        <v>112</v>
      </c>
      <c r="F539" s="17" t="s">
        <v>113</v>
      </c>
      <c r="G539" s="17"/>
      <c r="H539" s="17"/>
      <c r="I539" s="53">
        <v>1</v>
      </c>
      <c r="J539" s="17" t="s">
        <v>129</v>
      </c>
      <c r="K539" s="17" t="s">
        <v>113</v>
      </c>
      <c r="L539" s="54">
        <v>1</v>
      </c>
      <c r="M539" s="17" t="s">
        <v>115</v>
      </c>
      <c r="N539" s="17"/>
      <c r="O539" s="23" t="s">
        <v>116</v>
      </c>
      <c r="P539" s="16">
        <f>D539*I539*L539</f>
        <v>0</v>
      </c>
      <c r="Q539" s="38"/>
      <c r="R539" s="24"/>
      <c r="S539" s="13"/>
      <c r="T539" s="13"/>
      <c r="U539" s="13"/>
      <c r="V539" s="13"/>
      <c r="W539" s="13"/>
    </row>
    <row r="540" spans="1:30" ht="15" customHeight="1">
      <c r="A540" s="70"/>
      <c r="B540" s="73"/>
      <c r="C540" s="64" t="s">
        <v>159</v>
      </c>
      <c r="D540" s="34"/>
      <c r="E540" s="17" t="s">
        <v>112</v>
      </c>
      <c r="F540" s="17" t="s">
        <v>113</v>
      </c>
      <c r="G540" s="17"/>
      <c r="H540" s="17"/>
      <c r="I540" s="53"/>
      <c r="J540" s="17" t="s">
        <v>129</v>
      </c>
      <c r="K540" s="17" t="s">
        <v>113</v>
      </c>
      <c r="L540" s="54"/>
      <c r="M540" s="17" t="s">
        <v>115</v>
      </c>
      <c r="N540" s="17"/>
      <c r="O540" s="23" t="s">
        <v>116</v>
      </c>
      <c r="P540" s="16">
        <f>D540*I540*L540</f>
        <v>0</v>
      </c>
      <c r="Q540" s="38"/>
      <c r="R540" s="24" t="s">
        <v>278</v>
      </c>
      <c r="S540" s="13"/>
      <c r="T540" s="13"/>
      <c r="U540" s="13"/>
      <c r="V540" s="13"/>
      <c r="W540" s="13"/>
    </row>
    <row r="541" spans="1:30" ht="15" customHeight="1">
      <c r="A541" s="70"/>
      <c r="B541" s="73"/>
      <c r="C541" s="65" t="s">
        <v>176</v>
      </c>
      <c r="D541" s="34"/>
      <c r="E541" s="17" t="s">
        <v>112</v>
      </c>
      <c r="F541" s="17" t="s">
        <v>113</v>
      </c>
      <c r="G541" s="17"/>
      <c r="H541" s="17"/>
      <c r="I541" s="53"/>
      <c r="J541" s="17" t="s">
        <v>129</v>
      </c>
      <c r="K541" s="17" t="s">
        <v>113</v>
      </c>
      <c r="L541" s="54"/>
      <c r="M541" s="17" t="s">
        <v>115</v>
      </c>
      <c r="N541" s="17"/>
      <c r="O541" s="23" t="s">
        <v>116</v>
      </c>
      <c r="P541" s="16">
        <f>D541*I541*L541</f>
        <v>0</v>
      </c>
      <c r="Q541" s="38"/>
      <c r="R541" s="24"/>
      <c r="S541" s="13"/>
      <c r="T541" s="13"/>
      <c r="U541" s="13"/>
      <c r="V541" s="13"/>
      <c r="W541" s="13"/>
    </row>
    <row r="542" spans="1:30" ht="15" customHeight="1">
      <c r="A542" s="70"/>
      <c r="B542" s="73"/>
      <c r="C542" s="66"/>
      <c r="D542" s="25"/>
      <c r="E542" s="26"/>
      <c r="F542" s="26"/>
      <c r="G542" s="26"/>
      <c r="H542" s="26"/>
      <c r="I542" s="26"/>
      <c r="J542" s="26"/>
      <c r="K542" s="28"/>
      <c r="L542" s="26"/>
      <c r="M542" s="26"/>
      <c r="N542" s="26"/>
      <c r="O542" s="26" t="s">
        <v>119</v>
      </c>
      <c r="P542" s="30">
        <f>SUM(P537:P541)</f>
        <v>0</v>
      </c>
      <c r="Q542" s="55"/>
      <c r="R542" s="31"/>
      <c r="S542" s="13"/>
      <c r="T542" s="13"/>
      <c r="U542" s="13"/>
      <c r="V542" s="13"/>
      <c r="W542" s="13"/>
    </row>
    <row r="543" spans="1:30" ht="15" customHeight="1" thickBot="1">
      <c r="A543" s="94" t="s">
        <v>279</v>
      </c>
      <c r="B543" s="95"/>
      <c r="C543" s="96"/>
      <c r="D543" s="97"/>
      <c r="E543" s="98"/>
      <c r="F543" s="98"/>
      <c r="G543" s="98"/>
      <c r="H543" s="98"/>
      <c r="I543" s="98"/>
      <c r="J543" s="98"/>
      <c r="K543" s="98"/>
      <c r="L543" s="99"/>
      <c r="M543" s="98"/>
      <c r="N543" s="98"/>
      <c r="O543" s="100"/>
      <c r="P543" s="101"/>
      <c r="Q543" s="101"/>
      <c r="R543" s="102"/>
      <c r="S543" s="18"/>
      <c r="U543" s="13"/>
      <c r="V543" s="13"/>
      <c r="W543" s="13"/>
    </row>
    <row r="544" spans="1:30" ht="15" customHeight="1">
      <c r="A544" s="236" t="s">
        <v>280</v>
      </c>
      <c r="B544" s="178" t="s">
        <v>281</v>
      </c>
      <c r="C544" s="179"/>
      <c r="D544" s="179"/>
      <c r="E544" s="179"/>
      <c r="F544" s="179"/>
      <c r="G544" s="179"/>
      <c r="H544" s="179"/>
      <c r="I544" s="179"/>
      <c r="J544" s="179"/>
      <c r="K544" s="179"/>
      <c r="L544" s="179"/>
      <c r="M544" s="179"/>
      <c r="N544" s="179"/>
      <c r="O544" s="179"/>
      <c r="P544" s="179"/>
      <c r="Q544" s="179"/>
      <c r="R544" s="180"/>
      <c r="S544" s="13"/>
      <c r="T544" s="13"/>
      <c r="U544" s="13"/>
      <c r="V544" s="13"/>
      <c r="W544" s="13"/>
    </row>
    <row r="545" spans="1:23" ht="15" customHeight="1">
      <c r="B545" s="58">
        <f>SUM(Q545:Q555)</f>
        <v>350000</v>
      </c>
      <c r="C545" s="19" t="s">
        <v>181</v>
      </c>
      <c r="D545" s="44">
        <v>140</v>
      </c>
      <c r="E545" s="17" t="s">
        <v>112</v>
      </c>
      <c r="F545" s="17" t="s">
        <v>113</v>
      </c>
      <c r="G545" s="17"/>
      <c r="H545" s="17"/>
      <c r="I545" s="75">
        <v>200</v>
      </c>
      <c r="J545" s="17" t="s">
        <v>114</v>
      </c>
      <c r="K545" s="17" t="s">
        <v>113</v>
      </c>
      <c r="L545" s="54">
        <v>5</v>
      </c>
      <c r="M545" s="17" t="s">
        <v>115</v>
      </c>
      <c r="N545" s="17"/>
      <c r="O545" s="23" t="s">
        <v>116</v>
      </c>
      <c r="P545" s="16">
        <f>D545*I545*L545</f>
        <v>140000</v>
      </c>
      <c r="Q545" s="38">
        <f>P545</f>
        <v>140000</v>
      </c>
      <c r="R545" s="24" t="s">
        <v>282</v>
      </c>
      <c r="S545" s="13"/>
      <c r="T545" s="13"/>
      <c r="U545" s="13"/>
      <c r="V545" s="13"/>
      <c r="W545" s="13"/>
    </row>
    <row r="546" spans="1:23" ht="15" customHeight="1">
      <c r="B546" s="86"/>
      <c r="C546" s="61" t="s">
        <v>147</v>
      </c>
      <c r="D546" s="20"/>
      <c r="G546" s="17"/>
      <c r="H546" s="17"/>
      <c r="K546" s="22"/>
      <c r="N546" s="17"/>
      <c r="P546" s="58"/>
      <c r="Q546" s="58"/>
      <c r="R546" s="24"/>
      <c r="S546" s="13"/>
      <c r="T546" s="13"/>
      <c r="U546" s="13"/>
      <c r="V546" s="13"/>
      <c r="W546" s="13"/>
    </row>
    <row r="547" spans="1:23" ht="15" customHeight="1">
      <c r="B547" s="73"/>
      <c r="C547" s="62" t="s">
        <v>283</v>
      </c>
      <c r="D547" s="34">
        <v>50000</v>
      </c>
      <c r="E547" s="17" t="s">
        <v>112</v>
      </c>
      <c r="F547" s="17" t="s">
        <v>113</v>
      </c>
      <c r="G547" s="17"/>
      <c r="H547" s="17"/>
      <c r="I547" s="53">
        <v>1</v>
      </c>
      <c r="J547" s="17" t="s">
        <v>129</v>
      </c>
      <c r="K547" s="17" t="s">
        <v>113</v>
      </c>
      <c r="L547" s="54">
        <v>1</v>
      </c>
      <c r="M547" s="17" t="s">
        <v>133</v>
      </c>
      <c r="N547" s="17"/>
      <c r="O547" s="23" t="s">
        <v>116</v>
      </c>
      <c r="P547" s="58">
        <f>D547*I547*L547</f>
        <v>50000</v>
      </c>
      <c r="Q547" s="58"/>
      <c r="R547" s="24" t="s">
        <v>284</v>
      </c>
      <c r="S547" s="13"/>
      <c r="T547" s="13"/>
      <c r="U547" s="13"/>
      <c r="V547" s="13"/>
      <c r="W547" s="13"/>
    </row>
    <row r="548" spans="1:23" ht="15" customHeight="1">
      <c r="A548" s="70"/>
      <c r="B548" s="73"/>
      <c r="C548" s="62" t="s">
        <v>158</v>
      </c>
      <c r="D548" s="34">
        <v>40000</v>
      </c>
      <c r="E548" s="17" t="s">
        <v>112</v>
      </c>
      <c r="F548" s="17" t="s">
        <v>113</v>
      </c>
      <c r="G548" s="17"/>
      <c r="H548" s="17"/>
      <c r="I548" s="53">
        <v>1</v>
      </c>
      <c r="J548" s="17" t="s">
        <v>129</v>
      </c>
      <c r="K548" s="17" t="s">
        <v>113</v>
      </c>
      <c r="L548" s="54">
        <v>1</v>
      </c>
      <c r="M548" s="17" t="s">
        <v>133</v>
      </c>
      <c r="N548" s="17"/>
      <c r="O548" s="23" t="s">
        <v>116</v>
      </c>
      <c r="P548" s="58">
        <f>D548*I548*L548</f>
        <v>40000</v>
      </c>
      <c r="Q548" s="58"/>
      <c r="R548" s="24"/>
      <c r="S548" s="13"/>
      <c r="T548" s="13"/>
      <c r="U548" s="13"/>
      <c r="V548" s="13"/>
      <c r="W548" s="13"/>
    </row>
    <row r="549" spans="1:23" ht="15" customHeight="1">
      <c r="A549" s="70"/>
      <c r="B549" s="73"/>
      <c r="C549" s="62" t="s">
        <v>159</v>
      </c>
      <c r="D549" s="34"/>
      <c r="E549" s="17" t="s">
        <v>112</v>
      </c>
      <c r="F549" s="17" t="s">
        <v>113</v>
      </c>
      <c r="G549" s="17"/>
      <c r="H549" s="17"/>
      <c r="I549" s="53">
        <v>1</v>
      </c>
      <c r="J549" s="17" t="s">
        <v>129</v>
      </c>
      <c r="K549" s="17" t="s">
        <v>113</v>
      </c>
      <c r="L549" s="54">
        <v>1</v>
      </c>
      <c r="M549" s="17" t="s">
        <v>133</v>
      </c>
      <c r="N549" s="17"/>
      <c r="O549" s="23" t="s">
        <v>116</v>
      </c>
      <c r="P549" s="58">
        <f>D549*I549*L549</f>
        <v>0</v>
      </c>
      <c r="Q549" s="58">
        <f>SUM(P547:P549)</f>
        <v>90000</v>
      </c>
      <c r="R549" s="24"/>
      <c r="S549" s="13"/>
      <c r="T549" s="13"/>
      <c r="U549" s="13"/>
      <c r="V549" s="13"/>
      <c r="W549" s="13"/>
    </row>
    <row r="550" spans="1:23" ht="15" customHeight="1">
      <c r="A550" s="172"/>
      <c r="B550" s="172" t="s">
        <v>285</v>
      </c>
      <c r="C550" s="173"/>
      <c r="D550" s="173"/>
      <c r="E550" s="173"/>
      <c r="F550" s="173"/>
      <c r="G550" s="173"/>
      <c r="H550" s="173"/>
      <c r="I550" s="173"/>
      <c r="J550" s="173"/>
      <c r="K550" s="173"/>
      <c r="L550" s="173"/>
      <c r="M550" s="173"/>
      <c r="N550" s="173"/>
      <c r="O550" s="173"/>
      <c r="P550" s="173"/>
      <c r="Q550" s="173"/>
      <c r="R550" s="174"/>
      <c r="S550" s="13"/>
      <c r="T550" s="13"/>
      <c r="U550" s="13"/>
      <c r="V550" s="13"/>
      <c r="W550" s="13"/>
    </row>
    <row r="551" spans="1:23" ht="15" customHeight="1">
      <c r="A551" s="70"/>
      <c r="B551" s="73"/>
      <c r="C551" s="19" t="s">
        <v>181</v>
      </c>
      <c r="D551" s="44">
        <v>140</v>
      </c>
      <c r="E551" s="17" t="s">
        <v>112</v>
      </c>
      <c r="F551" s="17" t="s">
        <v>113</v>
      </c>
      <c r="G551" s="17"/>
      <c r="H551" s="17"/>
      <c r="I551" s="75">
        <v>100</v>
      </c>
      <c r="J551" s="17" t="s">
        <v>114</v>
      </c>
      <c r="K551" s="17" t="s">
        <v>113</v>
      </c>
      <c r="L551" s="54">
        <v>5</v>
      </c>
      <c r="M551" s="17" t="s">
        <v>115</v>
      </c>
      <c r="N551" s="17"/>
      <c r="O551" s="23" t="s">
        <v>116</v>
      </c>
      <c r="P551" s="16">
        <f>D551*I551*L551</f>
        <v>70000</v>
      </c>
      <c r="Q551" s="38">
        <f>P551</f>
        <v>70000</v>
      </c>
      <c r="R551" s="24" t="s">
        <v>196</v>
      </c>
      <c r="S551" s="13"/>
      <c r="T551" s="13"/>
      <c r="U551" s="13"/>
      <c r="V551" s="13"/>
      <c r="W551" s="13"/>
    </row>
    <row r="552" spans="1:23" ht="15" customHeight="1">
      <c r="A552" s="70"/>
      <c r="B552" s="73"/>
      <c r="C552" s="61" t="s">
        <v>147</v>
      </c>
      <c r="D552" s="20"/>
      <c r="G552" s="17"/>
      <c r="H552" s="17"/>
      <c r="K552" s="22"/>
      <c r="N552" s="17"/>
      <c r="P552" s="16"/>
      <c r="Q552" s="38"/>
      <c r="R552" s="24"/>
      <c r="S552" s="13"/>
      <c r="T552" s="13"/>
      <c r="U552" s="13"/>
      <c r="V552" s="13"/>
      <c r="W552" s="13"/>
    </row>
    <row r="553" spans="1:23" ht="13.5" customHeight="1">
      <c r="A553" s="70"/>
      <c r="B553" s="73"/>
      <c r="C553" s="62" t="s">
        <v>283</v>
      </c>
      <c r="D553" s="34">
        <v>25000</v>
      </c>
      <c r="E553" s="17" t="s">
        <v>112</v>
      </c>
      <c r="F553" s="17" t="s">
        <v>113</v>
      </c>
      <c r="G553" s="17"/>
      <c r="H553" s="17"/>
      <c r="I553" s="53">
        <v>1</v>
      </c>
      <c r="J553" s="17" t="s">
        <v>129</v>
      </c>
      <c r="K553" s="17" t="s">
        <v>113</v>
      </c>
      <c r="L553" s="54">
        <v>1</v>
      </c>
      <c r="M553" s="17" t="s">
        <v>133</v>
      </c>
      <c r="N553" s="17"/>
      <c r="O553" s="23" t="s">
        <v>116</v>
      </c>
      <c r="P553" s="16">
        <f>D553*I553*L553</f>
        <v>25000</v>
      </c>
      <c r="Q553" s="38"/>
      <c r="R553" s="24" t="s">
        <v>284</v>
      </c>
      <c r="S553" s="13"/>
      <c r="T553" s="13"/>
      <c r="U553" s="13"/>
      <c r="V553" s="13"/>
      <c r="W553" s="13"/>
    </row>
    <row r="554" spans="1:23" ht="15" customHeight="1">
      <c r="A554" s="70"/>
      <c r="B554" s="73"/>
      <c r="C554" s="62" t="s">
        <v>158</v>
      </c>
      <c r="D554" s="34">
        <v>25000</v>
      </c>
      <c r="E554" s="17" t="s">
        <v>112</v>
      </c>
      <c r="F554" s="17" t="s">
        <v>113</v>
      </c>
      <c r="G554" s="17"/>
      <c r="H554" s="17"/>
      <c r="I554" s="53">
        <v>1</v>
      </c>
      <c r="J554" s="17" t="s">
        <v>129</v>
      </c>
      <c r="K554" s="17" t="s">
        <v>113</v>
      </c>
      <c r="L554" s="54">
        <v>1</v>
      </c>
      <c r="M554" s="17" t="s">
        <v>115</v>
      </c>
      <c r="N554" s="17"/>
      <c r="O554" s="23" t="s">
        <v>116</v>
      </c>
      <c r="P554" s="16">
        <f>D554*I554*L554</f>
        <v>25000</v>
      </c>
      <c r="Q554" s="38"/>
      <c r="R554" s="24"/>
      <c r="S554" s="13"/>
      <c r="T554" s="13"/>
      <c r="U554" s="13"/>
      <c r="V554" s="13"/>
      <c r="W554" s="13"/>
    </row>
    <row r="555" spans="1:23" ht="15" customHeight="1">
      <c r="A555" s="70"/>
      <c r="B555" s="73"/>
      <c r="C555" s="62" t="s">
        <v>159</v>
      </c>
      <c r="D555" s="34">
        <v>0</v>
      </c>
      <c r="E555" s="17" t="s">
        <v>112</v>
      </c>
      <c r="F555" s="17" t="s">
        <v>113</v>
      </c>
      <c r="G555" s="17"/>
      <c r="H555" s="17"/>
      <c r="I555" s="53">
        <v>1</v>
      </c>
      <c r="J555" s="17" t="s">
        <v>129</v>
      </c>
      <c r="K555" s="17" t="s">
        <v>113</v>
      </c>
      <c r="L555" s="54">
        <v>4</v>
      </c>
      <c r="M555" s="17" t="s">
        <v>115</v>
      </c>
      <c r="N555" s="17"/>
      <c r="O555" s="23" t="s">
        <v>116</v>
      </c>
      <c r="P555" s="16">
        <f>D555*I555*L555</f>
        <v>0</v>
      </c>
      <c r="Q555" s="55">
        <f>SUM(P553:P555)</f>
        <v>50000</v>
      </c>
      <c r="R555" s="24" t="s">
        <v>286</v>
      </c>
      <c r="S555" s="13"/>
      <c r="T555" s="13"/>
      <c r="U555" s="13"/>
      <c r="V555" s="13"/>
      <c r="W555" s="13"/>
    </row>
    <row r="556" spans="1:23" ht="15" customHeight="1">
      <c r="A556" s="70"/>
      <c r="B556" s="73"/>
      <c r="C556" s="61"/>
      <c r="D556" s="20"/>
      <c r="G556" s="17"/>
      <c r="H556" s="17"/>
      <c r="K556" s="22"/>
      <c r="N556" s="17"/>
      <c r="P556" s="16"/>
      <c r="Q556" s="38"/>
      <c r="R556" s="24"/>
      <c r="S556" s="13"/>
      <c r="T556" s="13"/>
      <c r="U556" s="13"/>
      <c r="V556" s="13"/>
      <c r="W556" s="13"/>
    </row>
    <row r="557" spans="1:23" ht="15" customHeight="1" thickBot="1">
      <c r="A557" s="94" t="s">
        <v>287</v>
      </c>
      <c r="B557" s="95"/>
      <c r="C557" s="96"/>
      <c r="D557" s="97"/>
      <c r="E557" s="98"/>
      <c r="F557" s="98"/>
      <c r="G557" s="98"/>
      <c r="H557" s="98"/>
      <c r="I557" s="98"/>
      <c r="J557" s="98"/>
      <c r="K557" s="98"/>
      <c r="L557" s="99"/>
      <c r="M557" s="98"/>
      <c r="N557" s="98"/>
      <c r="O557" s="100"/>
      <c r="P557" s="101"/>
      <c r="Q557" s="101"/>
      <c r="R557" s="102"/>
      <c r="S557" s="18"/>
      <c r="U557" s="13"/>
      <c r="V557" s="13"/>
      <c r="W557" s="13"/>
    </row>
    <row r="558" spans="1:23" ht="15" customHeight="1">
      <c r="A558" s="236" t="s">
        <v>288</v>
      </c>
      <c r="B558" s="178" t="s">
        <v>289</v>
      </c>
      <c r="C558" s="179"/>
      <c r="D558" s="179"/>
      <c r="E558" s="179"/>
      <c r="F558" s="179"/>
      <c r="G558" s="179"/>
      <c r="H558" s="179"/>
      <c r="I558" s="179"/>
      <c r="J558" s="179"/>
      <c r="K558" s="179"/>
      <c r="L558" s="179"/>
      <c r="M558" s="179"/>
      <c r="N558" s="179"/>
      <c r="O558" s="179"/>
      <c r="P558" s="179"/>
      <c r="Q558" s="179"/>
      <c r="R558" s="179"/>
      <c r="S558" s="180"/>
      <c r="T558" s="13"/>
      <c r="U558" s="13"/>
      <c r="V558" s="13"/>
      <c r="W558" s="13"/>
    </row>
    <row r="559" spans="1:23" ht="15" customHeight="1">
      <c r="B559" s="73">
        <f>SUM(Q559:Q572)</f>
        <v>932727.27272727271</v>
      </c>
      <c r="C559" s="19" t="s">
        <v>110</v>
      </c>
      <c r="D559" s="33" t="s">
        <v>348</v>
      </c>
      <c r="G559" s="17"/>
      <c r="H559" s="17"/>
      <c r="K559" s="17"/>
      <c r="N559" s="17"/>
      <c r="P559" s="22"/>
      <c r="Q559" s="69"/>
      <c r="R559" s="24"/>
      <c r="T559" s="13"/>
      <c r="U559" s="13"/>
      <c r="V559" s="13"/>
      <c r="W559" s="13"/>
    </row>
    <row r="560" spans="1:23" ht="15" customHeight="1">
      <c r="B560" s="73"/>
      <c r="C560" s="19"/>
      <c r="D560" s="34">
        <v>6000</v>
      </c>
      <c r="E560" s="17" t="s">
        <v>112</v>
      </c>
      <c r="F560" s="17" t="s">
        <v>113</v>
      </c>
      <c r="G560" s="17"/>
      <c r="H560" s="17"/>
      <c r="I560" s="45">
        <v>3</v>
      </c>
      <c r="J560" s="17" t="s">
        <v>114</v>
      </c>
      <c r="K560" s="17" t="s">
        <v>113</v>
      </c>
      <c r="L560" s="46">
        <v>24</v>
      </c>
      <c r="M560" s="17" t="s">
        <v>115</v>
      </c>
      <c r="N560" s="17"/>
      <c r="O560" s="23" t="s">
        <v>116</v>
      </c>
      <c r="P560" s="16">
        <f>D560*I560*L560</f>
        <v>432000</v>
      </c>
      <c r="Q560" s="38"/>
      <c r="S560" s="13"/>
      <c r="T560" s="13"/>
      <c r="U560" s="13"/>
      <c r="V560" s="13"/>
      <c r="W560" s="13"/>
    </row>
    <row r="561" spans="1:23" ht="15" customHeight="1">
      <c r="A561" s="70"/>
      <c r="B561" s="73"/>
      <c r="C561" s="19" t="s">
        <v>120</v>
      </c>
      <c r="D561" s="33" t="s">
        <v>349</v>
      </c>
      <c r="G561" s="17"/>
      <c r="H561" s="17"/>
      <c r="K561" s="22"/>
      <c r="N561" s="17"/>
      <c r="P561" s="16"/>
      <c r="Q561" s="38"/>
      <c r="R561" s="24"/>
      <c r="S561" s="13"/>
      <c r="T561" s="13"/>
      <c r="U561" s="13"/>
      <c r="V561" s="13"/>
      <c r="W561" s="13"/>
    </row>
    <row r="562" spans="1:23" ht="15" customHeight="1">
      <c r="A562" s="70"/>
      <c r="B562" s="73"/>
      <c r="C562" s="38" t="s">
        <v>318</v>
      </c>
      <c r="D562" s="397"/>
      <c r="E562" s="17" t="s">
        <v>112</v>
      </c>
      <c r="F562" s="17" t="s">
        <v>113</v>
      </c>
      <c r="G562" s="17">
        <v>2</v>
      </c>
      <c r="H562" s="17" t="s">
        <v>292</v>
      </c>
      <c r="I562" s="53">
        <v>3</v>
      </c>
      <c r="J562" s="17" t="s">
        <v>114</v>
      </c>
      <c r="K562" s="17" t="s">
        <v>113</v>
      </c>
      <c r="L562" s="54">
        <v>12</v>
      </c>
      <c r="M562" s="17" t="s">
        <v>333</v>
      </c>
      <c r="N562" s="17"/>
      <c r="O562" s="23" t="s">
        <v>116</v>
      </c>
      <c r="P562" s="16">
        <f>D562*I562*L562*G562</f>
        <v>0</v>
      </c>
      <c r="Q562" s="38"/>
      <c r="R562" s="24"/>
      <c r="S562" s="13"/>
      <c r="T562" s="13"/>
      <c r="U562" s="13"/>
      <c r="V562" s="13"/>
      <c r="W562" s="13"/>
    </row>
    <row r="563" spans="1:23" ht="15" customHeight="1">
      <c r="A563" s="70"/>
      <c r="B563" s="73"/>
      <c r="C563" s="38" t="s">
        <v>319</v>
      </c>
      <c r="D563" s="397"/>
      <c r="E563" s="17" t="s">
        <v>112</v>
      </c>
      <c r="F563" s="17" t="s">
        <v>113</v>
      </c>
      <c r="G563" s="17"/>
      <c r="H563" s="17"/>
      <c r="I563" s="53">
        <v>3</v>
      </c>
      <c r="J563" s="17" t="s">
        <v>114</v>
      </c>
      <c r="K563" s="17" t="s">
        <v>113</v>
      </c>
      <c r="L563" s="54">
        <v>24</v>
      </c>
      <c r="M563" s="17" t="s">
        <v>334</v>
      </c>
      <c r="N563" s="17"/>
      <c r="O563" s="23" t="s">
        <v>116</v>
      </c>
      <c r="P563" s="16">
        <f>D563*I563*L563</f>
        <v>0</v>
      </c>
      <c r="Q563" s="38">
        <f>SUM(P560:P563)/110*100</f>
        <v>392727.27272727276</v>
      </c>
      <c r="R563" s="85" t="s">
        <v>125</v>
      </c>
      <c r="S563" s="13"/>
      <c r="T563" s="13"/>
      <c r="U563" s="13"/>
      <c r="V563" s="13"/>
      <c r="W563" s="13"/>
    </row>
    <row r="564" spans="1:23" ht="15" customHeight="1">
      <c r="A564" s="70"/>
      <c r="B564" s="73"/>
      <c r="C564" s="19" t="s">
        <v>293</v>
      </c>
      <c r="D564" s="34">
        <v>35000</v>
      </c>
      <c r="E564" s="17" t="s">
        <v>112</v>
      </c>
      <c r="F564" s="17" t="s">
        <v>113</v>
      </c>
      <c r="G564" s="17"/>
      <c r="H564" s="17"/>
      <c r="I564" s="53">
        <v>1</v>
      </c>
      <c r="J564" s="17" t="s">
        <v>133</v>
      </c>
      <c r="K564" s="17" t="s">
        <v>113</v>
      </c>
      <c r="L564" s="54">
        <v>12</v>
      </c>
      <c r="M564" s="13" t="s">
        <v>294</v>
      </c>
      <c r="N564" s="17"/>
      <c r="O564" s="23" t="s">
        <v>116</v>
      </c>
      <c r="P564" s="16">
        <f>D564*I564*L564</f>
        <v>420000</v>
      </c>
      <c r="Q564" s="71">
        <f>P564</f>
        <v>420000</v>
      </c>
      <c r="R564" s="24" t="s">
        <v>295</v>
      </c>
      <c r="S564" s="13"/>
      <c r="T564" s="13"/>
      <c r="U564" s="13"/>
      <c r="V564" s="13"/>
      <c r="W564" s="13"/>
    </row>
    <row r="565" spans="1:23" ht="15" customHeight="1">
      <c r="A565" s="70"/>
      <c r="B565" s="73"/>
      <c r="C565" s="19" t="s">
        <v>181</v>
      </c>
      <c r="D565" s="34">
        <v>2000</v>
      </c>
      <c r="E565" s="17" t="s">
        <v>112</v>
      </c>
      <c r="F565" s="17" t="s">
        <v>113</v>
      </c>
      <c r="G565" s="17"/>
      <c r="H565" s="17"/>
      <c r="I565" s="53">
        <v>2</v>
      </c>
      <c r="J565" s="17" t="s">
        <v>129</v>
      </c>
      <c r="K565" s="17" t="s">
        <v>113</v>
      </c>
      <c r="L565" s="54">
        <v>20</v>
      </c>
      <c r="M565" s="17" t="s">
        <v>115</v>
      </c>
      <c r="N565" s="17"/>
      <c r="O565" s="23" t="s">
        <v>116</v>
      </c>
      <c r="P565" s="16">
        <f>D565*I565*L565</f>
        <v>80000</v>
      </c>
      <c r="Q565" s="38">
        <f>P565</f>
        <v>80000</v>
      </c>
      <c r="R565" s="24" t="s">
        <v>183</v>
      </c>
      <c r="S565" s="13"/>
      <c r="T565" s="13"/>
      <c r="U565" s="13"/>
      <c r="V565" s="13"/>
      <c r="W565" s="13"/>
    </row>
    <row r="566" spans="1:23" ht="15" customHeight="1">
      <c r="A566" s="70"/>
      <c r="B566" s="73"/>
      <c r="C566" s="19"/>
      <c r="D566" s="20"/>
      <c r="G566" s="17"/>
      <c r="H566" s="17"/>
      <c r="K566" s="22"/>
      <c r="N566" s="17"/>
      <c r="O566" s="23"/>
      <c r="P566" s="16"/>
      <c r="Q566" s="38"/>
      <c r="R566" s="24"/>
      <c r="S566" s="13"/>
      <c r="T566" s="13"/>
      <c r="U566" s="13"/>
      <c r="V566" s="13"/>
      <c r="W566" s="13"/>
    </row>
    <row r="567" spans="1:23" ht="15" customHeight="1">
      <c r="A567" s="70"/>
      <c r="B567" s="73"/>
      <c r="C567" s="19" t="s">
        <v>147</v>
      </c>
      <c r="D567" s="20"/>
      <c r="G567" s="17"/>
      <c r="H567" s="17"/>
      <c r="K567" s="22"/>
      <c r="N567" s="17"/>
      <c r="P567" s="16"/>
      <c r="Q567" s="38"/>
      <c r="R567" s="24"/>
      <c r="S567" s="13"/>
      <c r="T567" s="13"/>
      <c r="U567" s="13"/>
      <c r="V567" s="13"/>
      <c r="W567" s="13"/>
    </row>
    <row r="568" spans="1:23" ht="15" customHeight="1">
      <c r="A568" s="70"/>
      <c r="B568" s="73"/>
      <c r="C568" s="40" t="s">
        <v>148</v>
      </c>
      <c r="D568" s="34"/>
      <c r="E568" s="17" t="s">
        <v>112</v>
      </c>
      <c r="F568" s="17" t="s">
        <v>113</v>
      </c>
      <c r="G568" s="17"/>
      <c r="H568" s="17"/>
      <c r="I568" s="53">
        <v>1</v>
      </c>
      <c r="J568" s="17" t="s">
        <v>129</v>
      </c>
      <c r="K568" s="17" t="s">
        <v>113</v>
      </c>
      <c r="L568" s="54">
        <v>1</v>
      </c>
      <c r="M568" s="17" t="s">
        <v>133</v>
      </c>
      <c r="N568" s="17"/>
      <c r="O568" s="23" t="s">
        <v>116</v>
      </c>
      <c r="P568" s="16">
        <f>D568*I568*L568</f>
        <v>0</v>
      </c>
      <c r="Q568" s="38"/>
      <c r="R568" s="24"/>
      <c r="S568" s="13"/>
      <c r="T568" s="13"/>
      <c r="U568" s="13"/>
      <c r="V568" s="13"/>
      <c r="W568" s="13"/>
    </row>
    <row r="569" spans="1:23" ht="15" customHeight="1">
      <c r="A569" s="70"/>
      <c r="B569" s="73"/>
      <c r="C569" s="38" t="s">
        <v>155</v>
      </c>
      <c r="D569" s="34"/>
      <c r="E569" s="17" t="s">
        <v>112</v>
      </c>
      <c r="F569" s="17" t="s">
        <v>113</v>
      </c>
      <c r="G569" s="17"/>
      <c r="H569" s="17"/>
      <c r="I569" s="53">
        <v>1</v>
      </c>
      <c r="J569" s="17" t="s">
        <v>129</v>
      </c>
      <c r="K569" s="17" t="s">
        <v>113</v>
      </c>
      <c r="L569" s="54">
        <v>1</v>
      </c>
      <c r="M569" s="17" t="s">
        <v>133</v>
      </c>
      <c r="N569" s="17"/>
      <c r="O569" s="23" t="s">
        <v>116</v>
      </c>
      <c r="P569" s="16">
        <f>D569*I569*L569</f>
        <v>0</v>
      </c>
      <c r="Q569" s="38"/>
      <c r="R569" s="24"/>
      <c r="S569" s="13"/>
      <c r="T569" s="13"/>
      <c r="U569" s="13"/>
      <c r="V569" s="13"/>
      <c r="W569" s="13"/>
    </row>
    <row r="570" spans="1:23" ht="15" customHeight="1">
      <c r="A570" s="70"/>
      <c r="B570" s="73"/>
      <c r="C570" s="40" t="s">
        <v>158</v>
      </c>
      <c r="D570" s="34">
        <v>10000</v>
      </c>
      <c r="E570" s="17" t="s">
        <v>112</v>
      </c>
      <c r="F570" s="17" t="s">
        <v>113</v>
      </c>
      <c r="G570" s="17"/>
      <c r="H570" s="17"/>
      <c r="I570" s="53">
        <v>1</v>
      </c>
      <c r="J570" s="17" t="s">
        <v>129</v>
      </c>
      <c r="K570" s="17" t="s">
        <v>113</v>
      </c>
      <c r="L570" s="54">
        <v>4</v>
      </c>
      <c r="M570" s="17" t="s">
        <v>133</v>
      </c>
      <c r="N570" s="17"/>
      <c r="O570" s="23" t="s">
        <v>116</v>
      </c>
      <c r="P570" s="16">
        <f>D570*I570*L570</f>
        <v>40000</v>
      </c>
      <c r="Q570" s="38"/>
      <c r="R570" s="24"/>
      <c r="S570" s="13"/>
      <c r="T570" s="13"/>
      <c r="U570" s="13"/>
      <c r="V570" s="13"/>
      <c r="W570" s="13"/>
    </row>
    <row r="571" spans="1:23" ht="15" customHeight="1">
      <c r="A571" s="70"/>
      <c r="B571" s="73"/>
      <c r="C571" s="41" t="s">
        <v>159</v>
      </c>
      <c r="D571" s="34"/>
      <c r="E571" s="17" t="s">
        <v>112</v>
      </c>
      <c r="F571" s="17" t="s">
        <v>113</v>
      </c>
      <c r="G571" s="17"/>
      <c r="H571" s="17"/>
      <c r="I571" s="53">
        <v>1</v>
      </c>
      <c r="J571" s="17" t="s">
        <v>129</v>
      </c>
      <c r="K571" s="17" t="s">
        <v>113</v>
      </c>
      <c r="L571" s="54">
        <v>1</v>
      </c>
      <c r="M571" s="17" t="s">
        <v>133</v>
      </c>
      <c r="N571" s="17"/>
      <c r="O571" s="23" t="s">
        <v>116</v>
      </c>
      <c r="P571" s="16">
        <f>D571*I571*L571</f>
        <v>0</v>
      </c>
      <c r="Q571" s="38"/>
      <c r="R571" s="24"/>
      <c r="S571" s="13"/>
      <c r="T571" s="13"/>
      <c r="U571" s="13"/>
      <c r="V571" s="13"/>
      <c r="W571" s="13"/>
    </row>
    <row r="572" spans="1:23" ht="15" customHeight="1">
      <c r="A572" s="70"/>
      <c r="B572" s="73"/>
      <c r="C572" s="19" t="s">
        <v>176</v>
      </c>
      <c r="D572" s="20"/>
      <c r="E572" s="17" t="s">
        <v>112</v>
      </c>
      <c r="F572" s="17" t="s">
        <v>113</v>
      </c>
      <c r="G572" s="17"/>
      <c r="H572" s="17"/>
      <c r="I572" s="17">
        <v>1</v>
      </c>
      <c r="J572" s="17" t="s">
        <v>129</v>
      </c>
      <c r="K572" s="22" t="s">
        <v>113</v>
      </c>
      <c r="L572" s="17">
        <v>1</v>
      </c>
      <c r="M572" s="17" t="s">
        <v>133</v>
      </c>
      <c r="N572" s="17"/>
      <c r="O572" s="23" t="s">
        <v>116</v>
      </c>
      <c r="P572" s="16">
        <f>D572*I572*L572</f>
        <v>0</v>
      </c>
      <c r="Q572" s="38">
        <f>SUM(P568:P572)</f>
        <v>40000</v>
      </c>
      <c r="R572" s="24"/>
      <c r="S572" s="13"/>
      <c r="T572" s="13"/>
      <c r="U572" s="13"/>
      <c r="V572" s="13"/>
      <c r="W572" s="13"/>
    </row>
    <row r="573" spans="1:23" ht="15" customHeight="1">
      <c r="A573" s="70"/>
      <c r="B573" s="73"/>
      <c r="C573" s="19"/>
      <c r="D573" s="20"/>
      <c r="G573" s="17"/>
      <c r="H573" s="17"/>
      <c r="K573" s="22"/>
      <c r="N573" s="17"/>
      <c r="P573" s="16"/>
      <c r="Q573" s="38"/>
      <c r="R573" s="24"/>
      <c r="S573" s="13"/>
      <c r="T573" s="13"/>
      <c r="U573" s="13"/>
      <c r="V573" s="13"/>
      <c r="W573" s="13"/>
    </row>
    <row r="574" spans="1:23" ht="15" customHeight="1" thickBot="1">
      <c r="A574" s="94" t="s">
        <v>296</v>
      </c>
      <c r="B574" s="95"/>
      <c r="C574" s="96"/>
      <c r="D574" s="97"/>
      <c r="E574" s="98"/>
      <c r="F574" s="98"/>
      <c r="G574" s="98"/>
      <c r="H574" s="98"/>
      <c r="I574" s="98"/>
      <c r="J574" s="98"/>
      <c r="K574" s="98"/>
      <c r="L574" s="99"/>
      <c r="M574" s="98"/>
      <c r="N574" s="98"/>
      <c r="O574" s="100"/>
      <c r="P574" s="101"/>
      <c r="Q574" s="101"/>
      <c r="R574" s="102"/>
      <c r="S574" s="18"/>
      <c r="U574" s="13"/>
      <c r="V574" s="13"/>
      <c r="W574" s="13"/>
    </row>
    <row r="575" spans="1:23" ht="15" customHeight="1">
      <c r="A575" s="236" t="s">
        <v>297</v>
      </c>
      <c r="B575" s="178" t="s">
        <v>298</v>
      </c>
      <c r="C575" s="179"/>
      <c r="D575" s="179"/>
      <c r="E575" s="179"/>
      <c r="F575" s="179"/>
      <c r="G575" s="179"/>
      <c r="H575" s="179"/>
      <c r="I575" s="179"/>
      <c r="J575" s="179"/>
      <c r="K575" s="179"/>
      <c r="L575" s="179"/>
      <c r="M575" s="179"/>
      <c r="N575" s="179"/>
      <c r="O575" s="179"/>
      <c r="P575" s="179"/>
      <c r="Q575" s="179"/>
      <c r="R575" s="179"/>
      <c r="S575" s="180"/>
      <c r="T575" s="13"/>
      <c r="U575" s="13"/>
      <c r="V575" s="13"/>
      <c r="W575" s="13"/>
    </row>
    <row r="576" spans="1:23" ht="15" customHeight="1">
      <c r="B576" s="73">
        <f>SUM(Q576:Q580)</f>
        <v>350000</v>
      </c>
      <c r="C576" s="19" t="s">
        <v>147</v>
      </c>
      <c r="D576" s="20"/>
      <c r="G576" s="17"/>
      <c r="H576" s="17"/>
      <c r="K576" s="22"/>
      <c r="N576" s="17"/>
      <c r="P576" s="16"/>
      <c r="Q576" s="38"/>
      <c r="R576" s="24"/>
      <c r="S576" s="13"/>
      <c r="T576" s="13"/>
      <c r="U576" s="13"/>
      <c r="V576" s="13"/>
      <c r="W576" s="13"/>
    </row>
    <row r="577" spans="1:23" ht="15" customHeight="1">
      <c r="A577" s="70"/>
      <c r="B577" s="73"/>
      <c r="C577" s="38" t="s">
        <v>158</v>
      </c>
      <c r="D577" s="34">
        <v>50000</v>
      </c>
      <c r="E577" s="17" t="s">
        <v>112</v>
      </c>
      <c r="F577" s="17" t="s">
        <v>113</v>
      </c>
      <c r="G577" s="17"/>
      <c r="H577" s="17"/>
      <c r="I577" s="53">
        <v>1</v>
      </c>
      <c r="J577" s="17" t="s">
        <v>129</v>
      </c>
      <c r="K577" s="17" t="s">
        <v>113</v>
      </c>
      <c r="L577" s="54">
        <v>1</v>
      </c>
      <c r="M577" s="17" t="s">
        <v>133</v>
      </c>
      <c r="N577" s="17"/>
      <c r="O577" s="23" t="s">
        <v>116</v>
      </c>
      <c r="P577" s="16">
        <f>D577*I577*L577</f>
        <v>50000</v>
      </c>
      <c r="Q577" s="38"/>
      <c r="R577" s="24"/>
      <c r="S577" s="13"/>
      <c r="T577" s="13"/>
      <c r="U577" s="13"/>
      <c r="V577" s="13"/>
      <c r="W577" s="13"/>
    </row>
    <row r="578" spans="1:23" ht="15" customHeight="1">
      <c r="A578" s="70"/>
      <c r="B578" s="73"/>
      <c r="C578" s="40" t="s">
        <v>299</v>
      </c>
      <c r="D578" s="34">
        <v>50000</v>
      </c>
      <c r="E578" s="17" t="s">
        <v>112</v>
      </c>
      <c r="F578" s="17" t="s">
        <v>113</v>
      </c>
      <c r="G578" s="13"/>
      <c r="H578" s="13"/>
      <c r="I578" s="53">
        <v>1</v>
      </c>
      <c r="J578" s="17" t="s">
        <v>129</v>
      </c>
      <c r="K578" s="17" t="s">
        <v>113</v>
      </c>
      <c r="L578" s="54">
        <v>2</v>
      </c>
      <c r="M578" s="17" t="s">
        <v>133</v>
      </c>
      <c r="N578" s="17"/>
      <c r="O578" s="23" t="s">
        <v>116</v>
      </c>
      <c r="P578" s="16">
        <f>D578*I578*L578</f>
        <v>100000</v>
      </c>
      <c r="Q578" s="38"/>
      <c r="R578" s="24"/>
      <c r="S578" s="18"/>
      <c r="U578" s="13"/>
      <c r="V578" s="13"/>
      <c r="W578" s="13"/>
    </row>
    <row r="579" spans="1:23" ht="15" customHeight="1">
      <c r="A579" s="70"/>
      <c r="B579" s="73"/>
      <c r="C579" s="40" t="s">
        <v>300</v>
      </c>
      <c r="D579" s="34">
        <v>100000</v>
      </c>
      <c r="E579" s="17" t="s">
        <v>112</v>
      </c>
      <c r="F579" s="17" t="s">
        <v>113</v>
      </c>
      <c r="G579" s="13"/>
      <c r="H579" s="13"/>
      <c r="I579" s="53">
        <v>1</v>
      </c>
      <c r="J579" s="17" t="s">
        <v>129</v>
      </c>
      <c r="K579" s="17" t="s">
        <v>113</v>
      </c>
      <c r="L579" s="54">
        <v>2</v>
      </c>
      <c r="M579" s="17" t="s">
        <v>133</v>
      </c>
      <c r="N579" s="17"/>
      <c r="O579" s="23" t="s">
        <v>116</v>
      </c>
      <c r="P579" s="16">
        <f>D579*I579*L579</f>
        <v>200000</v>
      </c>
      <c r="Q579" s="38"/>
      <c r="R579" s="24"/>
      <c r="S579" s="18"/>
      <c r="U579" s="13"/>
      <c r="V579" s="13"/>
      <c r="W579" s="13"/>
    </row>
    <row r="580" spans="1:23" ht="15" customHeight="1">
      <c r="A580" s="76"/>
      <c r="B580" s="72"/>
      <c r="C580" s="89"/>
      <c r="D580" s="237"/>
      <c r="E580" s="26"/>
      <c r="F580" s="26"/>
      <c r="G580" s="26"/>
      <c r="H580" s="26"/>
      <c r="I580" s="26"/>
      <c r="J580" s="26"/>
      <c r="K580" s="28"/>
      <c r="L580" s="26"/>
      <c r="M580" s="26"/>
      <c r="N580" s="26"/>
      <c r="O580" s="26"/>
      <c r="P580" s="30"/>
      <c r="Q580" s="38">
        <f>SUM(P577:P579)</f>
        <v>350000</v>
      </c>
      <c r="R580" s="31"/>
      <c r="S580" s="13"/>
      <c r="T580" s="13"/>
      <c r="U580" s="13"/>
      <c r="V580" s="13"/>
      <c r="W580" s="13"/>
    </row>
    <row r="581" spans="1:23" ht="15" customHeight="1" thickBot="1">
      <c r="A581" s="94" t="s">
        <v>301</v>
      </c>
      <c r="B581" s="95"/>
      <c r="C581" s="96"/>
      <c r="D581" s="97"/>
      <c r="E581" s="98"/>
      <c r="F581" s="98"/>
      <c r="G581" s="98"/>
      <c r="H581" s="98"/>
      <c r="I581" s="98"/>
      <c r="J581" s="98"/>
      <c r="K581" s="98"/>
      <c r="L581" s="99"/>
      <c r="M581" s="98"/>
      <c r="N581" s="98"/>
      <c r="O581" s="100"/>
      <c r="P581" s="101"/>
      <c r="Q581" s="101"/>
      <c r="R581" s="102"/>
      <c r="S581" s="18"/>
      <c r="U581" s="13"/>
      <c r="V581" s="13"/>
      <c r="W581" s="13"/>
    </row>
    <row r="582" spans="1:23" ht="15" customHeight="1">
      <c r="A582" s="236" t="s">
        <v>302</v>
      </c>
      <c r="B582" s="178" t="s">
        <v>303</v>
      </c>
      <c r="C582" s="179"/>
      <c r="D582" s="179"/>
      <c r="E582" s="179"/>
      <c r="F582" s="179"/>
      <c r="G582" s="179"/>
      <c r="H582" s="179"/>
      <c r="I582" s="179"/>
      <c r="J582" s="179"/>
      <c r="K582" s="179"/>
      <c r="L582" s="179"/>
      <c r="M582" s="179"/>
      <c r="N582" s="179"/>
      <c r="O582" s="179"/>
      <c r="P582" s="179"/>
      <c r="Q582" s="179"/>
      <c r="R582" s="180"/>
      <c r="S582" s="13"/>
      <c r="T582" s="13"/>
      <c r="U582" s="13"/>
      <c r="V582" s="13"/>
      <c r="W582" s="13"/>
    </row>
    <row r="583" spans="1:23" ht="15" customHeight="1">
      <c r="A583" s="70"/>
      <c r="B583" s="73">
        <f>SUM(Q583:Q587)</f>
        <v>65454.545454545449</v>
      </c>
      <c r="C583" s="19" t="s">
        <v>110</v>
      </c>
      <c r="D583" s="33" t="s">
        <v>304</v>
      </c>
      <c r="G583" s="17"/>
      <c r="H583" s="17"/>
      <c r="K583" s="17"/>
      <c r="N583" s="17"/>
      <c r="P583" s="22"/>
      <c r="Q583" s="69"/>
      <c r="R583" s="24"/>
      <c r="U583" s="18"/>
      <c r="V583" s="17"/>
      <c r="W583" s="13"/>
    </row>
    <row r="584" spans="1:23" ht="15" customHeight="1">
      <c r="A584" s="70"/>
      <c r="B584" s="73"/>
      <c r="C584" s="19"/>
      <c r="D584" s="34">
        <v>6000</v>
      </c>
      <c r="E584" s="17" t="s">
        <v>112</v>
      </c>
      <c r="F584" s="17" t="s">
        <v>113</v>
      </c>
      <c r="G584" s="17"/>
      <c r="H584" s="17"/>
      <c r="I584" s="59">
        <v>6</v>
      </c>
      <c r="J584" s="17" t="s">
        <v>114</v>
      </c>
      <c r="K584" s="17" t="s">
        <v>113</v>
      </c>
      <c r="L584" s="60">
        <v>2</v>
      </c>
      <c r="M584" s="17" t="s">
        <v>115</v>
      </c>
      <c r="N584" s="17"/>
      <c r="O584" s="23" t="s">
        <v>116</v>
      </c>
      <c r="P584" s="16">
        <f>D584*I584*L584</f>
        <v>72000</v>
      </c>
      <c r="Q584" s="38"/>
      <c r="S584" s="13"/>
      <c r="T584" s="13"/>
      <c r="U584" s="13"/>
      <c r="V584" s="13"/>
      <c r="W584" s="13"/>
    </row>
    <row r="585" spans="1:23" ht="15" customHeight="1">
      <c r="A585" s="70"/>
      <c r="B585" s="73"/>
      <c r="C585" s="19" t="s">
        <v>120</v>
      </c>
      <c r="D585" s="33" t="s">
        <v>350</v>
      </c>
      <c r="G585" s="17"/>
      <c r="H585" s="17"/>
      <c r="K585" s="22"/>
      <c r="N585" s="17"/>
      <c r="P585" s="16"/>
      <c r="Q585" s="38"/>
      <c r="R585" s="24"/>
      <c r="S585" s="13"/>
      <c r="T585" s="13"/>
      <c r="U585" s="13"/>
      <c r="V585" s="13"/>
      <c r="W585" s="13"/>
    </row>
    <row r="586" spans="1:23" ht="15" customHeight="1">
      <c r="A586" s="70"/>
      <c r="B586" s="73"/>
      <c r="C586" s="38" t="s">
        <v>318</v>
      </c>
      <c r="D586" s="397"/>
      <c r="E586" s="17" t="s">
        <v>112</v>
      </c>
      <c r="F586" s="17" t="s">
        <v>113</v>
      </c>
      <c r="G586" s="17"/>
      <c r="H586" s="17"/>
      <c r="I586" s="53">
        <v>6</v>
      </c>
      <c r="J586" s="17" t="s">
        <v>114</v>
      </c>
      <c r="K586" s="17" t="s">
        <v>113</v>
      </c>
      <c r="L586" s="54">
        <v>2</v>
      </c>
      <c r="M586" s="17" t="s">
        <v>115</v>
      </c>
      <c r="N586" s="17"/>
      <c r="O586" s="23" t="s">
        <v>116</v>
      </c>
      <c r="P586" s="16">
        <f>D586*I586*L586</f>
        <v>0</v>
      </c>
      <c r="Q586" s="38"/>
      <c r="R586" s="24"/>
      <c r="S586" s="13"/>
      <c r="T586" s="13"/>
      <c r="U586" s="13"/>
      <c r="V586" s="13"/>
      <c r="W586" s="13"/>
    </row>
    <row r="587" spans="1:23" ht="15" customHeight="1" thickBot="1">
      <c r="A587" s="70"/>
      <c r="B587" s="73"/>
      <c r="C587" s="38" t="s">
        <v>319</v>
      </c>
      <c r="D587" s="397"/>
      <c r="E587" s="17" t="s">
        <v>112</v>
      </c>
      <c r="F587" s="17" t="s">
        <v>113</v>
      </c>
      <c r="G587" s="17"/>
      <c r="H587" s="17"/>
      <c r="I587" s="53">
        <v>6</v>
      </c>
      <c r="J587" s="17" t="s">
        <v>114</v>
      </c>
      <c r="K587" s="17" t="s">
        <v>113</v>
      </c>
      <c r="L587" s="54">
        <v>2</v>
      </c>
      <c r="M587" s="17" t="s">
        <v>115</v>
      </c>
      <c r="N587" s="17"/>
      <c r="O587" s="23" t="s">
        <v>116</v>
      </c>
      <c r="P587" s="16">
        <f>D587*I587*L587</f>
        <v>0</v>
      </c>
      <c r="Q587" s="38">
        <f>SUM(P584:P587)/110*100</f>
        <v>65454.545454545449</v>
      </c>
      <c r="R587" s="85" t="s">
        <v>125</v>
      </c>
      <c r="S587" s="13"/>
      <c r="T587" s="13"/>
      <c r="U587" s="13"/>
      <c r="V587" s="13"/>
      <c r="W587" s="13"/>
    </row>
    <row r="588" spans="1:23" ht="15" customHeight="1">
      <c r="A588" s="236" t="s">
        <v>302</v>
      </c>
      <c r="B588" s="178" t="s">
        <v>306</v>
      </c>
      <c r="C588" s="179"/>
      <c r="D588" s="179"/>
      <c r="E588" s="179"/>
      <c r="F588" s="179"/>
      <c r="G588" s="179"/>
      <c r="H588" s="179"/>
      <c r="I588" s="179"/>
      <c r="J588" s="179"/>
      <c r="K588" s="179"/>
      <c r="L588" s="179"/>
      <c r="M588" s="179"/>
      <c r="N588" s="179"/>
      <c r="O588" s="179"/>
      <c r="P588" s="179"/>
      <c r="Q588" s="179"/>
      <c r="R588" s="180"/>
      <c r="S588" s="13"/>
      <c r="T588" s="13"/>
      <c r="U588" s="13"/>
      <c r="V588" s="13"/>
      <c r="W588" s="13"/>
    </row>
    <row r="589" spans="1:23" ht="15" customHeight="1">
      <c r="A589" s="70"/>
      <c r="B589" s="73">
        <f>SUM(Q589:Q599)</f>
        <v>60000</v>
      </c>
      <c r="C589" s="19"/>
      <c r="D589" s="33"/>
      <c r="G589" s="17"/>
      <c r="H589" s="17"/>
      <c r="K589" s="17"/>
      <c r="N589" s="17"/>
      <c r="P589" s="22"/>
      <c r="Q589" s="69"/>
      <c r="R589" s="24"/>
      <c r="U589" s="18"/>
      <c r="V589" s="17"/>
      <c r="W589" s="13"/>
    </row>
    <row r="590" spans="1:23" ht="15" customHeight="1">
      <c r="A590" s="70"/>
      <c r="B590" s="73"/>
      <c r="C590" s="19" t="s">
        <v>293</v>
      </c>
      <c r="D590" s="34"/>
      <c r="E590" s="17" t="s">
        <v>112</v>
      </c>
      <c r="F590" s="17" t="s">
        <v>113</v>
      </c>
      <c r="G590" s="17"/>
      <c r="H590" s="17"/>
      <c r="I590" s="53"/>
      <c r="J590" s="17" t="s">
        <v>133</v>
      </c>
      <c r="K590" s="17" t="s">
        <v>113</v>
      </c>
      <c r="L590" s="54"/>
      <c r="M590" s="13" t="s">
        <v>294</v>
      </c>
      <c r="N590" s="17"/>
      <c r="O590" s="23" t="s">
        <v>116</v>
      </c>
      <c r="P590" s="16">
        <f>D590*I590*L590</f>
        <v>0</v>
      </c>
      <c r="Q590" s="71">
        <f>P590</f>
        <v>0</v>
      </c>
      <c r="R590" s="24"/>
      <c r="S590" s="13"/>
      <c r="T590" s="13"/>
      <c r="U590" s="13"/>
      <c r="V590" s="13"/>
      <c r="W590" s="13"/>
    </row>
    <row r="591" spans="1:23" ht="15" customHeight="1">
      <c r="A591" s="70"/>
      <c r="B591" s="73"/>
      <c r="C591" s="19" t="s">
        <v>181</v>
      </c>
      <c r="D591" s="34"/>
      <c r="E591" s="17" t="s">
        <v>112</v>
      </c>
      <c r="F591" s="17" t="s">
        <v>113</v>
      </c>
      <c r="G591" s="17"/>
      <c r="H591" s="17"/>
      <c r="I591" s="53"/>
      <c r="J591" s="17" t="s">
        <v>129</v>
      </c>
      <c r="K591" s="17" t="s">
        <v>113</v>
      </c>
      <c r="L591" s="54"/>
      <c r="M591" s="17" t="s">
        <v>115</v>
      </c>
      <c r="N591" s="17"/>
      <c r="O591" s="23" t="s">
        <v>116</v>
      </c>
      <c r="P591" s="16">
        <f>D591*I591*L591</f>
        <v>0</v>
      </c>
      <c r="Q591" s="38">
        <f>P591</f>
        <v>0</v>
      </c>
      <c r="R591" s="24"/>
      <c r="S591" s="13"/>
      <c r="T591" s="13"/>
      <c r="U591" s="13"/>
      <c r="V591" s="13"/>
      <c r="W591" s="13"/>
    </row>
    <row r="592" spans="1:23" ht="15" customHeight="1">
      <c r="A592" s="70"/>
      <c r="B592" s="73"/>
      <c r="C592" s="19"/>
      <c r="D592" s="20"/>
      <c r="G592" s="17"/>
      <c r="H592" s="17"/>
      <c r="K592" s="22"/>
      <c r="N592" s="17"/>
      <c r="O592" s="23"/>
      <c r="P592" s="16"/>
      <c r="Q592" s="38"/>
      <c r="R592" s="24"/>
      <c r="S592" s="13"/>
      <c r="T592" s="13"/>
      <c r="U592" s="13"/>
      <c r="V592" s="13"/>
      <c r="W592" s="13"/>
    </row>
    <row r="593" spans="1:23" ht="15" customHeight="1">
      <c r="A593" s="70"/>
      <c r="B593" s="73"/>
      <c r="C593" s="19" t="s">
        <v>147</v>
      </c>
      <c r="D593" s="20"/>
      <c r="G593" s="17"/>
      <c r="H593" s="17"/>
      <c r="K593" s="22"/>
      <c r="N593" s="17"/>
      <c r="P593" s="16"/>
      <c r="Q593" s="38"/>
      <c r="R593" s="24"/>
      <c r="S593" s="13"/>
      <c r="T593" s="13"/>
      <c r="U593" s="13"/>
      <c r="V593" s="13"/>
      <c r="W593" s="13"/>
    </row>
    <row r="594" spans="1:23" ht="15" customHeight="1">
      <c r="A594" s="70"/>
      <c r="B594" s="73"/>
      <c r="C594" s="40" t="s">
        <v>148</v>
      </c>
      <c r="D594" s="34"/>
      <c r="E594" s="17" t="s">
        <v>112</v>
      </c>
      <c r="F594" s="17" t="s">
        <v>113</v>
      </c>
      <c r="G594" s="17"/>
      <c r="H594" s="17"/>
      <c r="I594" s="53">
        <v>1</v>
      </c>
      <c r="J594" s="17" t="s">
        <v>129</v>
      </c>
      <c r="K594" s="17" t="s">
        <v>113</v>
      </c>
      <c r="L594" s="54">
        <v>1</v>
      </c>
      <c r="M594" s="17" t="s">
        <v>133</v>
      </c>
      <c r="N594" s="17"/>
      <c r="O594" s="23" t="s">
        <v>116</v>
      </c>
      <c r="P594" s="16">
        <f t="shared" ref="P594:P599" si="4">D594*I594*L594</f>
        <v>0</v>
      </c>
      <c r="Q594" s="38"/>
      <c r="R594" s="24"/>
      <c r="S594" s="13"/>
      <c r="T594" s="13"/>
      <c r="U594" s="13"/>
      <c r="V594" s="13"/>
      <c r="W594" s="13"/>
    </row>
    <row r="595" spans="1:23" ht="15" customHeight="1">
      <c r="A595" s="70"/>
      <c r="B595" s="73"/>
      <c r="C595" s="38" t="s">
        <v>155</v>
      </c>
      <c r="D595" s="34"/>
      <c r="E595" s="17" t="s">
        <v>112</v>
      </c>
      <c r="F595" s="17" t="s">
        <v>113</v>
      </c>
      <c r="G595" s="17"/>
      <c r="H595" s="17"/>
      <c r="I595" s="53">
        <v>1</v>
      </c>
      <c r="J595" s="17" t="s">
        <v>129</v>
      </c>
      <c r="K595" s="17" t="s">
        <v>113</v>
      </c>
      <c r="L595" s="54">
        <v>1</v>
      </c>
      <c r="M595" s="17" t="s">
        <v>133</v>
      </c>
      <c r="N595" s="17"/>
      <c r="O595" s="23" t="s">
        <v>116</v>
      </c>
      <c r="P595" s="16">
        <f t="shared" si="4"/>
        <v>0</v>
      </c>
      <c r="Q595" s="38"/>
      <c r="R595" s="24"/>
      <c r="S595" s="13"/>
      <c r="T595" s="13"/>
      <c r="U595" s="13"/>
      <c r="V595" s="13"/>
      <c r="W595" s="13"/>
    </row>
    <row r="596" spans="1:23" ht="15" customHeight="1">
      <c r="A596" s="70"/>
      <c r="B596" s="73"/>
      <c r="C596" s="38" t="s">
        <v>307</v>
      </c>
      <c r="D596" s="34">
        <v>10</v>
      </c>
      <c r="E596" s="17" t="s">
        <v>112</v>
      </c>
      <c r="F596" s="17" t="s">
        <v>113</v>
      </c>
      <c r="G596" s="17"/>
      <c r="H596" s="17"/>
      <c r="I596" s="53">
        <v>100</v>
      </c>
      <c r="J596" s="17" t="s">
        <v>129</v>
      </c>
      <c r="K596" s="17" t="s">
        <v>113</v>
      </c>
      <c r="L596" s="54">
        <v>20</v>
      </c>
      <c r="M596" s="17" t="s">
        <v>133</v>
      </c>
      <c r="N596" s="17"/>
      <c r="O596" s="23" t="s">
        <v>116</v>
      </c>
      <c r="P596" s="16">
        <f t="shared" si="4"/>
        <v>20000</v>
      </c>
      <c r="Q596" s="38"/>
      <c r="R596" s="24"/>
      <c r="S596" s="13"/>
      <c r="T596" s="13"/>
      <c r="U596" s="13"/>
      <c r="V596" s="13"/>
      <c r="W596" s="13"/>
    </row>
    <row r="597" spans="1:23" ht="15" customHeight="1">
      <c r="A597" s="70"/>
      <c r="B597" s="73"/>
      <c r="C597" s="40" t="s">
        <v>158</v>
      </c>
      <c r="D597" s="34">
        <v>10000</v>
      </c>
      <c r="E597" s="17" t="s">
        <v>112</v>
      </c>
      <c r="F597" s="17" t="s">
        <v>113</v>
      </c>
      <c r="G597" s="17"/>
      <c r="H597" s="17"/>
      <c r="I597" s="53">
        <v>1</v>
      </c>
      <c r="J597" s="17" t="s">
        <v>129</v>
      </c>
      <c r="K597" s="17" t="s">
        <v>113</v>
      </c>
      <c r="L597" s="54">
        <v>4</v>
      </c>
      <c r="M597" s="17" t="s">
        <v>133</v>
      </c>
      <c r="N597" s="17"/>
      <c r="O597" s="23" t="s">
        <v>116</v>
      </c>
      <c r="P597" s="16">
        <f t="shared" si="4"/>
        <v>40000</v>
      </c>
      <c r="Q597" s="38"/>
      <c r="R597" s="24"/>
      <c r="S597" s="13"/>
      <c r="T597" s="13"/>
      <c r="U597" s="13"/>
      <c r="V597" s="13"/>
      <c r="W597" s="13"/>
    </row>
    <row r="598" spans="1:23" ht="15" customHeight="1">
      <c r="A598" s="70"/>
      <c r="B598" s="73"/>
      <c r="C598" s="38" t="s">
        <v>159</v>
      </c>
      <c r="D598" s="34"/>
      <c r="E598" s="17" t="s">
        <v>112</v>
      </c>
      <c r="F598" s="17" t="s">
        <v>113</v>
      </c>
      <c r="G598" s="17"/>
      <c r="H598" s="17"/>
      <c r="I598" s="53">
        <v>1</v>
      </c>
      <c r="J598" s="17" t="s">
        <v>129</v>
      </c>
      <c r="K598" s="17" t="s">
        <v>113</v>
      </c>
      <c r="L598" s="54">
        <v>1</v>
      </c>
      <c r="M598" s="17" t="s">
        <v>133</v>
      </c>
      <c r="N598" s="17"/>
      <c r="O598" s="23" t="s">
        <v>116</v>
      </c>
      <c r="P598" s="16">
        <f t="shared" si="4"/>
        <v>0</v>
      </c>
      <c r="Q598" s="38"/>
      <c r="R598" s="24"/>
      <c r="S598" s="13"/>
      <c r="T598" s="13"/>
      <c r="U598" s="13"/>
      <c r="V598" s="13"/>
      <c r="W598" s="13"/>
    </row>
    <row r="599" spans="1:23" ht="15" customHeight="1">
      <c r="A599" s="70"/>
      <c r="B599" s="73"/>
      <c r="C599" s="38" t="s">
        <v>176</v>
      </c>
      <c r="D599" s="20"/>
      <c r="E599" s="17" t="s">
        <v>112</v>
      </c>
      <c r="F599" s="17" t="s">
        <v>113</v>
      </c>
      <c r="G599" s="17"/>
      <c r="H599" s="17"/>
      <c r="I599" s="17">
        <v>1</v>
      </c>
      <c r="J599" s="17" t="s">
        <v>129</v>
      </c>
      <c r="K599" s="22" t="s">
        <v>113</v>
      </c>
      <c r="L599" s="17">
        <v>1</v>
      </c>
      <c r="M599" s="17" t="s">
        <v>133</v>
      </c>
      <c r="N599" s="17"/>
      <c r="O599" s="23" t="s">
        <v>116</v>
      </c>
      <c r="P599" s="16">
        <f t="shared" si="4"/>
        <v>0</v>
      </c>
      <c r="Q599" s="38">
        <f>SUM(P594:P599)</f>
        <v>60000</v>
      </c>
      <c r="R599" s="24"/>
      <c r="S599" s="13"/>
      <c r="T599" s="13"/>
      <c r="U599" s="13"/>
      <c r="V599" s="13"/>
      <c r="W599" s="13"/>
    </row>
    <row r="600" spans="1:23" ht="15" customHeight="1" thickBot="1">
      <c r="A600" s="94" t="s">
        <v>308</v>
      </c>
      <c r="B600" s="95"/>
      <c r="C600" s="96"/>
      <c r="D600" s="97"/>
      <c r="E600" s="98"/>
      <c r="F600" s="98"/>
      <c r="G600" s="98"/>
      <c r="H600" s="98"/>
      <c r="I600" s="98"/>
      <c r="J600" s="98"/>
      <c r="K600" s="98"/>
      <c r="L600" s="99"/>
      <c r="M600" s="98"/>
      <c r="N600" s="98"/>
      <c r="O600" s="100"/>
      <c r="P600" s="101"/>
      <c r="Q600" s="101"/>
      <c r="R600" s="102"/>
      <c r="S600" s="18"/>
      <c r="U600" s="13"/>
      <c r="V600" s="13"/>
      <c r="W600" s="13"/>
    </row>
    <row r="601" spans="1:23" ht="15" customHeight="1">
      <c r="A601" s="169"/>
      <c r="B601" s="169" t="s">
        <v>309</v>
      </c>
      <c r="C601" s="170"/>
      <c r="D601" s="170"/>
      <c r="E601" s="170"/>
      <c r="F601" s="170"/>
      <c r="G601" s="170"/>
      <c r="H601" s="170"/>
      <c r="I601" s="170"/>
      <c r="J601" s="170"/>
      <c r="K601" s="170"/>
      <c r="L601" s="170"/>
      <c r="M601" s="170"/>
      <c r="N601" s="170"/>
      <c r="O601" s="170"/>
      <c r="P601" s="170"/>
      <c r="Q601" s="170"/>
      <c r="R601" s="170"/>
      <c r="S601" s="171"/>
    </row>
    <row r="602" spans="1:23" ht="15" customHeight="1">
      <c r="A602" s="70"/>
      <c r="B602" s="73">
        <f>SUM(Q602:Q604)</f>
        <v>0</v>
      </c>
      <c r="C602" s="19" t="s">
        <v>310</v>
      </c>
      <c r="D602" s="397"/>
      <c r="E602" s="17" t="s">
        <v>112</v>
      </c>
      <c r="F602" s="17" t="s">
        <v>113</v>
      </c>
      <c r="G602" s="21">
        <v>3</v>
      </c>
      <c r="I602" s="17" t="s">
        <v>311</v>
      </c>
      <c r="J602" s="17" t="s">
        <v>113</v>
      </c>
      <c r="K602" s="21">
        <v>12</v>
      </c>
      <c r="L602" s="17" t="s">
        <v>294</v>
      </c>
      <c r="O602" s="23" t="s">
        <v>116</v>
      </c>
      <c r="P602" s="16">
        <f>D602*G602*K602</f>
        <v>0</v>
      </c>
      <c r="Q602" s="38"/>
      <c r="R602" s="112" t="s">
        <v>312</v>
      </c>
      <c r="S602" s="18"/>
      <c r="U602" s="13"/>
      <c r="V602" s="13"/>
      <c r="W602" s="13"/>
    </row>
    <row r="603" spans="1:23" ht="15" customHeight="1">
      <c r="A603" s="70"/>
      <c r="B603" s="73"/>
      <c r="C603" s="19" t="s">
        <v>313</v>
      </c>
      <c r="D603" s="397"/>
      <c r="E603" s="17" t="s">
        <v>112</v>
      </c>
      <c r="F603" s="17" t="s">
        <v>113</v>
      </c>
      <c r="G603" s="21">
        <v>3</v>
      </c>
      <c r="I603" s="17" t="s">
        <v>311</v>
      </c>
      <c r="J603" s="17" t="s">
        <v>113</v>
      </c>
      <c r="K603" s="21">
        <v>12</v>
      </c>
      <c r="L603" s="17" t="s">
        <v>294</v>
      </c>
      <c r="O603" s="23" t="s">
        <v>116</v>
      </c>
      <c r="P603" s="16">
        <f>D603*G603*K603</f>
        <v>0</v>
      </c>
      <c r="Q603" s="38"/>
      <c r="R603" s="112" t="s">
        <v>314</v>
      </c>
      <c r="S603" s="18"/>
      <c r="U603" s="13"/>
      <c r="V603" s="13"/>
      <c r="W603" s="13"/>
    </row>
    <row r="604" spans="1:23" ht="15" customHeight="1">
      <c r="A604" s="70"/>
      <c r="B604" s="72"/>
      <c r="C604" s="89"/>
      <c r="D604" s="25"/>
      <c r="E604" s="26"/>
      <c r="F604" s="26"/>
      <c r="G604" s="27"/>
      <c r="H604" s="27"/>
      <c r="I604" s="26"/>
      <c r="J604" s="26"/>
      <c r="K604" s="27"/>
      <c r="L604" s="26"/>
      <c r="M604" s="26"/>
      <c r="N604" s="28"/>
      <c r="O604" s="29" t="s">
        <v>119</v>
      </c>
      <c r="P604" s="26"/>
      <c r="Q604" s="55">
        <f>P602+P603</f>
        <v>0</v>
      </c>
      <c r="R604" s="31"/>
      <c r="S604" s="18"/>
      <c r="U604" s="13"/>
      <c r="V604" s="13"/>
      <c r="W604" s="13"/>
    </row>
    <row r="605" spans="1:23" ht="44.25" customHeight="1">
      <c r="A605" s="77"/>
      <c r="B605" s="88">
        <f>SUM(B5:B604)</f>
        <v>66087144.107744105</v>
      </c>
      <c r="C605" s="30"/>
      <c r="D605" s="56"/>
      <c r="E605" s="26"/>
      <c r="F605" s="26"/>
      <c r="G605" s="27"/>
      <c r="H605" s="27"/>
      <c r="I605" s="26"/>
      <c r="J605" s="26"/>
      <c r="K605" s="27"/>
      <c r="L605" s="26"/>
      <c r="M605" s="26"/>
      <c r="N605" s="28"/>
      <c r="O605" s="26"/>
      <c r="P605" s="26"/>
      <c r="Q605" s="26"/>
      <c r="R605" s="87"/>
    </row>
  </sheetData>
  <mergeCells count="1">
    <mergeCell ref="A2:Q2"/>
  </mergeCells>
  <phoneticPr fontId="6"/>
  <pageMargins left="0.74803149606299213" right="0.43307086614173229" top="0.51181102362204722" bottom="0.47244094488188981" header="0.19685039370078741" footer="0.51181102362204722"/>
  <pageSetup paperSize="9" scale="44" fitToHeight="5" orientation="portrait" cellComments="asDisplayed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124"/>
  <sheetViews>
    <sheetView view="pageBreakPreview" zoomScale="70" zoomScaleNormal="75" zoomScaleSheetLayoutView="70" zoomScalePageLayoutView="85" workbookViewId="0">
      <selection activeCell="O7" sqref="O7"/>
    </sheetView>
  </sheetViews>
  <sheetFormatPr defaultColWidth="9.875" defaultRowHeight="15.6"/>
  <cols>
    <col min="1" max="1" width="10.875" style="384" customWidth="1"/>
    <col min="2" max="2" width="8.5" style="385" customWidth="1"/>
    <col min="3" max="3" width="17.875" style="383" customWidth="1"/>
    <col min="4" max="4" width="18.125" style="383" customWidth="1"/>
    <col min="5" max="5" width="11.875" style="383" customWidth="1"/>
    <col min="6" max="6" width="10.375" style="383" customWidth="1"/>
    <col min="7" max="7" width="12.875" style="383" customWidth="1"/>
    <col min="8" max="8" width="8.75" style="385" customWidth="1"/>
    <col min="9" max="9" width="11.625" style="385" customWidth="1"/>
    <col min="10" max="10" width="5.5" style="383" customWidth="1"/>
    <col min="11" max="256" width="9.875" style="383"/>
    <col min="257" max="257" width="10.875" style="383" customWidth="1"/>
    <col min="258" max="258" width="8.5" style="383" customWidth="1"/>
    <col min="259" max="259" width="17.875" style="383" customWidth="1"/>
    <col min="260" max="260" width="18.125" style="383" customWidth="1"/>
    <col min="261" max="261" width="11.875" style="383" customWidth="1"/>
    <col min="262" max="262" width="10.375" style="383" customWidth="1"/>
    <col min="263" max="263" width="6" style="383" customWidth="1"/>
    <col min="264" max="264" width="8.75" style="383" customWidth="1"/>
    <col min="265" max="265" width="11.625" style="383" customWidth="1"/>
    <col min="266" max="266" width="5.5" style="383" customWidth="1"/>
    <col min="267" max="512" width="9.875" style="383"/>
    <col min="513" max="513" width="10.875" style="383" customWidth="1"/>
    <col min="514" max="514" width="8.5" style="383" customWidth="1"/>
    <col min="515" max="515" width="17.875" style="383" customWidth="1"/>
    <col min="516" max="516" width="18.125" style="383" customWidth="1"/>
    <col min="517" max="517" width="11.875" style="383" customWidth="1"/>
    <col min="518" max="518" width="10.375" style="383" customWidth="1"/>
    <col min="519" max="519" width="6" style="383" customWidth="1"/>
    <col min="520" max="520" width="8.75" style="383" customWidth="1"/>
    <col min="521" max="521" width="11.625" style="383" customWidth="1"/>
    <col min="522" max="522" width="5.5" style="383" customWidth="1"/>
    <col min="523" max="768" width="9.875" style="383"/>
    <col min="769" max="769" width="10.875" style="383" customWidth="1"/>
    <col min="770" max="770" width="8.5" style="383" customWidth="1"/>
    <col min="771" max="771" width="17.875" style="383" customWidth="1"/>
    <col min="772" max="772" width="18.125" style="383" customWidth="1"/>
    <col min="773" max="773" width="11.875" style="383" customWidth="1"/>
    <col min="774" max="774" width="10.375" style="383" customWidth="1"/>
    <col min="775" max="775" width="6" style="383" customWidth="1"/>
    <col min="776" max="776" width="8.75" style="383" customWidth="1"/>
    <col min="777" max="777" width="11.625" style="383" customWidth="1"/>
    <col min="778" max="778" width="5.5" style="383" customWidth="1"/>
    <col min="779" max="1024" width="9.875" style="383"/>
    <col min="1025" max="1025" width="10.875" style="383" customWidth="1"/>
    <col min="1026" max="1026" width="8.5" style="383" customWidth="1"/>
    <col min="1027" max="1027" width="17.875" style="383" customWidth="1"/>
    <col min="1028" max="1028" width="18.125" style="383" customWidth="1"/>
    <col min="1029" max="1029" width="11.875" style="383" customWidth="1"/>
    <col min="1030" max="1030" width="10.375" style="383" customWidth="1"/>
    <col min="1031" max="1031" width="6" style="383" customWidth="1"/>
    <col min="1032" max="1032" width="8.75" style="383" customWidth="1"/>
    <col min="1033" max="1033" width="11.625" style="383" customWidth="1"/>
    <col min="1034" max="1034" width="5.5" style="383" customWidth="1"/>
    <col min="1035" max="1280" width="9.875" style="383"/>
    <col min="1281" max="1281" width="10.875" style="383" customWidth="1"/>
    <col min="1282" max="1282" width="8.5" style="383" customWidth="1"/>
    <col min="1283" max="1283" width="17.875" style="383" customWidth="1"/>
    <col min="1284" max="1284" width="18.125" style="383" customWidth="1"/>
    <col min="1285" max="1285" width="11.875" style="383" customWidth="1"/>
    <col min="1286" max="1286" width="10.375" style="383" customWidth="1"/>
    <col min="1287" max="1287" width="6" style="383" customWidth="1"/>
    <col min="1288" max="1288" width="8.75" style="383" customWidth="1"/>
    <col min="1289" max="1289" width="11.625" style="383" customWidth="1"/>
    <col min="1290" max="1290" width="5.5" style="383" customWidth="1"/>
    <col min="1291" max="1536" width="9.875" style="383"/>
    <col min="1537" max="1537" width="10.875" style="383" customWidth="1"/>
    <col min="1538" max="1538" width="8.5" style="383" customWidth="1"/>
    <col min="1539" max="1539" width="17.875" style="383" customWidth="1"/>
    <col min="1540" max="1540" width="18.125" style="383" customWidth="1"/>
    <col min="1541" max="1541" width="11.875" style="383" customWidth="1"/>
    <col min="1542" max="1542" width="10.375" style="383" customWidth="1"/>
    <col min="1543" max="1543" width="6" style="383" customWidth="1"/>
    <col min="1544" max="1544" width="8.75" style="383" customWidth="1"/>
    <col min="1545" max="1545" width="11.625" style="383" customWidth="1"/>
    <col min="1546" max="1546" width="5.5" style="383" customWidth="1"/>
    <col min="1547" max="1792" width="9.875" style="383"/>
    <col min="1793" max="1793" width="10.875" style="383" customWidth="1"/>
    <col min="1794" max="1794" width="8.5" style="383" customWidth="1"/>
    <col min="1795" max="1795" width="17.875" style="383" customWidth="1"/>
    <col min="1796" max="1796" width="18.125" style="383" customWidth="1"/>
    <col min="1797" max="1797" width="11.875" style="383" customWidth="1"/>
    <col min="1798" max="1798" width="10.375" style="383" customWidth="1"/>
    <col min="1799" max="1799" width="6" style="383" customWidth="1"/>
    <col min="1800" max="1800" width="8.75" style="383" customWidth="1"/>
    <col min="1801" max="1801" width="11.625" style="383" customWidth="1"/>
    <col min="1802" max="1802" width="5.5" style="383" customWidth="1"/>
    <col min="1803" max="2048" width="9.875" style="383"/>
    <col min="2049" max="2049" width="10.875" style="383" customWidth="1"/>
    <col min="2050" max="2050" width="8.5" style="383" customWidth="1"/>
    <col min="2051" max="2051" width="17.875" style="383" customWidth="1"/>
    <col min="2052" max="2052" width="18.125" style="383" customWidth="1"/>
    <col min="2053" max="2053" width="11.875" style="383" customWidth="1"/>
    <col min="2054" max="2054" width="10.375" style="383" customWidth="1"/>
    <col min="2055" max="2055" width="6" style="383" customWidth="1"/>
    <col min="2056" max="2056" width="8.75" style="383" customWidth="1"/>
    <col min="2057" max="2057" width="11.625" style="383" customWidth="1"/>
    <col min="2058" max="2058" width="5.5" style="383" customWidth="1"/>
    <col min="2059" max="2304" width="9.875" style="383"/>
    <col min="2305" max="2305" width="10.875" style="383" customWidth="1"/>
    <col min="2306" max="2306" width="8.5" style="383" customWidth="1"/>
    <col min="2307" max="2307" width="17.875" style="383" customWidth="1"/>
    <col min="2308" max="2308" width="18.125" style="383" customWidth="1"/>
    <col min="2309" max="2309" width="11.875" style="383" customWidth="1"/>
    <col min="2310" max="2310" width="10.375" style="383" customWidth="1"/>
    <col min="2311" max="2311" width="6" style="383" customWidth="1"/>
    <col min="2312" max="2312" width="8.75" style="383" customWidth="1"/>
    <col min="2313" max="2313" width="11.625" style="383" customWidth="1"/>
    <col min="2314" max="2314" width="5.5" style="383" customWidth="1"/>
    <col min="2315" max="2560" width="9.875" style="383"/>
    <col min="2561" max="2561" width="10.875" style="383" customWidth="1"/>
    <col min="2562" max="2562" width="8.5" style="383" customWidth="1"/>
    <col min="2563" max="2563" width="17.875" style="383" customWidth="1"/>
    <col min="2564" max="2564" width="18.125" style="383" customWidth="1"/>
    <col min="2565" max="2565" width="11.875" style="383" customWidth="1"/>
    <col min="2566" max="2566" width="10.375" style="383" customWidth="1"/>
    <col min="2567" max="2567" width="6" style="383" customWidth="1"/>
    <col min="2568" max="2568" width="8.75" style="383" customWidth="1"/>
    <col min="2569" max="2569" width="11.625" style="383" customWidth="1"/>
    <col min="2570" max="2570" width="5.5" style="383" customWidth="1"/>
    <col min="2571" max="2816" width="9.875" style="383"/>
    <col min="2817" max="2817" width="10.875" style="383" customWidth="1"/>
    <col min="2818" max="2818" width="8.5" style="383" customWidth="1"/>
    <col min="2819" max="2819" width="17.875" style="383" customWidth="1"/>
    <col min="2820" max="2820" width="18.125" style="383" customWidth="1"/>
    <col min="2821" max="2821" width="11.875" style="383" customWidth="1"/>
    <col min="2822" max="2822" width="10.375" style="383" customWidth="1"/>
    <col min="2823" max="2823" width="6" style="383" customWidth="1"/>
    <col min="2824" max="2824" width="8.75" style="383" customWidth="1"/>
    <col min="2825" max="2825" width="11.625" style="383" customWidth="1"/>
    <col min="2826" max="2826" width="5.5" style="383" customWidth="1"/>
    <col min="2827" max="3072" width="9.875" style="383"/>
    <col min="3073" max="3073" width="10.875" style="383" customWidth="1"/>
    <col min="3074" max="3074" width="8.5" style="383" customWidth="1"/>
    <col min="3075" max="3075" width="17.875" style="383" customWidth="1"/>
    <col min="3076" max="3076" width="18.125" style="383" customWidth="1"/>
    <col min="3077" max="3077" width="11.875" style="383" customWidth="1"/>
    <col min="3078" max="3078" width="10.375" style="383" customWidth="1"/>
    <col min="3079" max="3079" width="6" style="383" customWidth="1"/>
    <col min="3080" max="3080" width="8.75" style="383" customWidth="1"/>
    <col min="3081" max="3081" width="11.625" style="383" customWidth="1"/>
    <col min="3082" max="3082" width="5.5" style="383" customWidth="1"/>
    <col min="3083" max="3328" width="9.875" style="383"/>
    <col min="3329" max="3329" width="10.875" style="383" customWidth="1"/>
    <col min="3330" max="3330" width="8.5" style="383" customWidth="1"/>
    <col min="3331" max="3331" width="17.875" style="383" customWidth="1"/>
    <col min="3332" max="3332" width="18.125" style="383" customWidth="1"/>
    <col min="3333" max="3333" width="11.875" style="383" customWidth="1"/>
    <col min="3334" max="3334" width="10.375" style="383" customWidth="1"/>
    <col min="3335" max="3335" width="6" style="383" customWidth="1"/>
    <col min="3336" max="3336" width="8.75" style="383" customWidth="1"/>
    <col min="3337" max="3337" width="11.625" style="383" customWidth="1"/>
    <col min="3338" max="3338" width="5.5" style="383" customWidth="1"/>
    <col min="3339" max="3584" width="9.875" style="383"/>
    <col min="3585" max="3585" width="10.875" style="383" customWidth="1"/>
    <col min="3586" max="3586" width="8.5" style="383" customWidth="1"/>
    <col min="3587" max="3587" width="17.875" style="383" customWidth="1"/>
    <col min="3588" max="3588" width="18.125" style="383" customWidth="1"/>
    <col min="3589" max="3589" width="11.875" style="383" customWidth="1"/>
    <col min="3590" max="3590" width="10.375" style="383" customWidth="1"/>
    <col min="3591" max="3591" width="6" style="383" customWidth="1"/>
    <col min="3592" max="3592" width="8.75" style="383" customWidth="1"/>
    <col min="3593" max="3593" width="11.625" style="383" customWidth="1"/>
    <col min="3594" max="3594" width="5.5" style="383" customWidth="1"/>
    <col min="3595" max="3840" width="9.875" style="383"/>
    <col min="3841" max="3841" width="10.875" style="383" customWidth="1"/>
    <col min="3842" max="3842" width="8.5" style="383" customWidth="1"/>
    <col min="3843" max="3843" width="17.875" style="383" customWidth="1"/>
    <col min="3844" max="3844" width="18.125" style="383" customWidth="1"/>
    <col min="3845" max="3845" width="11.875" style="383" customWidth="1"/>
    <col min="3846" max="3846" width="10.375" style="383" customWidth="1"/>
    <col min="3847" max="3847" width="6" style="383" customWidth="1"/>
    <col min="3848" max="3848" width="8.75" style="383" customWidth="1"/>
    <col min="3849" max="3849" width="11.625" style="383" customWidth="1"/>
    <col min="3850" max="3850" width="5.5" style="383" customWidth="1"/>
    <col min="3851" max="4096" width="9.875" style="383"/>
    <col min="4097" max="4097" width="10.875" style="383" customWidth="1"/>
    <col min="4098" max="4098" width="8.5" style="383" customWidth="1"/>
    <col min="4099" max="4099" width="17.875" style="383" customWidth="1"/>
    <col min="4100" max="4100" width="18.125" style="383" customWidth="1"/>
    <col min="4101" max="4101" width="11.875" style="383" customWidth="1"/>
    <col min="4102" max="4102" width="10.375" style="383" customWidth="1"/>
    <col min="4103" max="4103" width="6" style="383" customWidth="1"/>
    <col min="4104" max="4104" width="8.75" style="383" customWidth="1"/>
    <col min="4105" max="4105" width="11.625" style="383" customWidth="1"/>
    <col min="4106" max="4106" width="5.5" style="383" customWidth="1"/>
    <col min="4107" max="4352" width="9.875" style="383"/>
    <col min="4353" max="4353" width="10.875" style="383" customWidth="1"/>
    <col min="4354" max="4354" width="8.5" style="383" customWidth="1"/>
    <col min="4355" max="4355" width="17.875" style="383" customWidth="1"/>
    <col min="4356" max="4356" width="18.125" style="383" customWidth="1"/>
    <col min="4357" max="4357" width="11.875" style="383" customWidth="1"/>
    <col min="4358" max="4358" width="10.375" style="383" customWidth="1"/>
    <col min="4359" max="4359" width="6" style="383" customWidth="1"/>
    <col min="4360" max="4360" width="8.75" style="383" customWidth="1"/>
    <col min="4361" max="4361" width="11.625" style="383" customWidth="1"/>
    <col min="4362" max="4362" width="5.5" style="383" customWidth="1"/>
    <col min="4363" max="4608" width="9.875" style="383"/>
    <col min="4609" max="4609" width="10.875" style="383" customWidth="1"/>
    <col min="4610" max="4610" width="8.5" style="383" customWidth="1"/>
    <col min="4611" max="4611" width="17.875" style="383" customWidth="1"/>
    <col min="4612" max="4612" width="18.125" style="383" customWidth="1"/>
    <col min="4613" max="4613" width="11.875" style="383" customWidth="1"/>
    <col min="4614" max="4614" width="10.375" style="383" customWidth="1"/>
    <col min="4615" max="4615" width="6" style="383" customWidth="1"/>
    <col min="4616" max="4616" width="8.75" style="383" customWidth="1"/>
    <col min="4617" max="4617" width="11.625" style="383" customWidth="1"/>
    <col min="4618" max="4618" width="5.5" style="383" customWidth="1"/>
    <col min="4619" max="4864" width="9.875" style="383"/>
    <col min="4865" max="4865" width="10.875" style="383" customWidth="1"/>
    <col min="4866" max="4866" width="8.5" style="383" customWidth="1"/>
    <col min="4867" max="4867" width="17.875" style="383" customWidth="1"/>
    <col min="4868" max="4868" width="18.125" style="383" customWidth="1"/>
    <col min="4869" max="4869" width="11.875" style="383" customWidth="1"/>
    <col min="4870" max="4870" width="10.375" style="383" customWidth="1"/>
    <col min="4871" max="4871" width="6" style="383" customWidth="1"/>
    <col min="4872" max="4872" width="8.75" style="383" customWidth="1"/>
    <col min="4873" max="4873" width="11.625" style="383" customWidth="1"/>
    <col min="4874" max="4874" width="5.5" style="383" customWidth="1"/>
    <col min="4875" max="5120" width="9.875" style="383"/>
    <col min="5121" max="5121" width="10.875" style="383" customWidth="1"/>
    <col min="5122" max="5122" width="8.5" style="383" customWidth="1"/>
    <col min="5123" max="5123" width="17.875" style="383" customWidth="1"/>
    <col min="5124" max="5124" width="18.125" style="383" customWidth="1"/>
    <col min="5125" max="5125" width="11.875" style="383" customWidth="1"/>
    <col min="5126" max="5126" width="10.375" style="383" customWidth="1"/>
    <col min="5127" max="5127" width="6" style="383" customWidth="1"/>
    <col min="5128" max="5128" width="8.75" style="383" customWidth="1"/>
    <col min="5129" max="5129" width="11.625" style="383" customWidth="1"/>
    <col min="5130" max="5130" width="5.5" style="383" customWidth="1"/>
    <col min="5131" max="5376" width="9.875" style="383"/>
    <col min="5377" max="5377" width="10.875" style="383" customWidth="1"/>
    <col min="5378" max="5378" width="8.5" style="383" customWidth="1"/>
    <col min="5379" max="5379" width="17.875" style="383" customWidth="1"/>
    <col min="5380" max="5380" width="18.125" style="383" customWidth="1"/>
    <col min="5381" max="5381" width="11.875" style="383" customWidth="1"/>
    <col min="5382" max="5382" width="10.375" style="383" customWidth="1"/>
    <col min="5383" max="5383" width="6" style="383" customWidth="1"/>
    <col min="5384" max="5384" width="8.75" style="383" customWidth="1"/>
    <col min="5385" max="5385" width="11.625" style="383" customWidth="1"/>
    <col min="5386" max="5386" width="5.5" style="383" customWidth="1"/>
    <col min="5387" max="5632" width="9.875" style="383"/>
    <col min="5633" max="5633" width="10.875" style="383" customWidth="1"/>
    <col min="5634" max="5634" width="8.5" style="383" customWidth="1"/>
    <col min="5635" max="5635" width="17.875" style="383" customWidth="1"/>
    <col min="5636" max="5636" width="18.125" style="383" customWidth="1"/>
    <col min="5637" max="5637" width="11.875" style="383" customWidth="1"/>
    <col min="5638" max="5638" width="10.375" style="383" customWidth="1"/>
    <col min="5639" max="5639" width="6" style="383" customWidth="1"/>
    <col min="5640" max="5640" width="8.75" style="383" customWidth="1"/>
    <col min="5641" max="5641" width="11.625" style="383" customWidth="1"/>
    <col min="5642" max="5642" width="5.5" style="383" customWidth="1"/>
    <col min="5643" max="5888" width="9.875" style="383"/>
    <col min="5889" max="5889" width="10.875" style="383" customWidth="1"/>
    <col min="5890" max="5890" width="8.5" style="383" customWidth="1"/>
    <col min="5891" max="5891" width="17.875" style="383" customWidth="1"/>
    <col min="5892" max="5892" width="18.125" style="383" customWidth="1"/>
    <col min="5893" max="5893" width="11.875" style="383" customWidth="1"/>
    <col min="5894" max="5894" width="10.375" style="383" customWidth="1"/>
    <col min="5895" max="5895" width="6" style="383" customWidth="1"/>
    <col min="5896" max="5896" width="8.75" style="383" customWidth="1"/>
    <col min="5897" max="5897" width="11.625" style="383" customWidth="1"/>
    <col min="5898" max="5898" width="5.5" style="383" customWidth="1"/>
    <col min="5899" max="6144" width="9.875" style="383"/>
    <col min="6145" max="6145" width="10.875" style="383" customWidth="1"/>
    <col min="6146" max="6146" width="8.5" style="383" customWidth="1"/>
    <col min="6147" max="6147" width="17.875" style="383" customWidth="1"/>
    <col min="6148" max="6148" width="18.125" style="383" customWidth="1"/>
    <col min="6149" max="6149" width="11.875" style="383" customWidth="1"/>
    <col min="6150" max="6150" width="10.375" style="383" customWidth="1"/>
    <col min="6151" max="6151" width="6" style="383" customWidth="1"/>
    <col min="6152" max="6152" width="8.75" style="383" customWidth="1"/>
    <col min="6153" max="6153" width="11.625" style="383" customWidth="1"/>
    <col min="6154" max="6154" width="5.5" style="383" customWidth="1"/>
    <col min="6155" max="6400" width="9.875" style="383"/>
    <col min="6401" max="6401" width="10.875" style="383" customWidth="1"/>
    <col min="6402" max="6402" width="8.5" style="383" customWidth="1"/>
    <col min="6403" max="6403" width="17.875" style="383" customWidth="1"/>
    <col min="6404" max="6404" width="18.125" style="383" customWidth="1"/>
    <col min="6405" max="6405" width="11.875" style="383" customWidth="1"/>
    <col min="6406" max="6406" width="10.375" style="383" customWidth="1"/>
    <col min="6407" max="6407" width="6" style="383" customWidth="1"/>
    <col min="6408" max="6408" width="8.75" style="383" customWidth="1"/>
    <col min="6409" max="6409" width="11.625" style="383" customWidth="1"/>
    <col min="6410" max="6410" width="5.5" style="383" customWidth="1"/>
    <col min="6411" max="6656" width="9.875" style="383"/>
    <col min="6657" max="6657" width="10.875" style="383" customWidth="1"/>
    <col min="6658" max="6658" width="8.5" style="383" customWidth="1"/>
    <col min="6659" max="6659" width="17.875" style="383" customWidth="1"/>
    <col min="6660" max="6660" width="18.125" style="383" customWidth="1"/>
    <col min="6661" max="6661" width="11.875" style="383" customWidth="1"/>
    <col min="6662" max="6662" width="10.375" style="383" customWidth="1"/>
    <col min="6663" max="6663" width="6" style="383" customWidth="1"/>
    <col min="6664" max="6664" width="8.75" style="383" customWidth="1"/>
    <col min="6665" max="6665" width="11.625" style="383" customWidth="1"/>
    <col min="6666" max="6666" width="5.5" style="383" customWidth="1"/>
    <col min="6667" max="6912" width="9.875" style="383"/>
    <col min="6913" max="6913" width="10.875" style="383" customWidth="1"/>
    <col min="6914" max="6914" width="8.5" style="383" customWidth="1"/>
    <col min="6915" max="6915" width="17.875" style="383" customWidth="1"/>
    <col min="6916" max="6916" width="18.125" style="383" customWidth="1"/>
    <col min="6917" max="6917" width="11.875" style="383" customWidth="1"/>
    <col min="6918" max="6918" width="10.375" style="383" customWidth="1"/>
    <col min="6919" max="6919" width="6" style="383" customWidth="1"/>
    <col min="6920" max="6920" width="8.75" style="383" customWidth="1"/>
    <col min="6921" max="6921" width="11.625" style="383" customWidth="1"/>
    <col min="6922" max="6922" width="5.5" style="383" customWidth="1"/>
    <col min="6923" max="7168" width="9.875" style="383"/>
    <col min="7169" max="7169" width="10.875" style="383" customWidth="1"/>
    <col min="7170" max="7170" width="8.5" style="383" customWidth="1"/>
    <col min="7171" max="7171" width="17.875" style="383" customWidth="1"/>
    <col min="7172" max="7172" width="18.125" style="383" customWidth="1"/>
    <col min="7173" max="7173" width="11.875" style="383" customWidth="1"/>
    <col min="7174" max="7174" width="10.375" style="383" customWidth="1"/>
    <col min="7175" max="7175" width="6" style="383" customWidth="1"/>
    <col min="7176" max="7176" width="8.75" style="383" customWidth="1"/>
    <col min="7177" max="7177" width="11.625" style="383" customWidth="1"/>
    <col min="7178" max="7178" width="5.5" style="383" customWidth="1"/>
    <col min="7179" max="7424" width="9.875" style="383"/>
    <col min="7425" max="7425" width="10.875" style="383" customWidth="1"/>
    <col min="7426" max="7426" width="8.5" style="383" customWidth="1"/>
    <col min="7427" max="7427" width="17.875" style="383" customWidth="1"/>
    <col min="7428" max="7428" width="18.125" style="383" customWidth="1"/>
    <col min="7429" max="7429" width="11.875" style="383" customWidth="1"/>
    <col min="7430" max="7430" width="10.375" style="383" customWidth="1"/>
    <col min="7431" max="7431" width="6" style="383" customWidth="1"/>
    <col min="7432" max="7432" width="8.75" style="383" customWidth="1"/>
    <col min="7433" max="7433" width="11.625" style="383" customWidth="1"/>
    <col min="7434" max="7434" width="5.5" style="383" customWidth="1"/>
    <col min="7435" max="7680" width="9.875" style="383"/>
    <col min="7681" max="7681" width="10.875" style="383" customWidth="1"/>
    <col min="7682" max="7682" width="8.5" style="383" customWidth="1"/>
    <col min="7683" max="7683" width="17.875" style="383" customWidth="1"/>
    <col min="7684" max="7684" width="18.125" style="383" customWidth="1"/>
    <col min="7685" max="7685" width="11.875" style="383" customWidth="1"/>
    <col min="7686" max="7686" width="10.375" style="383" customWidth="1"/>
    <col min="7687" max="7687" width="6" style="383" customWidth="1"/>
    <col min="7688" max="7688" width="8.75" style="383" customWidth="1"/>
    <col min="7689" max="7689" width="11.625" style="383" customWidth="1"/>
    <col min="7690" max="7690" width="5.5" style="383" customWidth="1"/>
    <col min="7691" max="7936" width="9.875" style="383"/>
    <col min="7937" max="7937" width="10.875" style="383" customWidth="1"/>
    <col min="7938" max="7938" width="8.5" style="383" customWidth="1"/>
    <col min="7939" max="7939" width="17.875" style="383" customWidth="1"/>
    <col min="7940" max="7940" width="18.125" style="383" customWidth="1"/>
    <col min="7941" max="7941" width="11.875" style="383" customWidth="1"/>
    <col min="7942" max="7942" width="10.375" style="383" customWidth="1"/>
    <col min="7943" max="7943" width="6" style="383" customWidth="1"/>
    <col min="7944" max="7944" width="8.75" style="383" customWidth="1"/>
    <col min="7945" max="7945" width="11.625" style="383" customWidth="1"/>
    <col min="7946" max="7946" width="5.5" style="383" customWidth="1"/>
    <col min="7947" max="8192" width="9.875" style="383"/>
    <col min="8193" max="8193" width="10.875" style="383" customWidth="1"/>
    <col min="8194" max="8194" width="8.5" style="383" customWidth="1"/>
    <col min="8195" max="8195" width="17.875" style="383" customWidth="1"/>
    <col min="8196" max="8196" width="18.125" style="383" customWidth="1"/>
    <col min="8197" max="8197" width="11.875" style="383" customWidth="1"/>
    <col min="8198" max="8198" width="10.375" style="383" customWidth="1"/>
    <col min="8199" max="8199" width="6" style="383" customWidth="1"/>
    <col min="8200" max="8200" width="8.75" style="383" customWidth="1"/>
    <col min="8201" max="8201" width="11.625" style="383" customWidth="1"/>
    <col min="8202" max="8202" width="5.5" style="383" customWidth="1"/>
    <col min="8203" max="8448" width="9.875" style="383"/>
    <col min="8449" max="8449" width="10.875" style="383" customWidth="1"/>
    <col min="8450" max="8450" width="8.5" style="383" customWidth="1"/>
    <col min="8451" max="8451" width="17.875" style="383" customWidth="1"/>
    <col min="8452" max="8452" width="18.125" style="383" customWidth="1"/>
    <col min="8453" max="8453" width="11.875" style="383" customWidth="1"/>
    <col min="8454" max="8454" width="10.375" style="383" customWidth="1"/>
    <col min="8455" max="8455" width="6" style="383" customWidth="1"/>
    <col min="8456" max="8456" width="8.75" style="383" customWidth="1"/>
    <col min="8457" max="8457" width="11.625" style="383" customWidth="1"/>
    <col min="8458" max="8458" width="5.5" style="383" customWidth="1"/>
    <col min="8459" max="8704" width="9.875" style="383"/>
    <col min="8705" max="8705" width="10.875" style="383" customWidth="1"/>
    <col min="8706" max="8706" width="8.5" style="383" customWidth="1"/>
    <col min="8707" max="8707" width="17.875" style="383" customWidth="1"/>
    <col min="8708" max="8708" width="18.125" style="383" customWidth="1"/>
    <col min="8709" max="8709" width="11.875" style="383" customWidth="1"/>
    <col min="8710" max="8710" width="10.375" style="383" customWidth="1"/>
    <col min="8711" max="8711" width="6" style="383" customWidth="1"/>
    <col min="8712" max="8712" width="8.75" style="383" customWidth="1"/>
    <col min="8713" max="8713" width="11.625" style="383" customWidth="1"/>
    <col min="8714" max="8714" width="5.5" style="383" customWidth="1"/>
    <col min="8715" max="8960" width="9.875" style="383"/>
    <col min="8961" max="8961" width="10.875" style="383" customWidth="1"/>
    <col min="8962" max="8962" width="8.5" style="383" customWidth="1"/>
    <col min="8963" max="8963" width="17.875" style="383" customWidth="1"/>
    <col min="8964" max="8964" width="18.125" style="383" customWidth="1"/>
    <col min="8965" max="8965" width="11.875" style="383" customWidth="1"/>
    <col min="8966" max="8966" width="10.375" style="383" customWidth="1"/>
    <col min="8967" max="8967" width="6" style="383" customWidth="1"/>
    <col min="8968" max="8968" width="8.75" style="383" customWidth="1"/>
    <col min="8969" max="8969" width="11.625" style="383" customWidth="1"/>
    <col min="8970" max="8970" width="5.5" style="383" customWidth="1"/>
    <col min="8971" max="9216" width="9.875" style="383"/>
    <col min="9217" max="9217" width="10.875" style="383" customWidth="1"/>
    <col min="9218" max="9218" width="8.5" style="383" customWidth="1"/>
    <col min="9219" max="9219" width="17.875" style="383" customWidth="1"/>
    <col min="9220" max="9220" width="18.125" style="383" customWidth="1"/>
    <col min="9221" max="9221" width="11.875" style="383" customWidth="1"/>
    <col min="9222" max="9222" width="10.375" style="383" customWidth="1"/>
    <col min="9223" max="9223" width="6" style="383" customWidth="1"/>
    <col min="9224" max="9224" width="8.75" style="383" customWidth="1"/>
    <col min="9225" max="9225" width="11.625" style="383" customWidth="1"/>
    <col min="9226" max="9226" width="5.5" style="383" customWidth="1"/>
    <col min="9227" max="9472" width="9.875" style="383"/>
    <col min="9473" max="9473" width="10.875" style="383" customWidth="1"/>
    <col min="9474" max="9474" width="8.5" style="383" customWidth="1"/>
    <col min="9475" max="9475" width="17.875" style="383" customWidth="1"/>
    <col min="9476" max="9476" width="18.125" style="383" customWidth="1"/>
    <col min="9477" max="9477" width="11.875" style="383" customWidth="1"/>
    <col min="9478" max="9478" width="10.375" style="383" customWidth="1"/>
    <col min="9479" max="9479" width="6" style="383" customWidth="1"/>
    <col min="9480" max="9480" width="8.75" style="383" customWidth="1"/>
    <col min="9481" max="9481" width="11.625" style="383" customWidth="1"/>
    <col min="9482" max="9482" width="5.5" style="383" customWidth="1"/>
    <col min="9483" max="9728" width="9.875" style="383"/>
    <col min="9729" max="9729" width="10.875" style="383" customWidth="1"/>
    <col min="9730" max="9730" width="8.5" style="383" customWidth="1"/>
    <col min="9731" max="9731" width="17.875" style="383" customWidth="1"/>
    <col min="9732" max="9732" width="18.125" style="383" customWidth="1"/>
    <col min="9733" max="9733" width="11.875" style="383" customWidth="1"/>
    <col min="9734" max="9734" width="10.375" style="383" customWidth="1"/>
    <col min="9735" max="9735" width="6" style="383" customWidth="1"/>
    <col min="9736" max="9736" width="8.75" style="383" customWidth="1"/>
    <col min="9737" max="9737" width="11.625" style="383" customWidth="1"/>
    <col min="9738" max="9738" width="5.5" style="383" customWidth="1"/>
    <col min="9739" max="9984" width="9.875" style="383"/>
    <col min="9985" max="9985" width="10.875" style="383" customWidth="1"/>
    <col min="9986" max="9986" width="8.5" style="383" customWidth="1"/>
    <col min="9987" max="9987" width="17.875" style="383" customWidth="1"/>
    <col min="9988" max="9988" width="18.125" style="383" customWidth="1"/>
    <col min="9989" max="9989" width="11.875" style="383" customWidth="1"/>
    <col min="9990" max="9990" width="10.375" style="383" customWidth="1"/>
    <col min="9991" max="9991" width="6" style="383" customWidth="1"/>
    <col min="9992" max="9992" width="8.75" style="383" customWidth="1"/>
    <col min="9993" max="9993" width="11.625" style="383" customWidth="1"/>
    <col min="9994" max="9994" width="5.5" style="383" customWidth="1"/>
    <col min="9995" max="10240" width="9.875" style="383"/>
    <col min="10241" max="10241" width="10.875" style="383" customWidth="1"/>
    <col min="10242" max="10242" width="8.5" style="383" customWidth="1"/>
    <col min="10243" max="10243" width="17.875" style="383" customWidth="1"/>
    <col min="10244" max="10244" width="18.125" style="383" customWidth="1"/>
    <col min="10245" max="10245" width="11.875" style="383" customWidth="1"/>
    <col min="10246" max="10246" width="10.375" style="383" customWidth="1"/>
    <col min="10247" max="10247" width="6" style="383" customWidth="1"/>
    <col min="10248" max="10248" width="8.75" style="383" customWidth="1"/>
    <col min="10249" max="10249" width="11.625" style="383" customWidth="1"/>
    <col min="10250" max="10250" width="5.5" style="383" customWidth="1"/>
    <col min="10251" max="10496" width="9.875" style="383"/>
    <col min="10497" max="10497" width="10.875" style="383" customWidth="1"/>
    <col min="10498" max="10498" width="8.5" style="383" customWidth="1"/>
    <col min="10499" max="10499" width="17.875" style="383" customWidth="1"/>
    <col min="10500" max="10500" width="18.125" style="383" customWidth="1"/>
    <col min="10501" max="10501" width="11.875" style="383" customWidth="1"/>
    <col min="10502" max="10502" width="10.375" style="383" customWidth="1"/>
    <col min="10503" max="10503" width="6" style="383" customWidth="1"/>
    <col min="10504" max="10504" width="8.75" style="383" customWidth="1"/>
    <col min="10505" max="10505" width="11.625" style="383" customWidth="1"/>
    <col min="10506" max="10506" width="5.5" style="383" customWidth="1"/>
    <col min="10507" max="10752" width="9.875" style="383"/>
    <col min="10753" max="10753" width="10.875" style="383" customWidth="1"/>
    <col min="10754" max="10754" width="8.5" style="383" customWidth="1"/>
    <col min="10755" max="10755" width="17.875" style="383" customWidth="1"/>
    <col min="10756" max="10756" width="18.125" style="383" customWidth="1"/>
    <col min="10757" max="10757" width="11.875" style="383" customWidth="1"/>
    <col min="10758" max="10758" width="10.375" style="383" customWidth="1"/>
    <col min="10759" max="10759" width="6" style="383" customWidth="1"/>
    <col min="10760" max="10760" width="8.75" style="383" customWidth="1"/>
    <col min="10761" max="10761" width="11.625" style="383" customWidth="1"/>
    <col min="10762" max="10762" width="5.5" style="383" customWidth="1"/>
    <col min="10763" max="11008" width="9.875" style="383"/>
    <col min="11009" max="11009" width="10.875" style="383" customWidth="1"/>
    <col min="11010" max="11010" width="8.5" style="383" customWidth="1"/>
    <col min="11011" max="11011" width="17.875" style="383" customWidth="1"/>
    <col min="11012" max="11012" width="18.125" style="383" customWidth="1"/>
    <col min="11013" max="11013" width="11.875" style="383" customWidth="1"/>
    <col min="11014" max="11014" width="10.375" style="383" customWidth="1"/>
    <col min="11015" max="11015" width="6" style="383" customWidth="1"/>
    <col min="11016" max="11016" width="8.75" style="383" customWidth="1"/>
    <col min="11017" max="11017" width="11.625" style="383" customWidth="1"/>
    <col min="11018" max="11018" width="5.5" style="383" customWidth="1"/>
    <col min="11019" max="11264" width="9.875" style="383"/>
    <col min="11265" max="11265" width="10.875" style="383" customWidth="1"/>
    <col min="11266" max="11266" width="8.5" style="383" customWidth="1"/>
    <col min="11267" max="11267" width="17.875" style="383" customWidth="1"/>
    <col min="11268" max="11268" width="18.125" style="383" customWidth="1"/>
    <col min="11269" max="11269" width="11.875" style="383" customWidth="1"/>
    <col min="11270" max="11270" width="10.375" style="383" customWidth="1"/>
    <col min="11271" max="11271" width="6" style="383" customWidth="1"/>
    <col min="11272" max="11272" width="8.75" style="383" customWidth="1"/>
    <col min="11273" max="11273" width="11.625" style="383" customWidth="1"/>
    <col min="11274" max="11274" width="5.5" style="383" customWidth="1"/>
    <col min="11275" max="11520" width="9.875" style="383"/>
    <col min="11521" max="11521" width="10.875" style="383" customWidth="1"/>
    <col min="11522" max="11522" width="8.5" style="383" customWidth="1"/>
    <col min="11523" max="11523" width="17.875" style="383" customWidth="1"/>
    <col min="11524" max="11524" width="18.125" style="383" customWidth="1"/>
    <col min="11525" max="11525" width="11.875" style="383" customWidth="1"/>
    <col min="11526" max="11526" width="10.375" style="383" customWidth="1"/>
    <col min="11527" max="11527" width="6" style="383" customWidth="1"/>
    <col min="11528" max="11528" width="8.75" style="383" customWidth="1"/>
    <col min="11529" max="11529" width="11.625" style="383" customWidth="1"/>
    <col min="11530" max="11530" width="5.5" style="383" customWidth="1"/>
    <col min="11531" max="11776" width="9.875" style="383"/>
    <col min="11777" max="11777" width="10.875" style="383" customWidth="1"/>
    <col min="11778" max="11778" width="8.5" style="383" customWidth="1"/>
    <col min="11779" max="11779" width="17.875" style="383" customWidth="1"/>
    <col min="11780" max="11780" width="18.125" style="383" customWidth="1"/>
    <col min="11781" max="11781" width="11.875" style="383" customWidth="1"/>
    <col min="11782" max="11782" width="10.375" style="383" customWidth="1"/>
    <col min="11783" max="11783" width="6" style="383" customWidth="1"/>
    <col min="11784" max="11784" width="8.75" style="383" customWidth="1"/>
    <col min="11785" max="11785" width="11.625" style="383" customWidth="1"/>
    <col min="11786" max="11786" width="5.5" style="383" customWidth="1"/>
    <col min="11787" max="12032" width="9.875" style="383"/>
    <col min="12033" max="12033" width="10.875" style="383" customWidth="1"/>
    <col min="12034" max="12034" width="8.5" style="383" customWidth="1"/>
    <col min="12035" max="12035" width="17.875" style="383" customWidth="1"/>
    <col min="12036" max="12036" width="18.125" style="383" customWidth="1"/>
    <col min="12037" max="12037" width="11.875" style="383" customWidth="1"/>
    <col min="12038" max="12038" width="10.375" style="383" customWidth="1"/>
    <col min="12039" max="12039" width="6" style="383" customWidth="1"/>
    <col min="12040" max="12040" width="8.75" style="383" customWidth="1"/>
    <col min="12041" max="12041" width="11.625" style="383" customWidth="1"/>
    <col min="12042" max="12042" width="5.5" style="383" customWidth="1"/>
    <col min="12043" max="12288" width="9.875" style="383"/>
    <col min="12289" max="12289" width="10.875" style="383" customWidth="1"/>
    <col min="12290" max="12290" width="8.5" style="383" customWidth="1"/>
    <col min="12291" max="12291" width="17.875" style="383" customWidth="1"/>
    <col min="12292" max="12292" width="18.125" style="383" customWidth="1"/>
    <col min="12293" max="12293" width="11.875" style="383" customWidth="1"/>
    <col min="12294" max="12294" width="10.375" style="383" customWidth="1"/>
    <col min="12295" max="12295" width="6" style="383" customWidth="1"/>
    <col min="12296" max="12296" width="8.75" style="383" customWidth="1"/>
    <col min="12297" max="12297" width="11.625" style="383" customWidth="1"/>
    <col min="12298" max="12298" width="5.5" style="383" customWidth="1"/>
    <col min="12299" max="12544" width="9.875" style="383"/>
    <col min="12545" max="12545" width="10.875" style="383" customWidth="1"/>
    <col min="12546" max="12546" width="8.5" style="383" customWidth="1"/>
    <col min="12547" max="12547" width="17.875" style="383" customWidth="1"/>
    <col min="12548" max="12548" width="18.125" style="383" customWidth="1"/>
    <col min="12549" max="12549" width="11.875" style="383" customWidth="1"/>
    <col min="12550" max="12550" width="10.375" style="383" customWidth="1"/>
    <col min="12551" max="12551" width="6" style="383" customWidth="1"/>
    <col min="12552" max="12552" width="8.75" style="383" customWidth="1"/>
    <col min="12553" max="12553" width="11.625" style="383" customWidth="1"/>
    <col min="12554" max="12554" width="5.5" style="383" customWidth="1"/>
    <col min="12555" max="12800" width="9.875" style="383"/>
    <col min="12801" max="12801" width="10.875" style="383" customWidth="1"/>
    <col min="12802" max="12802" width="8.5" style="383" customWidth="1"/>
    <col min="12803" max="12803" width="17.875" style="383" customWidth="1"/>
    <col min="12804" max="12804" width="18.125" style="383" customWidth="1"/>
    <col min="12805" max="12805" width="11.875" style="383" customWidth="1"/>
    <col min="12806" max="12806" width="10.375" style="383" customWidth="1"/>
    <col min="12807" max="12807" width="6" style="383" customWidth="1"/>
    <col min="12808" max="12808" width="8.75" style="383" customWidth="1"/>
    <col min="12809" max="12809" width="11.625" style="383" customWidth="1"/>
    <col min="12810" max="12810" width="5.5" style="383" customWidth="1"/>
    <col min="12811" max="13056" width="9.875" style="383"/>
    <col min="13057" max="13057" width="10.875" style="383" customWidth="1"/>
    <col min="13058" max="13058" width="8.5" style="383" customWidth="1"/>
    <col min="13059" max="13059" width="17.875" style="383" customWidth="1"/>
    <col min="13060" max="13060" width="18.125" style="383" customWidth="1"/>
    <col min="13061" max="13061" width="11.875" style="383" customWidth="1"/>
    <col min="13062" max="13062" width="10.375" style="383" customWidth="1"/>
    <col min="13063" max="13063" width="6" style="383" customWidth="1"/>
    <col min="13064" max="13064" width="8.75" style="383" customWidth="1"/>
    <col min="13065" max="13065" width="11.625" style="383" customWidth="1"/>
    <col min="13066" max="13066" width="5.5" style="383" customWidth="1"/>
    <col min="13067" max="13312" width="9.875" style="383"/>
    <col min="13313" max="13313" width="10.875" style="383" customWidth="1"/>
    <col min="13314" max="13314" width="8.5" style="383" customWidth="1"/>
    <col min="13315" max="13315" width="17.875" style="383" customWidth="1"/>
    <col min="13316" max="13316" width="18.125" style="383" customWidth="1"/>
    <col min="13317" max="13317" width="11.875" style="383" customWidth="1"/>
    <col min="13318" max="13318" width="10.375" style="383" customWidth="1"/>
    <col min="13319" max="13319" width="6" style="383" customWidth="1"/>
    <col min="13320" max="13320" width="8.75" style="383" customWidth="1"/>
    <col min="13321" max="13321" width="11.625" style="383" customWidth="1"/>
    <col min="13322" max="13322" width="5.5" style="383" customWidth="1"/>
    <col min="13323" max="13568" width="9.875" style="383"/>
    <col min="13569" max="13569" width="10.875" style="383" customWidth="1"/>
    <col min="13570" max="13570" width="8.5" style="383" customWidth="1"/>
    <col min="13571" max="13571" width="17.875" style="383" customWidth="1"/>
    <col min="13572" max="13572" width="18.125" style="383" customWidth="1"/>
    <col min="13573" max="13573" width="11.875" style="383" customWidth="1"/>
    <col min="13574" max="13574" width="10.375" style="383" customWidth="1"/>
    <col min="13575" max="13575" width="6" style="383" customWidth="1"/>
    <col min="13576" max="13576" width="8.75" style="383" customWidth="1"/>
    <col min="13577" max="13577" width="11.625" style="383" customWidth="1"/>
    <col min="13578" max="13578" width="5.5" style="383" customWidth="1"/>
    <col min="13579" max="13824" width="9.875" style="383"/>
    <col min="13825" max="13825" width="10.875" style="383" customWidth="1"/>
    <col min="13826" max="13826" width="8.5" style="383" customWidth="1"/>
    <col min="13827" max="13827" width="17.875" style="383" customWidth="1"/>
    <col min="13828" max="13828" width="18.125" style="383" customWidth="1"/>
    <col min="13829" max="13829" width="11.875" style="383" customWidth="1"/>
    <col min="13830" max="13830" width="10.375" style="383" customWidth="1"/>
    <col min="13831" max="13831" width="6" style="383" customWidth="1"/>
    <col min="13832" max="13832" width="8.75" style="383" customWidth="1"/>
    <col min="13833" max="13833" width="11.625" style="383" customWidth="1"/>
    <col min="13834" max="13834" width="5.5" style="383" customWidth="1"/>
    <col min="13835" max="14080" width="9.875" style="383"/>
    <col min="14081" max="14081" width="10.875" style="383" customWidth="1"/>
    <col min="14082" max="14082" width="8.5" style="383" customWidth="1"/>
    <col min="14083" max="14083" width="17.875" style="383" customWidth="1"/>
    <col min="14084" max="14084" width="18.125" style="383" customWidth="1"/>
    <col min="14085" max="14085" width="11.875" style="383" customWidth="1"/>
    <col min="14086" max="14086" width="10.375" style="383" customWidth="1"/>
    <col min="14087" max="14087" width="6" style="383" customWidth="1"/>
    <col min="14088" max="14088" width="8.75" style="383" customWidth="1"/>
    <col min="14089" max="14089" width="11.625" style="383" customWidth="1"/>
    <col min="14090" max="14090" width="5.5" style="383" customWidth="1"/>
    <col min="14091" max="14336" width="9.875" style="383"/>
    <col min="14337" max="14337" width="10.875" style="383" customWidth="1"/>
    <col min="14338" max="14338" width="8.5" style="383" customWidth="1"/>
    <col min="14339" max="14339" width="17.875" style="383" customWidth="1"/>
    <col min="14340" max="14340" width="18.125" style="383" customWidth="1"/>
    <col min="14341" max="14341" width="11.875" style="383" customWidth="1"/>
    <col min="14342" max="14342" width="10.375" style="383" customWidth="1"/>
    <col min="14343" max="14343" width="6" style="383" customWidth="1"/>
    <col min="14344" max="14344" width="8.75" style="383" customWidth="1"/>
    <col min="14345" max="14345" width="11.625" style="383" customWidth="1"/>
    <col min="14346" max="14346" width="5.5" style="383" customWidth="1"/>
    <col min="14347" max="14592" width="9.875" style="383"/>
    <col min="14593" max="14593" width="10.875" style="383" customWidth="1"/>
    <col min="14594" max="14594" width="8.5" style="383" customWidth="1"/>
    <col min="14595" max="14595" width="17.875" style="383" customWidth="1"/>
    <col min="14596" max="14596" width="18.125" style="383" customWidth="1"/>
    <col min="14597" max="14597" width="11.875" style="383" customWidth="1"/>
    <col min="14598" max="14598" width="10.375" style="383" customWidth="1"/>
    <col min="14599" max="14599" width="6" style="383" customWidth="1"/>
    <col min="14600" max="14600" width="8.75" style="383" customWidth="1"/>
    <col min="14601" max="14601" width="11.625" style="383" customWidth="1"/>
    <col min="14602" max="14602" width="5.5" style="383" customWidth="1"/>
    <col min="14603" max="14848" width="9.875" style="383"/>
    <col min="14849" max="14849" width="10.875" style="383" customWidth="1"/>
    <col min="14850" max="14850" width="8.5" style="383" customWidth="1"/>
    <col min="14851" max="14851" width="17.875" style="383" customWidth="1"/>
    <col min="14852" max="14852" width="18.125" style="383" customWidth="1"/>
    <col min="14853" max="14853" width="11.875" style="383" customWidth="1"/>
    <col min="14854" max="14854" width="10.375" style="383" customWidth="1"/>
    <col min="14855" max="14855" width="6" style="383" customWidth="1"/>
    <col min="14856" max="14856" width="8.75" style="383" customWidth="1"/>
    <col min="14857" max="14857" width="11.625" style="383" customWidth="1"/>
    <col min="14858" max="14858" width="5.5" style="383" customWidth="1"/>
    <col min="14859" max="15104" width="9.875" style="383"/>
    <col min="15105" max="15105" width="10.875" style="383" customWidth="1"/>
    <col min="15106" max="15106" width="8.5" style="383" customWidth="1"/>
    <col min="15107" max="15107" width="17.875" style="383" customWidth="1"/>
    <col min="15108" max="15108" width="18.125" style="383" customWidth="1"/>
    <col min="15109" max="15109" width="11.875" style="383" customWidth="1"/>
    <col min="15110" max="15110" width="10.375" style="383" customWidth="1"/>
    <col min="15111" max="15111" width="6" style="383" customWidth="1"/>
    <col min="15112" max="15112" width="8.75" style="383" customWidth="1"/>
    <col min="15113" max="15113" width="11.625" style="383" customWidth="1"/>
    <col min="15114" max="15114" width="5.5" style="383" customWidth="1"/>
    <col min="15115" max="15360" width="9.875" style="383"/>
    <col min="15361" max="15361" width="10.875" style="383" customWidth="1"/>
    <col min="15362" max="15362" width="8.5" style="383" customWidth="1"/>
    <col min="15363" max="15363" width="17.875" style="383" customWidth="1"/>
    <col min="15364" max="15364" width="18.125" style="383" customWidth="1"/>
    <col min="15365" max="15365" width="11.875" style="383" customWidth="1"/>
    <col min="15366" max="15366" width="10.375" style="383" customWidth="1"/>
    <col min="15367" max="15367" width="6" style="383" customWidth="1"/>
    <col min="15368" max="15368" width="8.75" style="383" customWidth="1"/>
    <col min="15369" max="15369" width="11.625" style="383" customWidth="1"/>
    <col min="15370" max="15370" width="5.5" style="383" customWidth="1"/>
    <col min="15371" max="15616" width="9.875" style="383"/>
    <col min="15617" max="15617" width="10.875" style="383" customWidth="1"/>
    <col min="15618" max="15618" width="8.5" style="383" customWidth="1"/>
    <col min="15619" max="15619" width="17.875" style="383" customWidth="1"/>
    <col min="15620" max="15620" width="18.125" style="383" customWidth="1"/>
    <col min="15621" max="15621" width="11.875" style="383" customWidth="1"/>
    <col min="15622" max="15622" width="10.375" style="383" customWidth="1"/>
    <col min="15623" max="15623" width="6" style="383" customWidth="1"/>
    <col min="15624" max="15624" width="8.75" style="383" customWidth="1"/>
    <col min="15625" max="15625" width="11.625" style="383" customWidth="1"/>
    <col min="15626" max="15626" width="5.5" style="383" customWidth="1"/>
    <col min="15627" max="15872" width="9.875" style="383"/>
    <col min="15873" max="15873" width="10.875" style="383" customWidth="1"/>
    <col min="15874" max="15874" width="8.5" style="383" customWidth="1"/>
    <col min="15875" max="15875" width="17.875" style="383" customWidth="1"/>
    <col min="15876" max="15876" width="18.125" style="383" customWidth="1"/>
    <col min="15877" max="15877" width="11.875" style="383" customWidth="1"/>
    <col min="15878" max="15878" width="10.375" style="383" customWidth="1"/>
    <col min="15879" max="15879" width="6" style="383" customWidth="1"/>
    <col min="15880" max="15880" width="8.75" style="383" customWidth="1"/>
    <col min="15881" max="15881" width="11.625" style="383" customWidth="1"/>
    <col min="15882" max="15882" width="5.5" style="383" customWidth="1"/>
    <col min="15883" max="16128" width="9.875" style="383"/>
    <col min="16129" max="16129" width="10.875" style="383" customWidth="1"/>
    <col min="16130" max="16130" width="8.5" style="383" customWidth="1"/>
    <col min="16131" max="16131" width="17.875" style="383" customWidth="1"/>
    <col min="16132" max="16132" width="18.125" style="383" customWidth="1"/>
    <col min="16133" max="16133" width="11.875" style="383" customWidth="1"/>
    <col min="16134" max="16134" width="10.375" style="383" customWidth="1"/>
    <col min="16135" max="16135" width="6" style="383" customWidth="1"/>
    <col min="16136" max="16136" width="8.75" style="383" customWidth="1"/>
    <col min="16137" max="16137" width="11.625" style="383" customWidth="1"/>
    <col min="16138" max="16138" width="5.5" style="383" customWidth="1"/>
    <col min="16139" max="16384" width="9.875" style="383"/>
  </cols>
  <sheetData>
    <row r="1" spans="1:11" s="344" customFormat="1" ht="18">
      <c r="A1" s="342"/>
      <c r="B1" s="342" t="s">
        <v>351</v>
      </c>
      <c r="C1" s="342" t="s">
        <v>352</v>
      </c>
      <c r="D1" s="342" t="s">
        <v>353</v>
      </c>
      <c r="E1" s="342" t="s">
        <v>354</v>
      </c>
      <c r="F1" s="342" t="s">
        <v>355</v>
      </c>
      <c r="G1" s="390" t="s">
        <v>356</v>
      </c>
      <c r="H1" s="342" t="s">
        <v>357</v>
      </c>
      <c r="I1" s="343"/>
    </row>
    <row r="2" spans="1:11" s="349" customFormat="1" ht="22.5" customHeight="1">
      <c r="A2" s="514">
        <v>44690</v>
      </c>
      <c r="B2" s="471">
        <v>0.35416666666666669</v>
      </c>
      <c r="C2" s="511" t="s">
        <v>358</v>
      </c>
      <c r="D2" s="477" t="s">
        <v>359</v>
      </c>
      <c r="E2" s="498" t="s">
        <v>360</v>
      </c>
      <c r="F2" s="345" t="s">
        <v>361</v>
      </c>
      <c r="G2" s="346">
        <v>3</v>
      </c>
      <c r="H2" s="455">
        <f>SUM(G2:G8)</f>
        <v>20</v>
      </c>
      <c r="I2" s="348"/>
    </row>
    <row r="3" spans="1:11" s="349" customFormat="1" ht="22.5" customHeight="1">
      <c r="A3" s="515"/>
      <c r="B3" s="472"/>
      <c r="C3" s="512"/>
      <c r="D3" s="457"/>
      <c r="E3" s="499"/>
      <c r="F3" s="345" t="s">
        <v>362</v>
      </c>
      <c r="G3" s="346">
        <v>3</v>
      </c>
      <c r="H3" s="455"/>
      <c r="I3" s="351"/>
      <c r="J3" s="510"/>
      <c r="K3" s="510"/>
    </row>
    <row r="4" spans="1:11" s="349" customFormat="1" ht="22.5" customHeight="1">
      <c r="A4" s="515"/>
      <c r="B4" s="472"/>
      <c r="C4" s="512"/>
      <c r="D4" s="457"/>
      <c r="E4" s="499"/>
      <c r="F4" s="345" t="s">
        <v>363</v>
      </c>
      <c r="G4" s="346">
        <v>3</v>
      </c>
      <c r="H4" s="455"/>
      <c r="I4" s="348"/>
      <c r="J4" s="352"/>
      <c r="K4" s="352"/>
    </row>
    <row r="5" spans="1:11" s="349" customFormat="1" ht="22.5" customHeight="1">
      <c r="A5" s="515"/>
      <c r="B5" s="472"/>
      <c r="C5" s="512"/>
      <c r="D5" s="457"/>
      <c r="E5" s="500"/>
      <c r="F5" s="353" t="s">
        <v>364</v>
      </c>
      <c r="G5" s="346">
        <v>1</v>
      </c>
      <c r="H5" s="455"/>
      <c r="I5" s="348"/>
    </row>
    <row r="6" spans="1:11" s="349" customFormat="1" ht="22.5" customHeight="1">
      <c r="A6" s="515"/>
      <c r="B6" s="472"/>
      <c r="C6" s="512"/>
      <c r="D6" s="457"/>
      <c r="E6" s="489" t="s">
        <v>365</v>
      </c>
      <c r="F6" s="465"/>
      <c r="G6" s="346">
        <v>1</v>
      </c>
      <c r="H6" s="455"/>
      <c r="I6" s="348"/>
    </row>
    <row r="7" spans="1:11" s="349" customFormat="1" ht="22.5" customHeight="1">
      <c r="A7" s="515"/>
      <c r="B7" s="472"/>
      <c r="C7" s="512"/>
      <c r="D7" s="457"/>
      <c r="E7" s="456" t="s">
        <v>366</v>
      </c>
      <c r="F7" s="457"/>
      <c r="G7" s="346">
        <v>1</v>
      </c>
      <c r="H7" s="455"/>
      <c r="I7" s="348"/>
    </row>
    <row r="8" spans="1:11" s="349" customFormat="1" ht="22.5" customHeight="1">
      <c r="A8" s="515"/>
      <c r="B8" s="472"/>
      <c r="C8" s="512"/>
      <c r="D8" s="457"/>
      <c r="E8" s="502" t="s">
        <v>367</v>
      </c>
      <c r="F8" s="457"/>
      <c r="G8" s="346">
        <v>8</v>
      </c>
      <c r="H8" s="455"/>
      <c r="I8" s="348"/>
    </row>
    <row r="9" spans="1:11" s="357" customFormat="1" ht="7.5" customHeight="1">
      <c r="A9" s="515"/>
      <c r="B9" s="472"/>
      <c r="C9" s="512"/>
      <c r="D9" s="354"/>
      <c r="E9" s="354"/>
      <c r="F9" s="354"/>
      <c r="G9" s="355"/>
      <c r="H9" s="356"/>
      <c r="I9" s="356"/>
    </row>
    <row r="10" spans="1:11" s="349" customFormat="1" ht="22.5" customHeight="1">
      <c r="A10" s="515"/>
      <c r="B10" s="473"/>
      <c r="C10" s="513"/>
      <c r="D10" s="358" t="s">
        <v>368</v>
      </c>
      <c r="E10" s="456" t="s">
        <v>369</v>
      </c>
      <c r="F10" s="457"/>
      <c r="G10" s="346">
        <v>4</v>
      </c>
      <c r="H10" s="347">
        <f>G10</f>
        <v>4</v>
      </c>
      <c r="I10" s="348"/>
    </row>
    <row r="11" spans="1:11" s="357" customFormat="1" ht="7.5" customHeight="1">
      <c r="A11" s="515"/>
      <c r="B11" s="359"/>
      <c r="C11" s="360"/>
      <c r="D11" s="354"/>
      <c r="E11" s="354"/>
      <c r="F11" s="361"/>
      <c r="G11" s="361"/>
      <c r="H11" s="354"/>
      <c r="I11" s="356"/>
    </row>
    <row r="12" spans="1:11" s="349" customFormat="1" ht="22.5" customHeight="1">
      <c r="A12" s="515"/>
      <c r="B12" s="471">
        <v>0.70833333333333337</v>
      </c>
      <c r="C12" s="511" t="s">
        <v>370</v>
      </c>
      <c r="D12" s="477" t="s">
        <v>371</v>
      </c>
      <c r="E12" s="498" t="s">
        <v>360</v>
      </c>
      <c r="F12" s="345" t="s">
        <v>361</v>
      </c>
      <c r="G12" s="346">
        <v>3</v>
      </c>
      <c r="H12" s="455">
        <f>SUM(G12:G18)</f>
        <v>21</v>
      </c>
      <c r="I12" s="348"/>
    </row>
    <row r="13" spans="1:11" s="349" customFormat="1" ht="22.5" customHeight="1">
      <c r="A13" s="515"/>
      <c r="B13" s="472"/>
      <c r="C13" s="512"/>
      <c r="D13" s="457"/>
      <c r="E13" s="499"/>
      <c r="F13" s="345" t="s">
        <v>362</v>
      </c>
      <c r="G13" s="346">
        <v>3</v>
      </c>
      <c r="H13" s="455"/>
      <c r="I13" s="348"/>
    </row>
    <row r="14" spans="1:11" s="349" customFormat="1" ht="22.5" customHeight="1">
      <c r="A14" s="515"/>
      <c r="B14" s="472"/>
      <c r="C14" s="512"/>
      <c r="D14" s="457"/>
      <c r="E14" s="499"/>
      <c r="F14" s="345" t="s">
        <v>363</v>
      </c>
      <c r="G14" s="346">
        <v>3</v>
      </c>
      <c r="H14" s="455"/>
      <c r="I14" s="348"/>
    </row>
    <row r="15" spans="1:11" s="349" customFormat="1" ht="22.5" customHeight="1">
      <c r="A15" s="515"/>
      <c r="B15" s="472"/>
      <c r="C15" s="512"/>
      <c r="D15" s="457"/>
      <c r="E15" s="500"/>
      <c r="F15" s="345" t="s">
        <v>372</v>
      </c>
      <c r="G15" s="346">
        <v>1</v>
      </c>
      <c r="H15" s="455"/>
      <c r="I15" s="348"/>
    </row>
    <row r="16" spans="1:11" s="349" customFormat="1" ht="22.5" customHeight="1">
      <c r="A16" s="515"/>
      <c r="B16" s="472"/>
      <c r="C16" s="512"/>
      <c r="D16" s="457"/>
      <c r="E16" s="489" t="s">
        <v>365</v>
      </c>
      <c r="F16" s="465"/>
      <c r="G16" s="346">
        <v>1</v>
      </c>
      <c r="H16" s="455"/>
      <c r="I16" s="348"/>
    </row>
    <row r="17" spans="1:10" s="349" customFormat="1" ht="22.5" customHeight="1">
      <c r="A17" s="515"/>
      <c r="B17" s="472"/>
      <c r="C17" s="512"/>
      <c r="D17" s="457"/>
      <c r="E17" s="456" t="s">
        <v>366</v>
      </c>
      <c r="F17" s="457"/>
      <c r="G17" s="346">
        <v>1</v>
      </c>
      <c r="H17" s="455"/>
      <c r="I17" s="348"/>
    </row>
    <row r="18" spans="1:10" s="349" customFormat="1" ht="22.5" customHeight="1">
      <c r="A18" s="515"/>
      <c r="B18" s="472"/>
      <c r="C18" s="512"/>
      <c r="D18" s="457"/>
      <c r="E18" s="502" t="s">
        <v>367</v>
      </c>
      <c r="F18" s="457"/>
      <c r="G18" s="346">
        <v>9</v>
      </c>
      <c r="H18" s="455"/>
      <c r="I18" s="348"/>
    </row>
    <row r="19" spans="1:10" s="357" customFormat="1" ht="7.5" customHeight="1">
      <c r="A19" s="515"/>
      <c r="B19" s="472"/>
      <c r="C19" s="512"/>
      <c r="D19" s="354"/>
      <c r="E19" s="354"/>
      <c r="F19" s="354"/>
      <c r="G19" s="355"/>
      <c r="H19" s="356"/>
      <c r="I19" s="356"/>
    </row>
    <row r="20" spans="1:10" s="349" customFormat="1" ht="22.5" customHeight="1">
      <c r="A20" s="515"/>
      <c r="B20" s="473"/>
      <c r="C20" s="513"/>
      <c r="D20" s="358" t="s">
        <v>368</v>
      </c>
      <c r="E20" s="456" t="s">
        <v>369</v>
      </c>
      <c r="F20" s="457"/>
      <c r="G20" s="346">
        <v>4</v>
      </c>
      <c r="H20" s="362">
        <f>G20</f>
        <v>4</v>
      </c>
      <c r="I20" s="348"/>
      <c r="J20" s="363"/>
    </row>
    <row r="21" spans="1:10" s="357" customFormat="1" ht="7.5" customHeight="1">
      <c r="A21" s="364"/>
      <c r="B21" s="365"/>
      <c r="C21" s="356"/>
      <c r="D21" s="356"/>
      <c r="E21" s="356"/>
      <c r="F21" s="355"/>
      <c r="G21" s="355"/>
      <c r="H21" s="356"/>
      <c r="I21" s="356"/>
    </row>
    <row r="22" spans="1:10" s="349" customFormat="1" ht="22.5" customHeight="1">
      <c r="A22" s="506">
        <v>44691</v>
      </c>
      <c r="B22" s="509">
        <v>0.35416666666666669</v>
      </c>
      <c r="C22" s="497" t="s">
        <v>373</v>
      </c>
      <c r="D22" s="459" t="s">
        <v>374</v>
      </c>
      <c r="E22" s="498" t="s">
        <v>360</v>
      </c>
      <c r="F22" s="350" t="s">
        <v>361</v>
      </c>
      <c r="G22" s="346">
        <v>10</v>
      </c>
      <c r="H22" s="455">
        <f>SUM(G22:G27)</f>
        <v>45</v>
      </c>
      <c r="I22" s="348"/>
    </row>
    <row r="23" spans="1:10" s="349" customFormat="1" ht="22.5" customHeight="1">
      <c r="A23" s="507"/>
      <c r="B23" s="509"/>
      <c r="C23" s="492"/>
      <c r="D23" s="459"/>
      <c r="E23" s="499"/>
      <c r="F23" s="350" t="s">
        <v>362</v>
      </c>
      <c r="G23" s="346">
        <v>9</v>
      </c>
      <c r="H23" s="455"/>
      <c r="I23" s="348"/>
    </row>
    <row r="24" spans="1:10" s="349" customFormat="1" ht="22.5" customHeight="1">
      <c r="A24" s="507"/>
      <c r="B24" s="509"/>
      <c r="C24" s="492"/>
      <c r="D24" s="459"/>
      <c r="E24" s="499"/>
      <c r="F24" s="350" t="s">
        <v>363</v>
      </c>
      <c r="G24" s="346">
        <v>9</v>
      </c>
      <c r="H24" s="455"/>
      <c r="I24" s="348"/>
    </row>
    <row r="25" spans="1:10" s="349" customFormat="1" ht="22.5" customHeight="1">
      <c r="A25" s="507"/>
      <c r="B25" s="509"/>
      <c r="C25" s="492"/>
      <c r="D25" s="459"/>
      <c r="E25" s="500"/>
      <c r="F25" s="367" t="s">
        <v>372</v>
      </c>
      <c r="G25" s="368">
        <v>1</v>
      </c>
      <c r="H25" s="455"/>
      <c r="I25" s="348"/>
    </row>
    <row r="26" spans="1:10" s="349" customFormat="1" ht="22.5" customHeight="1">
      <c r="A26" s="507"/>
      <c r="B26" s="509"/>
      <c r="C26" s="492"/>
      <c r="D26" s="459"/>
      <c r="E26" s="458" t="s">
        <v>375</v>
      </c>
      <c r="F26" s="457"/>
      <c r="G26" s="368">
        <v>10</v>
      </c>
      <c r="H26" s="455"/>
      <c r="I26" s="348"/>
    </row>
    <row r="27" spans="1:10" s="349" customFormat="1" ht="22.5" customHeight="1">
      <c r="A27" s="507"/>
      <c r="B27" s="509"/>
      <c r="C27" s="492"/>
      <c r="D27" s="459"/>
      <c r="E27" s="458" t="s">
        <v>367</v>
      </c>
      <c r="F27" s="457"/>
      <c r="G27" s="368">
        <v>6</v>
      </c>
      <c r="H27" s="455"/>
      <c r="I27" s="348"/>
    </row>
    <row r="28" spans="1:10" s="357" customFormat="1" ht="8.25" customHeight="1">
      <c r="A28" s="507"/>
      <c r="B28" s="509"/>
      <c r="C28" s="492"/>
      <c r="D28" s="369"/>
      <c r="E28" s="354"/>
      <c r="F28" s="354"/>
      <c r="G28" s="361"/>
      <c r="H28" s="354"/>
      <c r="I28" s="356"/>
    </row>
    <row r="29" spans="1:10" s="349" customFormat="1" ht="22.5" customHeight="1">
      <c r="A29" s="507"/>
      <c r="B29" s="509"/>
      <c r="C29" s="492"/>
      <c r="D29" s="501" t="s">
        <v>376</v>
      </c>
      <c r="E29" s="489" t="s">
        <v>377</v>
      </c>
      <c r="F29" s="465"/>
      <c r="G29" s="370">
        <v>11</v>
      </c>
      <c r="H29" s="503">
        <f>SUM(G29:G33)</f>
        <v>43</v>
      </c>
      <c r="I29" s="348"/>
    </row>
    <row r="30" spans="1:10" s="349" customFormat="1" ht="22.5" customHeight="1">
      <c r="A30" s="507"/>
      <c r="B30" s="509"/>
      <c r="C30" s="492"/>
      <c r="D30" s="499"/>
      <c r="E30" s="456" t="s">
        <v>366</v>
      </c>
      <c r="F30" s="457"/>
      <c r="G30" s="370">
        <v>4</v>
      </c>
      <c r="H30" s="504"/>
      <c r="I30" s="348"/>
    </row>
    <row r="31" spans="1:10" s="349" customFormat="1" ht="22.5" customHeight="1">
      <c r="A31" s="507"/>
      <c r="B31" s="509"/>
      <c r="C31" s="492"/>
      <c r="D31" s="499"/>
      <c r="E31" s="458" t="s">
        <v>378</v>
      </c>
      <c r="F31" s="496"/>
      <c r="G31" s="370">
        <v>11</v>
      </c>
      <c r="H31" s="504"/>
      <c r="I31" s="348"/>
    </row>
    <row r="32" spans="1:10" s="349" customFormat="1" ht="22.5" customHeight="1">
      <c r="A32" s="507"/>
      <c r="B32" s="509"/>
      <c r="C32" s="492"/>
      <c r="D32" s="499"/>
      <c r="E32" s="458" t="s">
        <v>379</v>
      </c>
      <c r="F32" s="457"/>
      <c r="G32" s="370">
        <v>11</v>
      </c>
      <c r="H32" s="504"/>
      <c r="I32" s="348"/>
    </row>
    <row r="33" spans="1:9" s="349" customFormat="1" ht="22.5" customHeight="1">
      <c r="A33" s="507"/>
      <c r="B33" s="509"/>
      <c r="C33" s="492"/>
      <c r="D33" s="500"/>
      <c r="E33" s="458" t="s">
        <v>380</v>
      </c>
      <c r="F33" s="457"/>
      <c r="G33" s="370">
        <v>6</v>
      </c>
      <c r="H33" s="505"/>
      <c r="I33" s="348"/>
    </row>
    <row r="34" spans="1:9" s="349" customFormat="1" ht="7.5" customHeight="1">
      <c r="A34" s="507"/>
      <c r="B34" s="509"/>
      <c r="C34" s="492"/>
      <c r="D34" s="372"/>
      <c r="E34" s="373"/>
      <c r="F34" s="373"/>
      <c r="G34" s="374"/>
      <c r="H34" s="373"/>
      <c r="I34" s="348"/>
    </row>
    <row r="35" spans="1:9" s="349" customFormat="1" ht="22.5" customHeight="1">
      <c r="A35" s="507"/>
      <c r="B35" s="509"/>
      <c r="C35" s="492"/>
      <c r="D35" s="358" t="s">
        <v>368</v>
      </c>
      <c r="E35" s="456" t="s">
        <v>369</v>
      </c>
      <c r="F35" s="457"/>
      <c r="G35" s="346">
        <v>4</v>
      </c>
      <c r="H35" s="371">
        <f>G35</f>
        <v>4</v>
      </c>
      <c r="I35" s="348"/>
    </row>
    <row r="36" spans="1:9" s="357" customFormat="1" ht="7.5" customHeight="1">
      <c r="A36" s="507"/>
      <c r="B36" s="375"/>
      <c r="C36" s="376"/>
      <c r="D36" s="376"/>
      <c r="E36" s="376"/>
      <c r="F36" s="376"/>
      <c r="G36" s="376"/>
      <c r="H36" s="375"/>
      <c r="I36" s="365"/>
    </row>
    <row r="37" spans="1:9" s="349" customFormat="1" ht="22.5" customHeight="1">
      <c r="A37" s="507"/>
      <c r="B37" s="377">
        <v>0.50694444444444442</v>
      </c>
      <c r="C37" s="378" t="s">
        <v>381</v>
      </c>
      <c r="D37" s="345" t="s">
        <v>382</v>
      </c>
      <c r="E37" s="456" t="s">
        <v>383</v>
      </c>
      <c r="F37" s="457"/>
      <c r="G37" s="346">
        <v>5</v>
      </c>
      <c r="H37" s="347">
        <f>G37</f>
        <v>5</v>
      </c>
      <c r="I37" s="348"/>
    </row>
    <row r="38" spans="1:9" s="357" customFormat="1" ht="7.5" customHeight="1">
      <c r="A38" s="507"/>
      <c r="B38" s="375"/>
      <c r="C38" s="376"/>
      <c r="D38" s="376"/>
      <c r="E38" s="376"/>
      <c r="F38" s="376"/>
      <c r="G38" s="376"/>
      <c r="H38" s="375"/>
      <c r="I38" s="365"/>
    </row>
    <row r="39" spans="1:9" s="349" customFormat="1" ht="22.5" customHeight="1">
      <c r="A39" s="507"/>
      <c r="B39" s="471">
        <v>0.5625</v>
      </c>
      <c r="C39" s="497" t="s">
        <v>384</v>
      </c>
      <c r="D39" s="459" t="s">
        <v>374</v>
      </c>
      <c r="E39" s="498" t="s">
        <v>360</v>
      </c>
      <c r="F39" s="350" t="s">
        <v>361</v>
      </c>
      <c r="G39" s="346">
        <v>10</v>
      </c>
      <c r="H39" s="455">
        <f>SUM(G39:G44)</f>
        <v>45</v>
      </c>
      <c r="I39" s="348"/>
    </row>
    <row r="40" spans="1:9" s="349" customFormat="1" ht="22.5" customHeight="1">
      <c r="A40" s="507"/>
      <c r="B40" s="472"/>
      <c r="C40" s="492"/>
      <c r="D40" s="459"/>
      <c r="E40" s="499"/>
      <c r="F40" s="350" t="s">
        <v>362</v>
      </c>
      <c r="G40" s="346">
        <v>9</v>
      </c>
      <c r="H40" s="455"/>
      <c r="I40" s="348"/>
    </row>
    <row r="41" spans="1:9" s="349" customFormat="1" ht="22.5" customHeight="1">
      <c r="A41" s="507"/>
      <c r="B41" s="472"/>
      <c r="C41" s="492"/>
      <c r="D41" s="459"/>
      <c r="E41" s="499"/>
      <c r="F41" s="350" t="s">
        <v>363</v>
      </c>
      <c r="G41" s="346">
        <v>9</v>
      </c>
      <c r="H41" s="455"/>
      <c r="I41" s="348"/>
    </row>
    <row r="42" spans="1:9" s="349" customFormat="1" ht="22.5" customHeight="1">
      <c r="A42" s="507"/>
      <c r="B42" s="472"/>
      <c r="C42" s="492"/>
      <c r="D42" s="459"/>
      <c r="E42" s="500"/>
      <c r="F42" s="367" t="s">
        <v>372</v>
      </c>
      <c r="G42" s="368">
        <v>1</v>
      </c>
      <c r="H42" s="455"/>
      <c r="I42" s="348"/>
    </row>
    <row r="43" spans="1:9" s="349" customFormat="1" ht="22.5" customHeight="1">
      <c r="A43" s="507"/>
      <c r="B43" s="472"/>
      <c r="C43" s="492"/>
      <c r="D43" s="459"/>
      <c r="E43" s="458" t="s">
        <v>375</v>
      </c>
      <c r="F43" s="457"/>
      <c r="G43" s="368">
        <v>10</v>
      </c>
      <c r="H43" s="455"/>
      <c r="I43" s="348"/>
    </row>
    <row r="44" spans="1:9" s="349" customFormat="1" ht="22.5" customHeight="1">
      <c r="A44" s="507"/>
      <c r="B44" s="472"/>
      <c r="C44" s="492"/>
      <c r="D44" s="459"/>
      <c r="E44" s="458" t="s">
        <v>367</v>
      </c>
      <c r="F44" s="457"/>
      <c r="G44" s="368">
        <v>6</v>
      </c>
      <c r="H44" s="455"/>
      <c r="I44" s="348"/>
    </row>
    <row r="45" spans="1:9" s="349" customFormat="1" ht="7.5" customHeight="1">
      <c r="A45" s="507"/>
      <c r="B45" s="472"/>
      <c r="C45" s="492"/>
      <c r="D45" s="372"/>
      <c r="E45" s="373"/>
      <c r="F45" s="373"/>
      <c r="G45" s="374"/>
      <c r="H45" s="373"/>
      <c r="I45" s="348"/>
    </row>
    <row r="46" spans="1:9" s="349" customFormat="1" ht="22.5" customHeight="1">
      <c r="A46" s="507"/>
      <c r="B46" s="472"/>
      <c r="C46" s="492"/>
      <c r="D46" s="501" t="s">
        <v>376</v>
      </c>
      <c r="E46" s="489" t="s">
        <v>377</v>
      </c>
      <c r="F46" s="465"/>
      <c r="G46" s="370">
        <v>11</v>
      </c>
      <c r="H46" s="503">
        <f>SUM(G46:G50)</f>
        <v>43</v>
      </c>
      <c r="I46" s="348"/>
    </row>
    <row r="47" spans="1:9" s="349" customFormat="1" ht="22.5" customHeight="1">
      <c r="A47" s="507"/>
      <c r="B47" s="472"/>
      <c r="C47" s="492"/>
      <c r="D47" s="499"/>
      <c r="E47" s="456" t="s">
        <v>366</v>
      </c>
      <c r="F47" s="457"/>
      <c r="G47" s="370">
        <v>4</v>
      </c>
      <c r="H47" s="504"/>
      <c r="I47" s="348"/>
    </row>
    <row r="48" spans="1:9" s="349" customFormat="1" ht="22.5" customHeight="1">
      <c r="A48" s="507"/>
      <c r="B48" s="472"/>
      <c r="C48" s="492"/>
      <c r="D48" s="499"/>
      <c r="E48" s="458" t="s">
        <v>378</v>
      </c>
      <c r="F48" s="496"/>
      <c r="G48" s="370">
        <v>11</v>
      </c>
      <c r="H48" s="504"/>
      <c r="I48" s="348"/>
    </row>
    <row r="49" spans="1:9" s="349" customFormat="1" ht="22.5" customHeight="1">
      <c r="A49" s="507"/>
      <c r="B49" s="472"/>
      <c r="C49" s="492"/>
      <c r="D49" s="499"/>
      <c r="E49" s="458" t="s">
        <v>379</v>
      </c>
      <c r="F49" s="457"/>
      <c r="G49" s="370">
        <v>11</v>
      </c>
      <c r="H49" s="504"/>
      <c r="I49" s="348"/>
    </row>
    <row r="50" spans="1:9" s="349" customFormat="1" ht="22.5" customHeight="1">
      <c r="A50" s="507"/>
      <c r="B50" s="472"/>
      <c r="C50" s="492"/>
      <c r="D50" s="500"/>
      <c r="E50" s="456" t="s">
        <v>369</v>
      </c>
      <c r="F50" s="457"/>
      <c r="G50" s="370">
        <v>6</v>
      </c>
      <c r="H50" s="505"/>
      <c r="I50" s="348"/>
    </row>
    <row r="51" spans="1:9" s="357" customFormat="1" ht="7.5" customHeight="1">
      <c r="A51" s="507"/>
      <c r="B51" s="472"/>
      <c r="C51" s="492"/>
      <c r="D51" s="369"/>
      <c r="E51" s="354"/>
      <c r="F51" s="354"/>
      <c r="G51" s="361"/>
      <c r="H51" s="354"/>
      <c r="I51" s="356"/>
    </row>
    <row r="52" spans="1:9" s="349" customFormat="1" ht="22.5" customHeight="1">
      <c r="A52" s="508"/>
      <c r="B52" s="473"/>
      <c r="C52" s="492"/>
      <c r="D52" s="358" t="s">
        <v>368</v>
      </c>
      <c r="E52" s="456" t="s">
        <v>369</v>
      </c>
      <c r="F52" s="457"/>
      <c r="G52" s="346">
        <v>4</v>
      </c>
      <c r="H52" s="371">
        <f>G52</f>
        <v>4</v>
      </c>
      <c r="I52" s="348"/>
    </row>
    <row r="53" spans="1:9" s="357" customFormat="1" ht="7.5" customHeight="1">
      <c r="A53" s="364"/>
      <c r="B53" s="356"/>
      <c r="C53" s="355"/>
      <c r="D53" s="355"/>
      <c r="E53" s="355"/>
      <c r="F53" s="355"/>
      <c r="G53" s="355"/>
      <c r="H53" s="356"/>
      <c r="I53" s="356"/>
    </row>
    <row r="54" spans="1:9" s="349" customFormat="1" ht="22.5" customHeight="1">
      <c r="A54" s="481">
        <v>44692</v>
      </c>
      <c r="B54" s="484">
        <v>0.35416666666666669</v>
      </c>
      <c r="C54" s="485" t="s">
        <v>373</v>
      </c>
      <c r="D54" s="459" t="s">
        <v>374</v>
      </c>
      <c r="E54" s="460" t="s">
        <v>385</v>
      </c>
      <c r="F54" s="345" t="s">
        <v>361</v>
      </c>
      <c r="G54" s="346">
        <v>7</v>
      </c>
      <c r="H54" s="503">
        <f>SUM(G54:G62)</f>
        <v>44</v>
      </c>
      <c r="I54" s="348"/>
    </row>
    <row r="55" spans="1:9" s="349" customFormat="1" ht="22.5" customHeight="1">
      <c r="A55" s="482"/>
      <c r="B55" s="484"/>
      <c r="C55" s="486"/>
      <c r="D55" s="467"/>
      <c r="E55" s="462"/>
      <c r="F55" s="345" t="s">
        <v>362</v>
      </c>
      <c r="G55" s="346">
        <v>6</v>
      </c>
      <c r="H55" s="504"/>
      <c r="I55" s="348"/>
    </row>
    <row r="56" spans="1:9" s="349" customFormat="1" ht="22.5" customHeight="1">
      <c r="A56" s="482"/>
      <c r="B56" s="484"/>
      <c r="C56" s="486"/>
      <c r="D56" s="467"/>
      <c r="E56" s="462"/>
      <c r="F56" s="345" t="s">
        <v>363</v>
      </c>
      <c r="G56" s="346">
        <v>6</v>
      </c>
      <c r="H56" s="504"/>
      <c r="I56" s="348"/>
    </row>
    <row r="57" spans="1:9" s="349" customFormat="1" ht="22.5" customHeight="1">
      <c r="A57" s="482"/>
      <c r="B57" s="484"/>
      <c r="C57" s="486"/>
      <c r="D57" s="467"/>
      <c r="E57" s="464"/>
      <c r="F57" s="345" t="s">
        <v>372</v>
      </c>
      <c r="G57" s="346">
        <v>1</v>
      </c>
      <c r="H57" s="504"/>
      <c r="I57" s="348"/>
    </row>
    <row r="58" spans="1:9" s="349" customFormat="1" ht="22.5" customHeight="1">
      <c r="A58" s="482"/>
      <c r="B58" s="484"/>
      <c r="C58" s="486"/>
      <c r="D58" s="467"/>
      <c r="E58" s="456" t="s">
        <v>366</v>
      </c>
      <c r="F58" s="457"/>
      <c r="G58" s="346">
        <v>3</v>
      </c>
      <c r="H58" s="504"/>
      <c r="I58" s="348"/>
    </row>
    <row r="59" spans="1:9" s="349" customFormat="1" ht="22.5" customHeight="1">
      <c r="A59" s="482"/>
      <c r="B59" s="484"/>
      <c r="C59" s="486"/>
      <c r="D59" s="467"/>
      <c r="E59" s="458" t="s">
        <v>386</v>
      </c>
      <c r="F59" s="457"/>
      <c r="G59" s="346">
        <v>3</v>
      </c>
      <c r="H59" s="504"/>
      <c r="I59" s="348"/>
    </row>
    <row r="60" spans="1:9" s="349" customFormat="1" ht="22.5" customHeight="1">
      <c r="A60" s="482"/>
      <c r="B60" s="484"/>
      <c r="C60" s="486"/>
      <c r="D60" s="467"/>
      <c r="E60" s="458" t="s">
        <v>387</v>
      </c>
      <c r="F60" s="457"/>
      <c r="G60" s="346">
        <v>5</v>
      </c>
      <c r="H60" s="504"/>
      <c r="I60" s="348"/>
    </row>
    <row r="61" spans="1:9" s="349" customFormat="1" ht="22.5" customHeight="1">
      <c r="A61" s="482"/>
      <c r="B61" s="484"/>
      <c r="C61" s="486"/>
      <c r="D61" s="467"/>
      <c r="E61" s="458" t="s">
        <v>388</v>
      </c>
      <c r="F61" s="496"/>
      <c r="G61" s="346">
        <v>11</v>
      </c>
      <c r="H61" s="504"/>
      <c r="I61" s="348"/>
    </row>
    <row r="62" spans="1:9" s="349" customFormat="1" ht="22.5" customHeight="1">
      <c r="A62" s="482"/>
      <c r="B62" s="484"/>
      <c r="C62" s="486"/>
      <c r="D62" s="467"/>
      <c r="E62" s="502" t="s">
        <v>389</v>
      </c>
      <c r="F62" s="457"/>
      <c r="G62" s="346">
        <v>2</v>
      </c>
      <c r="H62" s="505"/>
      <c r="I62" s="348"/>
    </row>
    <row r="63" spans="1:9" s="357" customFormat="1" ht="7.5" customHeight="1">
      <c r="A63" s="482"/>
      <c r="B63" s="356"/>
      <c r="C63" s="355"/>
      <c r="D63" s="355"/>
      <c r="E63" s="355"/>
      <c r="F63" s="355"/>
      <c r="G63" s="355"/>
      <c r="H63" s="356"/>
      <c r="I63" s="356"/>
    </row>
    <row r="64" spans="1:9" s="349" customFormat="1" ht="22.5" customHeight="1">
      <c r="A64" s="482"/>
      <c r="B64" s="484">
        <v>0.45833333333333331</v>
      </c>
      <c r="C64" s="491" t="s">
        <v>390</v>
      </c>
      <c r="D64" s="477" t="s">
        <v>391</v>
      </c>
      <c r="E64" s="487" t="s">
        <v>392</v>
      </c>
      <c r="F64" s="488"/>
      <c r="G64" s="346">
        <v>11</v>
      </c>
      <c r="H64" s="455">
        <f>SUM(G64:G67)</f>
        <v>33</v>
      </c>
      <c r="I64" s="348"/>
    </row>
    <row r="65" spans="1:10" s="349" customFormat="1" ht="22.5" customHeight="1">
      <c r="A65" s="482"/>
      <c r="B65" s="484"/>
      <c r="C65" s="492"/>
      <c r="D65" s="477"/>
      <c r="E65" s="489"/>
      <c r="F65" s="490"/>
      <c r="G65" s="346">
        <v>11</v>
      </c>
      <c r="H65" s="455"/>
      <c r="I65" s="348"/>
    </row>
    <row r="66" spans="1:10" s="349" customFormat="1" ht="22.5" customHeight="1">
      <c r="A66" s="482"/>
      <c r="B66" s="484"/>
      <c r="C66" s="492"/>
      <c r="D66" s="477"/>
      <c r="E66" s="458" t="s">
        <v>393</v>
      </c>
      <c r="F66" s="496"/>
      <c r="G66" s="346">
        <v>2</v>
      </c>
      <c r="H66" s="455"/>
      <c r="I66" s="348"/>
    </row>
    <row r="67" spans="1:10" s="349" customFormat="1" ht="22.5" customHeight="1">
      <c r="A67" s="482"/>
      <c r="B67" s="484"/>
      <c r="C67" s="492"/>
      <c r="D67" s="457"/>
      <c r="E67" s="458" t="s">
        <v>394</v>
      </c>
      <c r="F67" s="457"/>
      <c r="G67" s="346">
        <v>9</v>
      </c>
      <c r="H67" s="455"/>
      <c r="I67" s="348"/>
    </row>
    <row r="68" spans="1:10" s="349" customFormat="1" ht="7.5" customHeight="1">
      <c r="A68" s="482"/>
      <c r="B68" s="484"/>
      <c r="C68" s="492"/>
      <c r="D68" s="348"/>
      <c r="E68" s="348"/>
      <c r="F68" s="379"/>
      <c r="G68" s="379"/>
      <c r="H68" s="348"/>
      <c r="I68" s="348"/>
    </row>
    <row r="69" spans="1:10" s="349" customFormat="1" ht="22.5" customHeight="1">
      <c r="A69" s="482"/>
      <c r="B69" s="484"/>
      <c r="C69" s="492"/>
      <c r="D69" s="477" t="s">
        <v>395</v>
      </c>
      <c r="E69" s="487" t="s">
        <v>396</v>
      </c>
      <c r="F69" s="488"/>
      <c r="G69" s="346">
        <v>11</v>
      </c>
      <c r="H69" s="455">
        <f>SUM(G69:G72)</f>
        <v>34</v>
      </c>
      <c r="I69" s="348"/>
    </row>
    <row r="70" spans="1:10" s="349" customFormat="1" ht="22.5" customHeight="1">
      <c r="A70" s="482"/>
      <c r="B70" s="484"/>
      <c r="C70" s="492"/>
      <c r="D70" s="477"/>
      <c r="E70" s="489"/>
      <c r="F70" s="490"/>
      <c r="G70" s="346">
        <v>11</v>
      </c>
      <c r="H70" s="455"/>
      <c r="I70" s="348"/>
    </row>
    <row r="71" spans="1:10" s="349" customFormat="1" ht="22.5" customHeight="1">
      <c r="A71" s="482"/>
      <c r="B71" s="484"/>
      <c r="C71" s="492"/>
      <c r="D71" s="477"/>
      <c r="E71" s="458" t="s">
        <v>393</v>
      </c>
      <c r="F71" s="496"/>
      <c r="G71" s="346">
        <v>3</v>
      </c>
      <c r="H71" s="455"/>
      <c r="I71" s="348"/>
    </row>
    <row r="72" spans="1:10" s="349" customFormat="1" ht="22.5" customHeight="1">
      <c r="A72" s="482"/>
      <c r="B72" s="484"/>
      <c r="C72" s="492"/>
      <c r="D72" s="457"/>
      <c r="E72" s="458" t="s">
        <v>397</v>
      </c>
      <c r="F72" s="457"/>
      <c r="G72" s="346">
        <v>9</v>
      </c>
      <c r="H72" s="455"/>
      <c r="I72" s="348"/>
    </row>
    <row r="73" spans="1:10" s="349" customFormat="1" ht="7.5" customHeight="1">
      <c r="A73" s="482"/>
      <c r="B73" s="484"/>
      <c r="C73" s="492"/>
      <c r="D73" s="348"/>
      <c r="E73" s="348"/>
      <c r="F73" s="379"/>
      <c r="G73" s="379"/>
      <c r="H73" s="348"/>
      <c r="I73" s="348"/>
      <c r="J73" s="363"/>
    </row>
    <row r="74" spans="1:10" s="349" customFormat="1" ht="22.5" customHeight="1">
      <c r="A74" s="482"/>
      <c r="B74" s="484"/>
      <c r="C74" s="492"/>
      <c r="D74" s="477" t="s">
        <v>398</v>
      </c>
      <c r="E74" s="487" t="s">
        <v>399</v>
      </c>
      <c r="F74" s="488"/>
      <c r="G74" s="346">
        <v>7</v>
      </c>
      <c r="H74" s="455">
        <f>SUM(G74:G77)</f>
        <v>27</v>
      </c>
      <c r="I74" s="348"/>
    </row>
    <row r="75" spans="1:10" s="349" customFormat="1" ht="22.5" customHeight="1">
      <c r="A75" s="482"/>
      <c r="B75" s="484"/>
      <c r="C75" s="492"/>
      <c r="D75" s="477"/>
      <c r="E75" s="489"/>
      <c r="F75" s="490"/>
      <c r="G75" s="346">
        <v>7</v>
      </c>
      <c r="H75" s="455"/>
      <c r="I75" s="348"/>
    </row>
    <row r="76" spans="1:10" s="349" customFormat="1" ht="22.5" customHeight="1">
      <c r="A76" s="482"/>
      <c r="B76" s="484"/>
      <c r="C76" s="492"/>
      <c r="D76" s="477"/>
      <c r="E76" s="458" t="s">
        <v>393</v>
      </c>
      <c r="F76" s="496"/>
      <c r="G76" s="346">
        <v>6</v>
      </c>
      <c r="H76" s="455"/>
      <c r="I76" s="348"/>
    </row>
    <row r="77" spans="1:10" s="349" customFormat="1" ht="22.5" customHeight="1">
      <c r="A77" s="482"/>
      <c r="B77" s="484"/>
      <c r="C77" s="492"/>
      <c r="D77" s="477"/>
      <c r="E77" s="458" t="s">
        <v>400</v>
      </c>
      <c r="F77" s="457"/>
      <c r="G77" s="346">
        <v>7</v>
      </c>
      <c r="H77" s="455"/>
      <c r="I77" s="348"/>
    </row>
    <row r="78" spans="1:10" s="349" customFormat="1" ht="7.5" customHeight="1">
      <c r="A78" s="482"/>
      <c r="B78" s="484"/>
      <c r="C78" s="492"/>
      <c r="D78" s="348"/>
      <c r="E78" s="348"/>
      <c r="F78" s="379"/>
      <c r="G78" s="379"/>
      <c r="H78" s="348"/>
      <c r="I78" s="348"/>
    </row>
    <row r="79" spans="1:10" s="349" customFormat="1" ht="22.5" customHeight="1">
      <c r="A79" s="482"/>
      <c r="B79" s="484"/>
      <c r="C79" s="492"/>
      <c r="D79" s="345" t="s">
        <v>382</v>
      </c>
      <c r="E79" s="456" t="s">
        <v>383</v>
      </c>
      <c r="F79" s="457"/>
      <c r="G79" s="346">
        <v>6</v>
      </c>
      <c r="H79" s="347">
        <f>G79</f>
        <v>6</v>
      </c>
      <c r="I79" s="348"/>
    </row>
    <row r="80" spans="1:10" s="357" customFormat="1" ht="7.5" customHeight="1">
      <c r="A80" s="482"/>
      <c r="B80" s="484"/>
      <c r="C80" s="492"/>
      <c r="D80" s="355"/>
      <c r="E80" s="356"/>
      <c r="F80" s="355"/>
      <c r="G80" s="355"/>
      <c r="H80" s="356"/>
      <c r="I80" s="356"/>
    </row>
    <row r="81" spans="1:10" s="349" customFormat="1" ht="22.5" customHeight="1">
      <c r="A81" s="482"/>
      <c r="B81" s="484"/>
      <c r="C81" s="492"/>
      <c r="D81" s="483" t="s">
        <v>401</v>
      </c>
      <c r="E81" s="493" t="s">
        <v>402</v>
      </c>
      <c r="F81" s="457"/>
      <c r="G81" s="380">
        <v>6</v>
      </c>
      <c r="H81" s="455">
        <f>SUM(G81:G84)</f>
        <v>24</v>
      </c>
      <c r="I81" s="348"/>
    </row>
    <row r="82" spans="1:10" s="349" customFormat="1" ht="22.5" customHeight="1">
      <c r="A82" s="482"/>
      <c r="B82" s="484"/>
      <c r="C82" s="492"/>
      <c r="D82" s="483"/>
      <c r="E82" s="494" t="s">
        <v>366</v>
      </c>
      <c r="F82" s="457"/>
      <c r="G82" s="380">
        <v>1</v>
      </c>
      <c r="H82" s="455"/>
      <c r="I82" s="348"/>
    </row>
    <row r="83" spans="1:10" s="349" customFormat="1" ht="22.5" customHeight="1">
      <c r="A83" s="482"/>
      <c r="B83" s="484"/>
      <c r="C83" s="492"/>
      <c r="D83" s="483"/>
      <c r="E83" s="493" t="s">
        <v>378</v>
      </c>
      <c r="F83" s="457"/>
      <c r="G83" s="380">
        <v>7</v>
      </c>
      <c r="H83" s="455"/>
      <c r="I83" s="348"/>
    </row>
    <row r="84" spans="1:10" s="349" customFormat="1" ht="22.5" customHeight="1">
      <c r="A84" s="482"/>
      <c r="B84" s="484"/>
      <c r="C84" s="492"/>
      <c r="D84" s="483"/>
      <c r="E84" s="495" t="s">
        <v>367</v>
      </c>
      <c r="F84" s="457"/>
      <c r="G84" s="380">
        <v>10</v>
      </c>
      <c r="H84" s="455"/>
      <c r="I84" s="348"/>
    </row>
    <row r="85" spans="1:10" s="357" customFormat="1" ht="7.5" customHeight="1">
      <c r="A85" s="482"/>
      <c r="B85" s="484"/>
      <c r="C85" s="492"/>
      <c r="D85" s="369"/>
      <c r="E85" s="354"/>
      <c r="F85" s="354"/>
      <c r="G85" s="361"/>
      <c r="H85" s="354"/>
      <c r="I85" s="356"/>
    </row>
    <row r="86" spans="1:10" s="349" customFormat="1" ht="22.5" customHeight="1">
      <c r="A86" s="482"/>
      <c r="B86" s="484"/>
      <c r="C86" s="492"/>
      <c r="D86" s="366" t="s">
        <v>403</v>
      </c>
      <c r="E86" s="493" t="s">
        <v>388</v>
      </c>
      <c r="F86" s="457"/>
      <c r="G86" s="380">
        <v>2</v>
      </c>
      <c r="H86" s="347">
        <f>G86</f>
        <v>2</v>
      </c>
      <c r="I86" s="348"/>
    </row>
    <row r="87" spans="1:10" s="357" customFormat="1" ht="7.5" customHeight="1">
      <c r="A87" s="482"/>
      <c r="B87" s="484"/>
      <c r="C87" s="492"/>
      <c r="D87" s="369"/>
      <c r="E87" s="354"/>
      <c r="F87" s="354"/>
      <c r="G87" s="361"/>
      <c r="H87" s="354"/>
      <c r="I87" s="356"/>
    </row>
    <row r="88" spans="1:10" s="349" customFormat="1" ht="22.5" customHeight="1">
      <c r="A88" s="482"/>
      <c r="B88" s="484"/>
      <c r="C88" s="492"/>
      <c r="D88" s="358" t="s">
        <v>368</v>
      </c>
      <c r="E88" s="456" t="s">
        <v>369</v>
      </c>
      <c r="F88" s="457"/>
      <c r="G88" s="346">
        <v>3</v>
      </c>
      <c r="H88" s="347">
        <f>G88</f>
        <v>3</v>
      </c>
      <c r="I88" s="348"/>
    </row>
    <row r="89" spans="1:10" s="357" customFormat="1" ht="7.5" customHeight="1">
      <c r="A89" s="364"/>
      <c r="B89" s="356"/>
      <c r="C89" s="355"/>
      <c r="D89" s="355"/>
      <c r="E89" s="356"/>
      <c r="F89" s="355"/>
      <c r="G89" s="355"/>
      <c r="H89" s="356"/>
      <c r="I89" s="356"/>
    </row>
    <row r="90" spans="1:10" s="349" customFormat="1" ht="22.5" customHeight="1">
      <c r="A90" s="468">
        <v>44694</v>
      </c>
      <c r="B90" s="471">
        <v>0.66666666666666663</v>
      </c>
      <c r="C90" s="474" t="s">
        <v>404</v>
      </c>
      <c r="D90" s="477" t="s">
        <v>391</v>
      </c>
      <c r="E90" s="460" t="s">
        <v>405</v>
      </c>
      <c r="F90" s="461"/>
      <c r="G90" s="380">
        <v>7</v>
      </c>
      <c r="H90" s="455">
        <f>SUM(G90:G94)</f>
        <v>42</v>
      </c>
      <c r="I90" s="348"/>
    </row>
    <row r="91" spans="1:10" s="349" customFormat="1" ht="22.5" customHeight="1">
      <c r="A91" s="469"/>
      <c r="B91" s="472"/>
      <c r="C91" s="475"/>
      <c r="D91" s="477"/>
      <c r="E91" s="462"/>
      <c r="F91" s="463"/>
      <c r="G91" s="380">
        <v>6</v>
      </c>
      <c r="H91" s="455"/>
      <c r="I91" s="348"/>
    </row>
    <row r="92" spans="1:10" s="357" customFormat="1" ht="22.5" customHeight="1">
      <c r="A92" s="469"/>
      <c r="B92" s="472"/>
      <c r="C92" s="475"/>
      <c r="D92" s="457"/>
      <c r="E92" s="462"/>
      <c r="F92" s="463"/>
      <c r="G92" s="380">
        <v>11</v>
      </c>
      <c r="H92" s="455"/>
      <c r="I92" s="356"/>
    </row>
    <row r="93" spans="1:10" s="357" customFormat="1" ht="22.5" customHeight="1">
      <c r="A93" s="469"/>
      <c r="B93" s="472"/>
      <c r="C93" s="475"/>
      <c r="D93" s="457"/>
      <c r="E93" s="462"/>
      <c r="F93" s="463"/>
      <c r="G93" s="380">
        <v>11</v>
      </c>
      <c r="H93" s="455"/>
      <c r="I93" s="356"/>
    </row>
    <row r="94" spans="1:10" s="349" customFormat="1" ht="22.5" customHeight="1">
      <c r="A94" s="469"/>
      <c r="B94" s="472"/>
      <c r="C94" s="475"/>
      <c r="D94" s="457"/>
      <c r="E94" s="458" t="s">
        <v>406</v>
      </c>
      <c r="F94" s="457"/>
      <c r="G94" s="380">
        <v>7</v>
      </c>
      <c r="H94" s="455"/>
      <c r="I94" s="348"/>
    </row>
    <row r="95" spans="1:10" s="349" customFormat="1" ht="7.5" customHeight="1">
      <c r="A95" s="469"/>
      <c r="B95" s="472"/>
      <c r="C95" s="475"/>
      <c r="D95" s="348"/>
      <c r="E95" s="348"/>
      <c r="F95" s="379"/>
      <c r="G95" s="379"/>
      <c r="H95" s="348"/>
      <c r="I95" s="348"/>
      <c r="J95" s="363"/>
    </row>
    <row r="96" spans="1:10" s="349" customFormat="1" ht="22.5" customHeight="1">
      <c r="A96" s="469"/>
      <c r="B96" s="472"/>
      <c r="C96" s="475"/>
      <c r="D96" s="459" t="s">
        <v>395</v>
      </c>
      <c r="E96" s="460" t="s">
        <v>405</v>
      </c>
      <c r="F96" s="461"/>
      <c r="G96" s="380">
        <v>7</v>
      </c>
      <c r="H96" s="455">
        <f>SUM(G96:G100)</f>
        <v>44</v>
      </c>
      <c r="I96" s="348"/>
    </row>
    <row r="97" spans="1:10" s="349" customFormat="1" ht="22.5" customHeight="1">
      <c r="A97" s="469"/>
      <c r="B97" s="472"/>
      <c r="C97" s="475"/>
      <c r="D97" s="459"/>
      <c r="E97" s="462"/>
      <c r="F97" s="463"/>
      <c r="G97" s="380">
        <v>5</v>
      </c>
      <c r="H97" s="455"/>
      <c r="I97" s="348"/>
    </row>
    <row r="98" spans="1:10" s="349" customFormat="1" ht="22.5" customHeight="1">
      <c r="A98" s="469"/>
      <c r="B98" s="472"/>
      <c r="C98" s="475"/>
      <c r="D98" s="459"/>
      <c r="E98" s="462"/>
      <c r="F98" s="463"/>
      <c r="G98" s="380">
        <v>11</v>
      </c>
      <c r="H98" s="455"/>
      <c r="I98" s="348"/>
    </row>
    <row r="99" spans="1:10" s="349" customFormat="1" ht="22.5" customHeight="1">
      <c r="A99" s="469"/>
      <c r="B99" s="472"/>
      <c r="C99" s="475"/>
      <c r="D99" s="459"/>
      <c r="E99" s="464"/>
      <c r="F99" s="465"/>
      <c r="G99" s="380">
        <v>11</v>
      </c>
      <c r="H99" s="455"/>
      <c r="I99" s="348"/>
    </row>
    <row r="100" spans="1:10" s="349" customFormat="1" ht="22.5" customHeight="1">
      <c r="A100" s="469"/>
      <c r="B100" s="472"/>
      <c r="C100" s="475"/>
      <c r="D100" s="459"/>
      <c r="E100" s="466" t="s">
        <v>379</v>
      </c>
      <c r="F100" s="467"/>
      <c r="G100" s="380">
        <v>10</v>
      </c>
      <c r="H100" s="455"/>
      <c r="I100" s="348"/>
    </row>
    <row r="101" spans="1:10" s="349" customFormat="1" ht="7.5" customHeight="1">
      <c r="A101" s="469"/>
      <c r="B101" s="472"/>
      <c r="C101" s="475"/>
      <c r="D101" s="348"/>
      <c r="E101" s="348"/>
      <c r="F101" s="379"/>
      <c r="G101" s="379"/>
      <c r="H101" s="348"/>
      <c r="I101" s="348"/>
      <c r="J101" s="363"/>
    </row>
    <row r="102" spans="1:10" s="349" customFormat="1" ht="22.5" customHeight="1">
      <c r="A102" s="469"/>
      <c r="B102" s="472"/>
      <c r="C102" s="475"/>
      <c r="D102" s="478" t="s">
        <v>407</v>
      </c>
      <c r="E102" s="460" t="s">
        <v>360</v>
      </c>
      <c r="F102" s="345" t="s">
        <v>361</v>
      </c>
      <c r="G102" s="380">
        <v>10</v>
      </c>
      <c r="H102" s="455">
        <f>SUM(G102:G108)</f>
        <v>45</v>
      </c>
      <c r="I102" s="348"/>
    </row>
    <row r="103" spans="1:10" s="349" customFormat="1" ht="21" customHeight="1">
      <c r="A103" s="469"/>
      <c r="B103" s="472"/>
      <c r="C103" s="475"/>
      <c r="D103" s="479"/>
      <c r="E103" s="462"/>
      <c r="F103" s="345" t="s">
        <v>362</v>
      </c>
      <c r="G103" s="380">
        <v>9</v>
      </c>
      <c r="H103" s="455"/>
      <c r="I103" s="348"/>
    </row>
    <row r="104" spans="1:10" s="349" customFormat="1" ht="22.5" customHeight="1">
      <c r="A104" s="469"/>
      <c r="B104" s="472"/>
      <c r="C104" s="475"/>
      <c r="D104" s="479"/>
      <c r="E104" s="462"/>
      <c r="F104" s="345" t="s">
        <v>363</v>
      </c>
      <c r="G104" s="380">
        <v>9</v>
      </c>
      <c r="H104" s="455"/>
      <c r="I104" s="348"/>
    </row>
    <row r="105" spans="1:10" s="349" customFormat="1" ht="22.5" customHeight="1">
      <c r="A105" s="469"/>
      <c r="B105" s="472"/>
      <c r="C105" s="475"/>
      <c r="D105" s="479"/>
      <c r="E105" s="464"/>
      <c r="F105" s="345" t="s">
        <v>372</v>
      </c>
      <c r="G105" s="380">
        <v>1</v>
      </c>
      <c r="H105" s="455"/>
      <c r="I105" s="348"/>
    </row>
    <row r="106" spans="1:10" s="349" customFormat="1" ht="22.5" customHeight="1">
      <c r="A106" s="469"/>
      <c r="B106" s="472"/>
      <c r="C106" s="475"/>
      <c r="D106" s="479"/>
      <c r="E106" s="458" t="s">
        <v>408</v>
      </c>
      <c r="F106" s="457"/>
      <c r="G106" s="380">
        <v>3</v>
      </c>
      <c r="H106" s="455"/>
      <c r="I106" s="348"/>
    </row>
    <row r="107" spans="1:10" s="349" customFormat="1" ht="22.5" customHeight="1">
      <c r="A107" s="469"/>
      <c r="B107" s="472"/>
      <c r="C107" s="475"/>
      <c r="D107" s="479"/>
      <c r="E107" s="458" t="s">
        <v>379</v>
      </c>
      <c r="F107" s="457"/>
      <c r="G107" s="380">
        <v>10</v>
      </c>
      <c r="H107" s="455"/>
      <c r="I107" s="348"/>
    </row>
    <row r="108" spans="1:10" s="349" customFormat="1" ht="22.5" customHeight="1">
      <c r="A108" s="469"/>
      <c r="B108" s="472"/>
      <c r="C108" s="475"/>
      <c r="D108" s="480"/>
      <c r="E108" s="466" t="s">
        <v>389</v>
      </c>
      <c r="F108" s="467"/>
      <c r="G108" s="380">
        <v>3</v>
      </c>
      <c r="H108" s="455"/>
      <c r="I108" s="348"/>
    </row>
    <row r="109" spans="1:10" s="349" customFormat="1" ht="7.5" customHeight="1">
      <c r="A109" s="469"/>
      <c r="B109" s="472"/>
      <c r="C109" s="475"/>
      <c r="D109" s="348"/>
      <c r="E109" s="379"/>
      <c r="F109" s="379"/>
      <c r="G109" s="379"/>
      <c r="H109" s="348"/>
      <c r="I109" s="348"/>
    </row>
    <row r="110" spans="1:10" s="349" customFormat="1" ht="22.5" customHeight="1">
      <c r="A110" s="469"/>
      <c r="B110" s="472"/>
      <c r="C110" s="475"/>
      <c r="D110" s="483" t="s">
        <v>409</v>
      </c>
      <c r="E110" s="458" t="s">
        <v>365</v>
      </c>
      <c r="F110" s="457"/>
      <c r="G110" s="346">
        <v>8</v>
      </c>
      <c r="H110" s="455">
        <f>SUM(G110:G113)</f>
        <v>23</v>
      </c>
      <c r="I110" s="348"/>
      <c r="J110" s="363"/>
    </row>
    <row r="111" spans="1:10" s="349" customFormat="1" ht="22.5" customHeight="1">
      <c r="A111" s="469"/>
      <c r="B111" s="472"/>
      <c r="C111" s="475"/>
      <c r="D111" s="483"/>
      <c r="E111" s="456" t="s">
        <v>366</v>
      </c>
      <c r="F111" s="457"/>
      <c r="G111" s="346">
        <v>4</v>
      </c>
      <c r="H111" s="455"/>
      <c r="I111" s="348"/>
    </row>
    <row r="112" spans="1:10" s="349" customFormat="1" ht="22.5" customHeight="1">
      <c r="A112" s="469"/>
      <c r="B112" s="472"/>
      <c r="C112" s="475"/>
      <c r="D112" s="483"/>
      <c r="E112" s="458" t="s">
        <v>410</v>
      </c>
      <c r="F112" s="457"/>
      <c r="G112" s="346">
        <v>10</v>
      </c>
      <c r="H112" s="455"/>
      <c r="I112" s="348"/>
    </row>
    <row r="113" spans="1:9" s="349" customFormat="1" ht="22.5" customHeight="1">
      <c r="A113" s="469"/>
      <c r="B113" s="472"/>
      <c r="C113" s="475"/>
      <c r="D113" s="483"/>
      <c r="E113" s="456" t="s">
        <v>411</v>
      </c>
      <c r="F113" s="457"/>
      <c r="G113" s="346">
        <v>1</v>
      </c>
      <c r="H113" s="455"/>
      <c r="I113" s="348"/>
    </row>
    <row r="114" spans="1:9" s="357" customFormat="1" ht="7.5" customHeight="1">
      <c r="A114" s="469"/>
      <c r="B114" s="472"/>
      <c r="C114" s="475"/>
      <c r="D114" s="356"/>
      <c r="E114" s="355"/>
      <c r="F114" s="355"/>
      <c r="G114" s="355"/>
      <c r="H114" s="356"/>
      <c r="I114" s="356"/>
    </row>
    <row r="115" spans="1:9" s="349" customFormat="1" ht="22.5" customHeight="1">
      <c r="A115" s="469"/>
      <c r="B115" s="472"/>
      <c r="C115" s="475"/>
      <c r="D115" s="345" t="s">
        <v>382</v>
      </c>
      <c r="E115" s="456" t="s">
        <v>383</v>
      </c>
      <c r="F115" s="457"/>
      <c r="G115" s="346">
        <v>5</v>
      </c>
      <c r="H115" s="347">
        <f>G115</f>
        <v>5</v>
      </c>
      <c r="I115" s="348"/>
    </row>
    <row r="116" spans="1:9" s="349" customFormat="1" ht="7.5" customHeight="1">
      <c r="A116" s="469"/>
      <c r="B116" s="472"/>
      <c r="C116" s="475"/>
      <c r="D116" s="348"/>
      <c r="E116" s="379"/>
      <c r="F116" s="379"/>
      <c r="G116" s="379"/>
      <c r="H116" s="348"/>
      <c r="I116" s="348"/>
    </row>
    <row r="117" spans="1:9" s="349" customFormat="1" ht="22.5" customHeight="1">
      <c r="A117" s="470"/>
      <c r="B117" s="473"/>
      <c r="C117" s="476"/>
      <c r="D117" s="358" t="s">
        <v>368</v>
      </c>
      <c r="E117" s="456" t="s">
        <v>411</v>
      </c>
      <c r="F117" s="457"/>
      <c r="G117" s="346">
        <v>2</v>
      </c>
      <c r="H117" s="347">
        <f>G117</f>
        <v>2</v>
      </c>
      <c r="I117" s="348"/>
    </row>
    <row r="118" spans="1:9">
      <c r="A118" s="381"/>
      <c r="B118" s="382"/>
      <c r="C118" s="381"/>
      <c r="D118" s="381"/>
      <c r="E118" s="381"/>
      <c r="F118" s="381"/>
      <c r="G118" s="381"/>
      <c r="H118" s="382"/>
      <c r="I118" s="382"/>
    </row>
    <row r="119" spans="1:9">
      <c r="A119" s="381"/>
      <c r="B119" s="382"/>
      <c r="C119" s="381"/>
      <c r="D119" s="381"/>
      <c r="E119" s="381"/>
      <c r="F119" s="381"/>
      <c r="G119" s="382"/>
      <c r="H119" s="383"/>
      <c r="I119" s="383"/>
    </row>
    <row r="120" spans="1:9">
      <c r="A120" s="381"/>
      <c r="B120" s="382"/>
      <c r="C120" s="381"/>
      <c r="D120" s="381"/>
      <c r="E120" s="381"/>
      <c r="F120" s="381"/>
      <c r="G120" s="381"/>
      <c r="H120" s="382">
        <f>SUM(H90:H117)</f>
        <v>161</v>
      </c>
      <c r="I120" s="382"/>
    </row>
    <row r="121" spans="1:9">
      <c r="A121" s="381"/>
      <c r="B121" s="382"/>
      <c r="C121" s="381"/>
      <c r="D121" s="381"/>
      <c r="E121" s="381"/>
      <c r="F121" s="381"/>
      <c r="H121" s="383"/>
      <c r="I121" s="383"/>
    </row>
    <row r="122" spans="1:9">
      <c r="A122" s="381"/>
      <c r="B122" s="382"/>
      <c r="C122" s="381"/>
      <c r="D122" s="381"/>
      <c r="E122" s="381"/>
      <c r="F122" s="381"/>
      <c r="G122" s="381"/>
      <c r="H122" s="382"/>
      <c r="I122" s="382"/>
    </row>
    <row r="123" spans="1:9">
      <c r="A123" s="381"/>
      <c r="B123" s="382"/>
      <c r="C123" s="381"/>
      <c r="D123" s="381"/>
      <c r="E123" s="381"/>
      <c r="F123" s="381"/>
      <c r="G123" s="381"/>
      <c r="H123" s="382"/>
      <c r="I123" s="382"/>
    </row>
    <row r="124" spans="1:9">
      <c r="A124" s="381"/>
      <c r="B124" s="382"/>
      <c r="C124" s="381"/>
      <c r="D124" s="381"/>
      <c r="E124" s="381"/>
      <c r="F124" s="381"/>
      <c r="G124" s="381"/>
      <c r="H124" s="382"/>
      <c r="I124" s="382"/>
    </row>
  </sheetData>
  <mergeCells count="114">
    <mergeCell ref="A2:A20"/>
    <mergeCell ref="B2:B10"/>
    <mergeCell ref="C2:C10"/>
    <mergeCell ref="D2:D8"/>
    <mergeCell ref="E2:E5"/>
    <mergeCell ref="H2:H8"/>
    <mergeCell ref="E16:F16"/>
    <mergeCell ref="E17:F17"/>
    <mergeCell ref="E18:F18"/>
    <mergeCell ref="E20:F20"/>
    <mergeCell ref="J3:K3"/>
    <mergeCell ref="E6:F6"/>
    <mergeCell ref="E7:F7"/>
    <mergeCell ref="E8:F8"/>
    <mergeCell ref="E10:F10"/>
    <mergeCell ref="B12:B20"/>
    <mergeCell ref="C12:C20"/>
    <mergeCell ref="D12:D18"/>
    <mergeCell ref="E12:E15"/>
    <mergeCell ref="H12:H18"/>
    <mergeCell ref="H29:H33"/>
    <mergeCell ref="E30:F30"/>
    <mergeCell ref="E31:F31"/>
    <mergeCell ref="E32:F32"/>
    <mergeCell ref="E33:F33"/>
    <mergeCell ref="E35:F35"/>
    <mergeCell ref="A22:A52"/>
    <mergeCell ref="B22:B35"/>
    <mergeCell ref="C22:C35"/>
    <mergeCell ref="D22:D27"/>
    <mergeCell ref="E22:E25"/>
    <mergeCell ref="H22:H27"/>
    <mergeCell ref="E26:F26"/>
    <mergeCell ref="E27:F27"/>
    <mergeCell ref="D29:D33"/>
    <mergeCell ref="E29:F29"/>
    <mergeCell ref="H46:H50"/>
    <mergeCell ref="E47:F47"/>
    <mergeCell ref="E48:F48"/>
    <mergeCell ref="E49:F49"/>
    <mergeCell ref="E50:F50"/>
    <mergeCell ref="E52:F52"/>
    <mergeCell ref="E37:F37"/>
    <mergeCell ref="B39:B52"/>
    <mergeCell ref="E86:F86"/>
    <mergeCell ref="E88:F88"/>
    <mergeCell ref="H74:H77"/>
    <mergeCell ref="E76:F76"/>
    <mergeCell ref="E77:F77"/>
    <mergeCell ref="C39:C52"/>
    <mergeCell ref="D39:D44"/>
    <mergeCell ref="E39:E42"/>
    <mergeCell ref="H39:H44"/>
    <mergeCell ref="E43:F43"/>
    <mergeCell ref="E44:F44"/>
    <mergeCell ref="D46:D50"/>
    <mergeCell ref="E46:F46"/>
    <mergeCell ref="E62:F62"/>
    <mergeCell ref="H54:H62"/>
    <mergeCell ref="E58:F58"/>
    <mergeCell ref="E59:F59"/>
    <mergeCell ref="E60:F60"/>
    <mergeCell ref="E61:F61"/>
    <mergeCell ref="E64:F65"/>
    <mergeCell ref="H64:H67"/>
    <mergeCell ref="E66:F66"/>
    <mergeCell ref="E67:F67"/>
    <mergeCell ref="D69:D72"/>
    <mergeCell ref="E69:F70"/>
    <mergeCell ref="E79:F79"/>
    <mergeCell ref="D81:D84"/>
    <mergeCell ref="E81:F81"/>
    <mergeCell ref="H81:H84"/>
    <mergeCell ref="E82:F82"/>
    <mergeCell ref="E83:F83"/>
    <mergeCell ref="E84:F84"/>
    <mergeCell ref="H69:H72"/>
    <mergeCell ref="E71:F71"/>
    <mergeCell ref="E72:F72"/>
    <mergeCell ref="A90:A117"/>
    <mergeCell ref="B90:B117"/>
    <mergeCell ref="C90:C117"/>
    <mergeCell ref="D90:D94"/>
    <mergeCell ref="E90:F93"/>
    <mergeCell ref="D102:D108"/>
    <mergeCell ref="E102:E105"/>
    <mergeCell ref="E115:F115"/>
    <mergeCell ref="A54:A88"/>
    <mergeCell ref="E117:F117"/>
    <mergeCell ref="E106:F106"/>
    <mergeCell ref="E107:F107"/>
    <mergeCell ref="E108:F108"/>
    <mergeCell ref="D110:D113"/>
    <mergeCell ref="E110:F110"/>
    <mergeCell ref="B54:B62"/>
    <mergeCell ref="C54:C62"/>
    <mergeCell ref="D54:D62"/>
    <mergeCell ref="E54:E57"/>
    <mergeCell ref="D74:D77"/>
    <mergeCell ref="E74:F75"/>
    <mergeCell ref="B64:B88"/>
    <mergeCell ref="C64:C88"/>
    <mergeCell ref="D64:D67"/>
    <mergeCell ref="H110:H113"/>
    <mergeCell ref="E111:F111"/>
    <mergeCell ref="E112:F112"/>
    <mergeCell ref="E113:F113"/>
    <mergeCell ref="H90:H94"/>
    <mergeCell ref="E94:F94"/>
    <mergeCell ref="D96:D100"/>
    <mergeCell ref="E96:F99"/>
    <mergeCell ref="H96:H100"/>
    <mergeCell ref="E100:F100"/>
    <mergeCell ref="H102:H108"/>
  </mergeCells>
  <phoneticPr fontId="6"/>
  <pageMargins left="0.23622047244094491" right="0.23622047244094491" top="0.59055118110236227" bottom="0.39370078740157483" header="0.31496062992125984" footer="0"/>
  <pageSetup paperSize="8" fitToHeight="0" orientation="landscape" cellComments="asDisplayed" r:id="rId1"/>
  <headerFooter>
    <oddHeader>&amp;C&amp;"ＭＳ ゴシック,太字"【2018年度総合訓練】車両乗車表</oddHeader>
  </headerFooter>
  <rowBreaks count="2" manualBreakCount="2">
    <brk id="53" max="18" man="1"/>
    <brk id="8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2002-03-26T11:25:21Z</dcterms:created>
  <dcterms:modified xsi:type="dcterms:W3CDTF">2022-05-16T01:48:55Z</dcterms:modified>
  <cp:category/>
  <cp:contentStatus/>
</cp:coreProperties>
</file>