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/計算シート修正版0225/"/>
    </mc:Choice>
  </mc:AlternateContent>
  <xr:revisionPtr revIDLastSave="0" documentId="13_ncr:1_{D941C04D-8062-6143-829C-A49D7E1472A5}" xr6:coauthVersionLast="47" xr6:coauthVersionMax="47" xr10:uidLastSave="{00000000-0000-0000-0000-000000000000}"/>
  <bookViews>
    <workbookView xWindow="0" yWindow="500" windowWidth="26140" windowHeight="28300" tabRatio="808" xr2:uid="{00000000-000D-0000-FFFF-FFFF00000000}"/>
  </bookViews>
  <sheets>
    <sheet name="Inputs &amp; Outputs" sheetId="43" r:id="rId1"/>
    <sheet name="Calculations" sheetId="44" r:id="rId2"/>
  </sheets>
  <definedNames>
    <definedName name="_xlnm.Print_Area" localSheetId="1">Calculations!$A$1:$F$37</definedName>
    <definedName name="_xlnm.Print_Area" localSheetId="0">'Inputs &amp; Outputs'!$A$1:$F$44</definedName>
    <definedName name="化石燃料種別1" localSheetId="1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43" l="1"/>
  <c r="E14" i="43"/>
  <c r="E8" i="44"/>
  <c r="C8" i="44"/>
  <c r="E28" i="44"/>
  <c r="E23" i="44"/>
  <c r="C28" i="44"/>
  <c r="C23" i="44"/>
  <c r="C37" i="44" l="1"/>
  <c r="C36" i="44"/>
  <c r="C35" i="44"/>
  <c r="C34" i="44"/>
  <c r="C32" i="44"/>
  <c r="C31" i="44"/>
  <c r="C30" i="44"/>
  <c r="C29" i="44"/>
  <c r="C26" i="44"/>
  <c r="C25" i="44"/>
  <c r="C24" i="44"/>
  <c r="C20" i="44"/>
  <c r="C19" i="44"/>
  <c r="C18" i="44"/>
  <c r="C17" i="44"/>
  <c r="C16" i="44"/>
  <c r="C14" i="44"/>
  <c r="C13" i="44"/>
  <c r="C12" i="44"/>
  <c r="C11" i="44"/>
  <c r="C10" i="44"/>
  <c r="C9" i="44"/>
  <c r="C7" i="44"/>
  <c r="E34" i="44"/>
  <c r="E16" i="43" s="1"/>
  <c r="E17" i="44"/>
  <c r="E35" i="44"/>
  <c r="E36" i="44"/>
  <c r="E37" i="44"/>
  <c r="E16" i="44"/>
  <c r="E18" i="44"/>
  <c r="E20" i="44"/>
  <c r="E7" i="44"/>
  <c r="E9" i="44"/>
  <c r="E10" i="44"/>
  <c r="E11" i="44"/>
  <c r="E12" i="44"/>
  <c r="E13" i="44"/>
  <c r="E14" i="44"/>
  <c r="E24" i="44"/>
  <c r="E25" i="44"/>
  <c r="E26" i="44"/>
  <c r="E29" i="44"/>
  <c r="E30" i="44"/>
  <c r="E31" i="44"/>
  <c r="E32" i="44"/>
  <c r="F19" i="44"/>
  <c r="E15" i="44" l="1"/>
  <c r="E27" i="44"/>
  <c r="E22" i="44"/>
  <c r="E6" i="44"/>
  <c r="E33" i="44"/>
  <c r="E5" i="44" l="1"/>
  <c r="E21" i="44"/>
  <c r="E13" i="43"/>
  <c r="E4" i="44" l="1"/>
  <c r="E12" i="43" s="1"/>
</calcChain>
</file>

<file path=xl/sharedStrings.xml><?xml version="1.0" encoding="utf-8"?>
<sst xmlns="http://schemas.openxmlformats.org/spreadsheetml/2006/main" count="138" uniqueCount="112">
  <si>
    <t>Emission Reduction</t>
    <phoneticPr fontId="3"/>
  </si>
  <si>
    <t>Baseline emission</t>
    <phoneticPr fontId="3"/>
  </si>
  <si>
    <t>Project emission</t>
    <phoneticPr fontId="3"/>
  </si>
  <si>
    <t>Inputs</t>
    <phoneticPr fontId="3"/>
  </si>
  <si>
    <t>Value</t>
    <phoneticPr fontId="3"/>
  </si>
  <si>
    <t>Unit</t>
    <phoneticPr fontId="3"/>
  </si>
  <si>
    <t>*Input only orange cell</t>
    <phoneticPr fontId="3"/>
  </si>
  <si>
    <t>Emission reduction</t>
    <phoneticPr fontId="3"/>
  </si>
  <si>
    <t>Project emission</t>
    <phoneticPr fontId="3"/>
  </si>
  <si>
    <t>Methane Global Warming Potential</t>
    <phoneticPr fontId="3"/>
  </si>
  <si>
    <t>MWh/year</t>
    <phoneticPr fontId="3"/>
  </si>
  <si>
    <t>Amount of electricity generated by the project in year y</t>
    <phoneticPr fontId="3"/>
  </si>
  <si>
    <t>Amount of thermal energy generated by the project in year y</t>
    <phoneticPr fontId="3"/>
  </si>
  <si>
    <r>
      <t>EG</t>
    </r>
    <r>
      <rPr>
        <vertAlign val="subscript"/>
        <sz val="11"/>
        <color indexed="8"/>
        <rFont val="Arial"/>
        <family val="2"/>
      </rPr>
      <t>PJ,y</t>
    </r>
    <phoneticPr fontId="3"/>
  </si>
  <si>
    <r>
      <t>HG</t>
    </r>
    <r>
      <rPr>
        <vertAlign val="subscript"/>
        <sz val="11"/>
        <color indexed="8"/>
        <rFont val="Arial"/>
        <family val="2"/>
      </rPr>
      <t>PJ,y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</si>
  <si>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</si>
  <si>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3"/>
  </si>
  <si>
    <t>MWh/year</t>
    <phoneticPr fontId="3"/>
  </si>
  <si>
    <t>TJ/year</t>
    <phoneticPr fontId="3"/>
  </si>
  <si>
    <t xml:space="preserve">Degradable organic content of the untreated sludge  </t>
    <phoneticPr fontId="3"/>
  </si>
  <si>
    <t>Fraction of methane in the biogas</t>
    <phoneticPr fontId="3"/>
  </si>
  <si>
    <t>F</t>
    <phoneticPr fontId="4"/>
  </si>
  <si>
    <t>Fraction of DOC dissimilated to biogas</t>
    <phoneticPr fontId="3"/>
  </si>
  <si>
    <t>t/year</t>
    <phoneticPr fontId="3"/>
  </si>
  <si>
    <t>Electricity consumed by the project in year y</t>
    <phoneticPr fontId="3"/>
  </si>
  <si>
    <t>MWh/year</t>
    <phoneticPr fontId="3"/>
  </si>
  <si>
    <t>t/year</t>
    <phoneticPr fontId="3"/>
  </si>
  <si>
    <t>Methane emission from sludge treatment sites in year y</t>
    <phoneticPr fontId="3"/>
  </si>
  <si>
    <t>t/year</t>
    <phoneticPr fontId="3"/>
  </si>
  <si>
    <t>MWh/year</t>
    <phoneticPr fontId="3"/>
  </si>
  <si>
    <t>TJ/year</t>
    <phoneticPr fontId="3"/>
  </si>
  <si>
    <t xml:space="preserve">only in the case of methan recovery through the project </t>
    <phoneticPr fontId="3"/>
  </si>
  <si>
    <t xml:space="preserve">Methane leakage from the methane recovery system in year y </t>
    <phoneticPr fontId="3"/>
  </si>
  <si>
    <t>Methane leakage from the composting system in year y</t>
    <phoneticPr fontId="3"/>
  </si>
  <si>
    <t>Model correction factor to account for model uncertainties for baseline</t>
    <phoneticPr fontId="3"/>
  </si>
  <si>
    <t>Description</t>
    <phoneticPr fontId="3"/>
  </si>
  <si>
    <t>t/year</t>
    <phoneticPr fontId="3"/>
  </si>
  <si>
    <t>Methane leakage factor of methane recovery system</t>
    <phoneticPr fontId="3"/>
  </si>
  <si>
    <t>Emission reduction</t>
    <phoneticPr fontId="3"/>
  </si>
  <si>
    <t>Parameter</t>
    <phoneticPr fontId="3"/>
  </si>
  <si>
    <t>Energy efficiency of the boiler/air heater used in the absence of the project activity to generate the thermal energy. It will be “1” as a conservative value.</t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</si>
  <si>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</si>
  <si>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</si>
  <si>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</si>
  <si>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</si>
  <si>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emissions from generation of electric power and/or thermal energy that will be replaced by electricity or thermal energy generated by the project in year y 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</si>
  <si>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</si>
  <si>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</si>
  <si>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leaked/tCH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produced</t>
    </r>
    <phoneticPr fontId="3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</si>
  <si>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>/t sludge</t>
    </r>
    <phoneticPr fontId="3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</si>
  <si>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emissions from consumption of electricity and fossil fuels in year 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</si>
  <si>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</si>
  <si>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ER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</si>
  <si>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</si>
  <si>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BE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</si>
  <si>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</si>
  <si>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PE</t>
    </r>
    <r>
      <rPr>
        <vertAlign val="subscript"/>
        <sz val="11"/>
        <color indexed="8"/>
        <rFont val="Arial"/>
        <family val="2"/>
      </rPr>
      <t>y</t>
    </r>
    <phoneticPr fontId="3"/>
  </si>
  <si>
    <r>
      <t>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correction factor sludge treatment in the baseline scenario </t>
    </r>
    <phoneticPr fontId="3"/>
  </si>
  <si>
    <r>
      <t>DOC</t>
    </r>
    <r>
      <rPr>
        <vertAlign val="subscript"/>
        <sz val="11"/>
        <color indexed="8"/>
        <rFont val="Arial"/>
        <family val="2"/>
      </rPr>
      <t>S</t>
    </r>
    <phoneticPr fontId="3"/>
  </si>
  <si>
    <r>
      <t>UF</t>
    </r>
    <r>
      <rPr>
        <vertAlign val="subscript"/>
        <sz val="11"/>
        <color indexed="8"/>
        <rFont val="Arial"/>
        <family val="2"/>
      </rPr>
      <t>BL</t>
    </r>
    <phoneticPr fontId="4"/>
  </si>
  <si>
    <r>
      <t>DOC</t>
    </r>
    <r>
      <rPr>
        <vertAlign val="subscript"/>
        <sz val="11"/>
        <color indexed="8"/>
        <rFont val="Arial"/>
        <family val="2"/>
      </rPr>
      <t>f</t>
    </r>
    <phoneticPr fontId="3"/>
  </si>
  <si>
    <r>
      <t>GWP</t>
    </r>
    <r>
      <rPr>
        <vertAlign val="subscript"/>
        <sz val="11"/>
        <color indexed="8"/>
        <rFont val="Arial"/>
        <family val="2"/>
      </rPr>
      <t>CH4</t>
    </r>
    <phoneticPr fontId="3"/>
  </si>
  <si>
    <r>
      <t>EF</t>
    </r>
    <r>
      <rPr>
        <vertAlign val="subscript"/>
        <sz val="11"/>
        <color indexed="8"/>
        <rFont val="Arial"/>
        <family val="2"/>
      </rPr>
      <t>elec</t>
    </r>
    <phoneticPr fontId="3"/>
  </si>
  <si>
    <r>
      <t>CO</t>
    </r>
    <r>
      <rPr>
        <vertAlign val="subscript"/>
        <sz val="11"/>
        <color indexed="8"/>
        <rFont val="Arial"/>
        <family val="2"/>
      </rPr>
      <t xml:space="preserve">2 </t>
    </r>
    <r>
      <rPr>
        <sz val="11"/>
        <color indexed="8"/>
        <rFont val="Arial"/>
        <family val="2"/>
      </rPr>
      <t>emission factor of electricity</t>
    </r>
    <phoneticPr fontId="3"/>
  </si>
  <si>
    <r>
      <t>n</t>
    </r>
    <r>
      <rPr>
        <vertAlign val="subscript"/>
        <sz val="11"/>
        <color indexed="8"/>
        <rFont val="Arial"/>
        <family val="2"/>
      </rPr>
      <t>BL</t>
    </r>
    <phoneticPr fontId="3"/>
  </si>
  <si>
    <r>
      <t>EF</t>
    </r>
    <r>
      <rPr>
        <vertAlign val="subscript"/>
        <sz val="11"/>
        <color indexed="8"/>
        <rFont val="Arial"/>
        <family val="2"/>
      </rPr>
      <t>CH4,def</t>
    </r>
    <phoneticPr fontId="3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</si>
  <si>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leaked/tCH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produced</t>
    </r>
    <phoneticPr fontId="3"/>
  </si>
  <si>
    <r>
      <t>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correction factor for the sludge treatment system in the project </t>
    </r>
    <phoneticPr fontId="3"/>
  </si>
  <si>
    <r>
      <t>UF</t>
    </r>
    <r>
      <rPr>
        <vertAlign val="subscript"/>
        <sz val="11"/>
        <color indexed="8"/>
        <rFont val="Arial"/>
        <family val="2"/>
      </rPr>
      <t>PJ</t>
    </r>
    <phoneticPr fontId="4"/>
  </si>
  <si>
    <r>
      <t>EF</t>
    </r>
    <r>
      <rPr>
        <vertAlign val="subscript"/>
        <sz val="11"/>
        <color indexed="8"/>
        <rFont val="Arial"/>
        <family val="2"/>
      </rPr>
      <t>co,CH4,def</t>
    </r>
    <phoneticPr fontId="3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</si>
  <si>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>/t sludge</t>
    </r>
    <phoneticPr fontId="3"/>
  </si>
  <si>
    <r>
      <t>EC</t>
    </r>
    <r>
      <rPr>
        <vertAlign val="subscript"/>
        <sz val="11"/>
        <color indexed="8"/>
        <rFont val="Arial"/>
        <family val="2"/>
      </rPr>
      <t>PJ,y</t>
    </r>
    <phoneticPr fontId="3"/>
  </si>
  <si>
    <r>
      <t>FC</t>
    </r>
    <r>
      <rPr>
        <vertAlign val="subscript"/>
        <sz val="11"/>
        <color indexed="8"/>
        <rFont val="Arial"/>
        <family val="2"/>
      </rPr>
      <t>PJ,i,y</t>
    </r>
    <phoneticPr fontId="3"/>
  </si>
  <si>
    <r>
      <t>EF</t>
    </r>
    <r>
      <rPr>
        <vertAlign val="subscript"/>
        <sz val="11"/>
        <color indexed="8"/>
        <rFont val="Arial"/>
        <family val="2"/>
      </rPr>
      <t>fuel,i</t>
    </r>
    <phoneticPr fontId="3"/>
  </si>
  <si>
    <r>
      <t>tN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O/t sludge</t>
    </r>
  </si>
  <si>
    <r>
      <t>GWP</t>
    </r>
    <r>
      <rPr>
        <vertAlign val="subscript"/>
        <sz val="11"/>
        <color indexed="8"/>
        <rFont val="Arial"/>
        <family val="2"/>
      </rPr>
      <t>N2O</t>
    </r>
  </si>
  <si>
    <t>Nitrous oxide  Global Warming Potential</t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</si>
  <si>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</si>
  <si>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/tN</t>
    </r>
    <r>
      <rPr>
        <sz val="8"/>
        <color indexed="8"/>
        <rFont val="Arial"/>
        <family val="2"/>
      </rPr>
      <t>2</t>
    </r>
    <r>
      <rPr>
        <sz val="11"/>
        <color indexed="8"/>
        <rFont val="Arial"/>
        <family val="2"/>
      </rPr>
      <t>O</t>
    </r>
  </si>
  <si>
    <r>
      <t>EF</t>
    </r>
    <r>
      <rPr>
        <vertAlign val="subscript"/>
        <sz val="11"/>
        <color indexed="8"/>
        <rFont val="Arial"/>
        <family val="2"/>
      </rPr>
      <t>co,N2O,def</t>
    </r>
  </si>
  <si>
    <t>Source</t>
    <phoneticPr fontId="3"/>
  </si>
  <si>
    <t>*Please provide the source of each data</t>
    <phoneticPr fontId="3"/>
  </si>
  <si>
    <t>21. Water, Waste Water, Waste Management/Methane Recovery or Composting</t>
    <phoneticPr fontId="3"/>
  </si>
  <si>
    <r>
      <t>CO</t>
    </r>
    <r>
      <rPr>
        <vertAlign val="subscript"/>
        <sz val="11"/>
        <color rgb="FF000000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fuel i for the boiler in the baseline scenario</t>
    </r>
    <phoneticPr fontId="3"/>
  </si>
  <si>
    <t>Input the default value or appropriate value, only if the project involves mehane recovery system. Otherwise input "zero".</t>
    <phoneticPr fontId="3"/>
  </si>
  <si>
    <t>Input the default value or appropriate value, only if the project involves composting process.Otherwise input "zero".</t>
    <phoneticPr fontId="3"/>
  </si>
  <si>
    <r>
      <t>kgCO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3"/>
  </si>
  <si>
    <t>TJ/Gg</t>
    <phoneticPr fontId="3"/>
  </si>
  <si>
    <t>Default value</t>
    <phoneticPr fontId="3"/>
  </si>
  <si>
    <r>
      <t>EF</t>
    </r>
    <r>
      <rPr>
        <vertAlign val="subscript"/>
        <sz val="11"/>
        <color indexed="8"/>
        <rFont val="Arial"/>
        <family val="2"/>
      </rPr>
      <t>fuel,BL</t>
    </r>
    <phoneticPr fontId="3"/>
  </si>
  <si>
    <t xml:space="preserve">Model correction factor to account for model uncertainties for the project </t>
    <phoneticPr fontId="3"/>
  </si>
  <si>
    <t>Methane leakage factor of composting process</t>
    <phoneticPr fontId="3"/>
  </si>
  <si>
    <t>Nitrous oxide  leakage factor of composting process</t>
    <phoneticPr fontId="3"/>
  </si>
  <si>
    <t>Amount of fuel i consumed by the project in year y</t>
    <phoneticPr fontId="3"/>
  </si>
  <si>
    <t>Net calorific value of the fuel i used in the project</t>
    <phoneticPr fontId="3"/>
  </si>
  <si>
    <r>
      <t>CO</t>
    </r>
    <r>
      <rPr>
        <vertAlign val="subscript"/>
        <sz val="11"/>
        <color indexed="8"/>
        <rFont val="Arial"/>
        <family val="2"/>
      </rPr>
      <t xml:space="preserve">2 </t>
    </r>
    <r>
      <rPr>
        <sz val="11"/>
        <color indexed="8"/>
        <rFont val="Arial"/>
        <family val="2"/>
      </rPr>
      <t>emission factor of fuel i used in the project</t>
    </r>
    <phoneticPr fontId="3"/>
  </si>
  <si>
    <r>
      <t>NCV</t>
    </r>
    <r>
      <rPr>
        <vertAlign val="subscript"/>
        <sz val="11"/>
        <color indexed="8"/>
        <rFont val="Arial"/>
        <family val="2"/>
      </rPr>
      <t>fuel,i</t>
    </r>
    <phoneticPr fontId="3"/>
  </si>
  <si>
    <r>
      <t>S</t>
    </r>
    <r>
      <rPr>
        <vertAlign val="subscript"/>
        <sz val="11"/>
        <color indexed="8"/>
        <rFont val="Arial"/>
        <family val="2"/>
      </rPr>
      <t>PJ,BG,y</t>
    </r>
    <phoneticPr fontId="3"/>
  </si>
  <si>
    <r>
      <t>S</t>
    </r>
    <r>
      <rPr>
        <vertAlign val="subscript"/>
        <sz val="11"/>
        <color indexed="8"/>
        <rFont val="Arial"/>
        <family val="2"/>
      </rPr>
      <t>PJ,CP,y</t>
    </r>
    <phoneticPr fontId="3"/>
  </si>
  <si>
    <t>Amount of sludge treated by composting facility in the project in year y</t>
    <phoneticPr fontId="3"/>
  </si>
  <si>
    <t>Amount of sludge treated by methane recovery system in the project in year y</t>
    <phoneticPr fontId="3"/>
  </si>
  <si>
    <t xml:space="preserve">only in the case of composting through the project </t>
    <phoneticPr fontId="3"/>
  </si>
  <si>
    <r>
      <t>P</t>
    </r>
    <r>
      <rPr>
        <sz val="16"/>
        <color indexed="8"/>
        <rFont val="Arial"/>
        <family val="2"/>
      </rPr>
      <t>roject Name</t>
    </r>
    <phoneticPr fontId="3"/>
  </si>
  <si>
    <t>Country</t>
    <phoneticPr fontId="3"/>
  </si>
  <si>
    <t>21. Water and Waste Management / Sludge Treatment (Methane Recovery or Composting)</t>
    <phoneticPr fontId="3"/>
  </si>
  <si>
    <r>
      <t>MCF</t>
    </r>
    <r>
      <rPr>
        <vertAlign val="subscript"/>
        <sz val="11"/>
        <color indexed="8"/>
        <rFont val="Arial"/>
        <family val="2"/>
      </rPr>
      <t>sl,BL</t>
    </r>
    <phoneticPr fontId="3"/>
  </si>
  <si>
    <r>
      <t>MCF</t>
    </r>
    <r>
      <rPr>
        <vertAlign val="subscript"/>
        <sz val="11"/>
        <color indexed="8"/>
        <rFont val="Arial"/>
        <family val="2"/>
      </rPr>
      <t>sl,PJ</t>
    </r>
    <phoneticPr fontId="3"/>
  </si>
  <si>
    <t>Scope 1</t>
    <phoneticPr fontId="3"/>
  </si>
  <si>
    <t>Scope 2</t>
    <phoneticPr fontId="3"/>
  </si>
  <si>
    <t>Scope 3</t>
    <phoneticPr fontId="3"/>
  </si>
  <si>
    <t>Total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</si>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</sst>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6"/>
      <color rgb="FF000000"/>
      <name val="Arial"/>
      <family val="2"/>
    </font>
    <font>
      <b/>
      <sz val="11"/>
      <color theme="0"/>
      <name val="ＭＳ Ｐゴシック"/>
      <family val="2"/>
      <scheme val="minor"/>
    </font>
    <font>
      <sz val="11"/>
      <color indexed="8"/>
      <name val="Arial"/>
      <family val="2"/>
    </font>
    <font>
      <sz val="8"/>
      <color indexed="8"/>
      <name val="Arial"/>
      <family val="2"/>
    </font>
    <font>
      <vertAlign val="subscript"/>
      <sz val="11"/>
      <color rgb="FF000000"/>
      <name val="Arial"/>
      <family val="2"/>
    </font>
    <font>
      <b/>
      <sz val="11"/>
      <color theme="1"/>
      <name val="ＭＳ Ｐゴシック"/>
      <family val="2"/>
      <scheme val="minor"/>
    </font>
    <font>
      <sz val="12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auto="1"/>
      </left>
      <right/>
      <top style="thin">
        <color auto="1"/>
      </top>
      <bottom style="thin">
        <color theme="1" tint="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/>
      <top style="thin">
        <color theme="1" tint="0.34998626667073579"/>
      </top>
      <bottom style="thin">
        <color auto="1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8" borderId="34" applyNumberFormat="0" applyAlignment="0" applyProtection="0"/>
  </cellStyleXfs>
  <cellXfs count="94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4" borderId="8" xfId="0" applyFont="1" applyFill="1" applyBorder="1">
      <alignment vertical="center"/>
    </xf>
    <xf numFmtId="0" fontId="8" fillId="4" borderId="9" xfId="0" applyFont="1" applyFill="1" applyBorder="1">
      <alignment vertical="center"/>
    </xf>
    <xf numFmtId="0" fontId="8" fillId="4" borderId="13" xfId="0" applyFont="1" applyFill="1" applyBorder="1">
      <alignment vertical="center"/>
    </xf>
    <xf numFmtId="0" fontId="8" fillId="4" borderId="14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8" fillId="4" borderId="1" xfId="0" applyFont="1" applyFill="1" applyBorder="1">
      <alignment vertical="center"/>
    </xf>
    <xf numFmtId="0" fontId="14" fillId="0" borderId="0" xfId="0" applyFont="1">
      <alignment vertical="center"/>
    </xf>
    <xf numFmtId="0" fontId="8" fillId="3" borderId="10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8" fillId="0" borderId="5" xfId="0" applyFont="1" applyBorder="1">
      <alignment vertical="center"/>
    </xf>
    <xf numFmtId="0" fontId="8" fillId="3" borderId="6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3" borderId="7" xfId="0" applyFont="1" applyFill="1" applyBorder="1">
      <alignment vertical="center"/>
    </xf>
    <xf numFmtId="0" fontId="8" fillId="0" borderId="15" xfId="0" applyFont="1" applyBorder="1">
      <alignment vertical="center"/>
    </xf>
    <xf numFmtId="0" fontId="8" fillId="4" borderId="16" xfId="0" applyFont="1" applyFill="1" applyBorder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9" fontId="8" fillId="0" borderId="1" xfId="0" applyNumberFormat="1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5" xfId="1" applyNumberFormat="1" applyFont="1" applyBorder="1">
      <alignment vertical="center"/>
    </xf>
    <xf numFmtId="0" fontId="8" fillId="0" borderId="1" xfId="1" applyNumberFormat="1" applyFont="1" applyFill="1" applyBorder="1">
      <alignment vertical="center"/>
    </xf>
    <xf numFmtId="0" fontId="8" fillId="7" borderId="1" xfId="1" applyNumberFormat="1" applyFont="1" applyFill="1" applyBorder="1">
      <alignment vertical="center"/>
    </xf>
    <xf numFmtId="0" fontId="8" fillId="7" borderId="1" xfId="1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vertical="center" wrapText="1"/>
    </xf>
    <xf numFmtId="0" fontId="9" fillId="5" borderId="8" xfId="0" applyFont="1" applyFill="1" applyBorder="1">
      <alignment vertical="center"/>
    </xf>
    <xf numFmtId="0" fontId="8" fillId="5" borderId="19" xfId="0" applyFont="1" applyFill="1" applyBorder="1">
      <alignment vertical="center"/>
    </xf>
    <xf numFmtId="0" fontId="9" fillId="5" borderId="20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8" fillId="3" borderId="21" xfId="0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8" fillId="3" borderId="18" xfId="0" applyFont="1" applyFill="1" applyBorder="1">
      <alignment vertical="center"/>
    </xf>
    <xf numFmtId="0" fontId="8" fillId="3" borderId="23" xfId="0" applyFont="1" applyFill="1" applyBorder="1">
      <alignment vertical="center"/>
    </xf>
    <xf numFmtId="0" fontId="8" fillId="3" borderId="17" xfId="0" applyFont="1" applyFill="1" applyBorder="1">
      <alignment vertical="center"/>
    </xf>
    <xf numFmtId="0" fontId="8" fillId="0" borderId="24" xfId="0" applyFont="1" applyBorder="1">
      <alignment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12" xfId="0" applyFont="1" applyFill="1" applyBorder="1">
      <alignment vertical="center"/>
    </xf>
    <xf numFmtId="0" fontId="8" fillId="4" borderId="29" xfId="0" applyFont="1" applyFill="1" applyBorder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4" borderId="27" xfId="0" applyFont="1" applyFill="1" applyBorder="1">
      <alignment vertical="center"/>
    </xf>
    <xf numFmtId="0" fontId="8" fillId="4" borderId="30" xfId="0" applyFont="1" applyFill="1" applyBorder="1">
      <alignment vertical="center"/>
    </xf>
    <xf numFmtId="0" fontId="8" fillId="4" borderId="31" xfId="0" applyFont="1" applyFill="1" applyBorder="1">
      <alignment vertical="center"/>
    </xf>
    <xf numFmtId="0" fontId="8" fillId="4" borderId="32" xfId="0" applyFont="1" applyFill="1" applyBorder="1">
      <alignment vertical="center"/>
    </xf>
    <xf numFmtId="0" fontId="8" fillId="4" borderId="33" xfId="0" applyFont="1" applyFill="1" applyBorder="1">
      <alignment vertical="center"/>
    </xf>
    <xf numFmtId="0" fontId="8" fillId="7" borderId="33" xfId="1" applyNumberFormat="1" applyFont="1" applyFill="1" applyBorder="1" applyAlignment="1">
      <alignment horizontal="right" vertical="center"/>
    </xf>
    <xf numFmtId="0" fontId="18" fillId="4" borderId="12" xfId="0" applyFont="1" applyFill="1" applyBorder="1">
      <alignment vertical="center"/>
    </xf>
    <xf numFmtId="0" fontId="18" fillId="4" borderId="32" xfId="0" applyFont="1" applyFill="1" applyBorder="1">
      <alignment vertical="center"/>
    </xf>
    <xf numFmtId="0" fontId="18" fillId="4" borderId="31" xfId="0" applyFont="1" applyFill="1" applyBorder="1">
      <alignment vertical="center"/>
    </xf>
    <xf numFmtId="0" fontId="18" fillId="0" borderId="1" xfId="0" applyFont="1" applyBorder="1">
      <alignment vertical="center"/>
    </xf>
    <xf numFmtId="0" fontId="8" fillId="4" borderId="35" xfId="0" applyFont="1" applyFill="1" applyBorder="1">
      <alignment vertical="center"/>
    </xf>
    <xf numFmtId="9" fontId="8" fillId="4" borderId="36" xfId="0" applyNumberFormat="1" applyFont="1" applyFill="1" applyBorder="1">
      <alignment vertical="center"/>
    </xf>
    <xf numFmtId="0" fontId="8" fillId="7" borderId="3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8" fillId="9" borderId="1" xfId="1" applyNumberFormat="1" applyFont="1" applyFill="1" applyBorder="1">
      <alignment vertical="center"/>
    </xf>
    <xf numFmtId="0" fontId="8" fillId="9" borderId="1" xfId="1" applyNumberFormat="1" applyFont="1" applyFill="1" applyBorder="1" applyAlignment="1">
      <alignment horizontal="right" vertical="center"/>
    </xf>
    <xf numFmtId="0" fontId="8" fillId="9" borderId="3" xfId="1" applyNumberFormat="1" applyFont="1" applyFill="1" applyBorder="1" applyAlignment="1">
      <alignment horizontal="right" vertical="center"/>
    </xf>
    <xf numFmtId="0" fontId="8" fillId="9" borderId="33" xfId="1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vertical="center" wrapText="1"/>
    </xf>
    <xf numFmtId="0" fontId="8" fillId="9" borderId="1" xfId="1" applyNumberFormat="1" applyFont="1" applyFill="1" applyBorder="1" applyAlignment="1">
      <alignment horizontal="left" vertical="center"/>
    </xf>
    <xf numFmtId="0" fontId="8" fillId="10" borderId="1" xfId="1" applyNumberFormat="1" applyFont="1" applyFill="1" applyBorder="1" applyAlignment="1">
      <alignment horizontal="right" vertical="center"/>
    </xf>
    <xf numFmtId="0" fontId="21" fillId="8" borderId="15" xfId="614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8" fillId="10" borderId="1" xfId="1" applyNumberFormat="1" applyFont="1" applyFill="1" applyBorder="1" applyAlignment="1">
      <alignment horizontal="right" vertical="center"/>
    </xf>
    <xf numFmtId="0" fontId="8" fillId="4" borderId="38" xfId="0" applyFont="1" applyFill="1" applyBorder="1">
      <alignment vertical="center"/>
    </xf>
    <xf numFmtId="0" fontId="8" fillId="4" borderId="15" xfId="0" applyFont="1" applyFill="1" applyBorder="1">
      <alignment vertical="center"/>
    </xf>
    <xf numFmtId="38" fontId="11" fillId="6" borderId="15" xfId="1" applyFont="1" applyFill="1" applyBorder="1" applyAlignment="1">
      <alignment vertical="center"/>
    </xf>
    <xf numFmtId="0" fontId="8" fillId="4" borderId="39" xfId="0" applyFont="1" applyFill="1" applyBorder="1">
      <alignment vertical="center"/>
    </xf>
    <xf numFmtId="0" fontId="8" fillId="4" borderId="40" xfId="0" applyFont="1" applyFill="1" applyBorder="1">
      <alignment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11" xfId="0" applyFont="1" applyFill="1" applyBorder="1">
      <alignment vertical="center"/>
    </xf>
    <xf numFmtId="38" fontId="11" fillId="6" borderId="1" xfId="1" applyFont="1" applyFill="1" applyBorder="1" applyAlignment="1">
      <alignment vertical="center"/>
    </xf>
    <xf numFmtId="38" fontId="11" fillId="6" borderId="2" xfId="1" applyFont="1" applyFill="1" applyBorder="1" applyAlignment="1">
      <alignment vertical="center"/>
    </xf>
    <xf numFmtId="38" fontId="11" fillId="6" borderId="28" xfId="1" applyFont="1" applyFill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22" fillId="9" borderId="13" xfId="0" applyFont="1" applyFill="1" applyBorder="1" applyAlignment="1">
      <alignment horizontal="left" vertical="center"/>
    </xf>
    <xf numFmtId="0" fontId="1" fillId="9" borderId="37" xfId="0" applyFont="1" applyFill="1" applyBorder="1" applyAlignment="1">
      <alignment horizontal="left" vertical="center"/>
    </xf>
    <xf numFmtId="0" fontId="1" fillId="9" borderId="14" xfId="0" applyFont="1" applyFill="1" applyBorder="1" applyAlignment="1">
      <alignment horizontal="left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38" fontId="11" fillId="6" borderId="15" xfId="1" applyFont="1" applyFill="1" applyBorder="1" applyAlignment="1">
      <alignment horizontal="center" vertical="center"/>
    </xf>
  </cellXfs>
  <cellStyles count="615">
    <cellStyle name="チェック セル" xfId="614" builtinId="23"/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ハイパーリンク" xfId="446" builtinId="8" hidden="1"/>
    <cellStyle name="ハイパーリンク" xfId="448" builtinId="8" hidden="1"/>
    <cellStyle name="ハイパーリンク" xfId="450" builtinId="8" hidden="1"/>
    <cellStyle name="ハイパーリンク" xfId="452" builtinId="8" hidden="1"/>
    <cellStyle name="ハイパーリンク" xfId="454" builtinId="8" hidden="1"/>
    <cellStyle name="ハイパーリンク" xfId="456" builtinId="8" hidden="1"/>
    <cellStyle name="ハイパーリンク" xfId="458" builtinId="8" hidden="1"/>
    <cellStyle name="ハイパーリンク" xfId="460" builtinId="8" hidden="1"/>
    <cellStyle name="ハイパーリンク" xfId="462" builtinId="8" hidden="1"/>
    <cellStyle name="ハイパーリンク" xfId="464" builtinId="8" hidden="1"/>
    <cellStyle name="ハイパーリンク" xfId="466" builtinId="8" hidden="1"/>
    <cellStyle name="ハイパーリンク" xfId="468" builtinId="8" hidden="1"/>
    <cellStyle name="ハイパーリンク" xfId="470" builtinId="8" hidden="1"/>
    <cellStyle name="ハイパーリンク" xfId="472" builtinId="8" hidden="1"/>
    <cellStyle name="ハイパーリンク" xfId="474" builtinId="8" hidden="1"/>
    <cellStyle name="ハイパーリンク" xfId="476" builtinId="8" hidden="1"/>
    <cellStyle name="ハイパーリンク" xfId="478" builtinId="8" hidden="1"/>
    <cellStyle name="ハイパーリンク" xfId="480" builtinId="8" hidden="1"/>
    <cellStyle name="ハイパーリンク" xfId="482" builtinId="8" hidden="1"/>
    <cellStyle name="ハイパーリンク" xfId="484" builtinId="8" hidden="1"/>
    <cellStyle name="ハイパーリンク" xfId="486" builtinId="8" hidden="1"/>
    <cellStyle name="ハイパーリンク" xfId="488" builtinId="8" hidden="1"/>
    <cellStyle name="ハイパーリンク" xfId="490" builtinId="8" hidden="1"/>
    <cellStyle name="ハイパーリンク" xfId="492" builtinId="8" hidden="1"/>
    <cellStyle name="ハイパーリンク" xfId="494" builtinId="8" hidden="1"/>
    <cellStyle name="ハイパーリンク" xfId="496" builtinId="8" hidden="1"/>
    <cellStyle name="ハイパーリンク" xfId="498" builtinId="8" hidden="1"/>
    <cellStyle name="ハイパーリンク" xfId="500" builtinId="8" hidden="1"/>
    <cellStyle name="ハイパーリンク" xfId="502" builtinId="8" hidden="1"/>
    <cellStyle name="ハイパーリンク" xfId="504" builtinId="8" hidden="1"/>
    <cellStyle name="ハイパーリンク" xfId="506" builtinId="8" hidden="1"/>
    <cellStyle name="ハイパーリンク" xfId="508" builtinId="8" hidden="1"/>
    <cellStyle name="ハイパーリンク" xfId="510" builtinId="8" hidden="1"/>
    <cellStyle name="ハイパーリンク" xfId="512" builtinId="8" hidden="1"/>
    <cellStyle name="ハイパーリンク" xfId="514" builtinId="8" hidden="1"/>
    <cellStyle name="ハイパーリンク" xfId="516" builtinId="8" hidden="1"/>
    <cellStyle name="ハイパーリンク" xfId="518" builtinId="8" hidden="1"/>
    <cellStyle name="ハイパーリンク" xfId="520" builtinId="8" hidden="1"/>
    <cellStyle name="ハイパーリンク" xfId="522" builtinId="8" hidden="1"/>
    <cellStyle name="ハイパーリンク" xfId="524" builtinId="8" hidden="1"/>
    <cellStyle name="ハイパーリンク" xfId="526" builtinId="8" hidden="1"/>
    <cellStyle name="ハイパーリンク" xfId="528" builtinId="8" hidden="1"/>
    <cellStyle name="ハイパーリンク" xfId="530" builtinId="8" hidden="1"/>
    <cellStyle name="ハイパーリンク" xfId="532" builtinId="8" hidden="1"/>
    <cellStyle name="ハイパーリンク" xfId="534" builtinId="8" hidden="1"/>
    <cellStyle name="ハイパーリンク" xfId="536" builtinId="8" hidden="1"/>
    <cellStyle name="ハイパーリンク" xfId="538" builtinId="8" hidden="1"/>
    <cellStyle name="ハイパーリンク" xfId="540" builtinId="8" hidden="1"/>
    <cellStyle name="ハイパーリンク" xfId="542" builtinId="8" hidden="1"/>
    <cellStyle name="ハイパーリンク" xfId="544" builtinId="8" hidden="1"/>
    <cellStyle name="ハイパーリンク" xfId="546" builtinId="8" hidden="1"/>
    <cellStyle name="ハイパーリンク" xfId="548" builtinId="8" hidden="1"/>
    <cellStyle name="ハイパーリンク" xfId="550" builtinId="8" hidden="1"/>
    <cellStyle name="ハイパーリンク" xfId="552" builtinId="8" hidden="1"/>
    <cellStyle name="ハイパーリンク" xfId="554" builtinId="8" hidden="1"/>
    <cellStyle name="ハイパーリンク" xfId="556" builtinId="8" hidden="1"/>
    <cellStyle name="ハイパーリンク" xfId="558" builtinId="8" hidden="1"/>
    <cellStyle name="ハイパーリンク" xfId="560" builtinId="8" hidden="1"/>
    <cellStyle name="ハイパーリンク" xfId="562" builtinId="8" hidden="1"/>
    <cellStyle name="ハイパーリンク" xfId="564" builtinId="8" hidden="1"/>
    <cellStyle name="ハイパーリンク" xfId="566" builtinId="8" hidden="1"/>
    <cellStyle name="ハイパーリンク" xfId="568" builtinId="8" hidden="1"/>
    <cellStyle name="ハイパーリンク" xfId="570" builtinId="8" hidden="1"/>
    <cellStyle name="ハイパーリンク" xfId="572" builtinId="8" hidden="1"/>
    <cellStyle name="ハイパーリンク" xfId="574" builtinId="8" hidden="1"/>
    <cellStyle name="ハイパーリンク" xfId="576" builtinId="8" hidden="1"/>
    <cellStyle name="ハイパーリンク" xfId="578" builtinId="8" hidden="1"/>
    <cellStyle name="ハイパーリンク" xfId="580" builtinId="8" hidden="1"/>
    <cellStyle name="ハイパーリンク" xfId="582" builtinId="8" hidden="1"/>
    <cellStyle name="ハイパーリンク" xfId="584" builtinId="8" hidden="1"/>
    <cellStyle name="ハイパーリンク" xfId="586" builtinId="8" hidden="1"/>
    <cellStyle name="ハイパーリンク" xfId="588" builtinId="8" hidden="1"/>
    <cellStyle name="ハイパーリンク" xfId="590" builtinId="8" hidden="1"/>
    <cellStyle name="ハイパーリンク" xfId="592" builtinId="8" hidden="1"/>
    <cellStyle name="ハイパーリンク" xfId="594" builtinId="8" hidden="1"/>
    <cellStyle name="ハイパーリンク" xfId="596" builtinId="8" hidden="1"/>
    <cellStyle name="ハイパーリンク" xfId="598" builtinId="8" hidden="1"/>
    <cellStyle name="ハイパーリンク" xfId="600" builtinId="8" hidden="1"/>
    <cellStyle name="ハイパーリンク" xfId="602" builtinId="8" hidden="1"/>
    <cellStyle name="ハイパーリンク" xfId="604" builtinId="8" hidden="1"/>
    <cellStyle name="ハイパーリンク" xfId="606" builtinId="8" hidden="1"/>
    <cellStyle name="ハイパーリンク" xfId="608" builtinId="8" hidden="1"/>
    <cellStyle name="ハイパーリンク" xfId="610" builtinId="8" hidden="1"/>
    <cellStyle name="ハイパーリンク" xfId="612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表示済みのハイパーリンク" xfId="447" builtinId="9" hidden="1"/>
    <cellStyle name="表示済みのハイパーリンク" xfId="449" builtinId="9" hidden="1"/>
    <cellStyle name="表示済みのハイパーリンク" xfId="451" builtinId="9" hidden="1"/>
    <cellStyle name="表示済みのハイパーリンク" xfId="453" builtinId="9" hidden="1"/>
    <cellStyle name="表示済みのハイパーリンク" xfId="455" builtinId="9" hidden="1"/>
    <cellStyle name="表示済みのハイパーリンク" xfId="457" builtinId="9" hidden="1"/>
    <cellStyle name="表示済みのハイパーリンク" xfId="459" builtinId="9" hidden="1"/>
    <cellStyle name="表示済みのハイパーリンク" xfId="461" builtinId="9" hidden="1"/>
    <cellStyle name="表示済みのハイパーリンク" xfId="463" builtinId="9" hidden="1"/>
    <cellStyle name="表示済みのハイパーリンク" xfId="465" builtinId="9" hidden="1"/>
    <cellStyle name="表示済みのハイパーリンク" xfId="467" builtinId="9" hidden="1"/>
    <cellStyle name="表示済みのハイパーリンク" xfId="469" builtinId="9" hidden="1"/>
    <cellStyle name="表示済みのハイパーリンク" xfId="471" builtinId="9" hidden="1"/>
    <cellStyle name="表示済みのハイパーリンク" xfId="473" builtinId="9" hidden="1"/>
    <cellStyle name="表示済みのハイパーリンク" xfId="475" builtinId="9" hidden="1"/>
    <cellStyle name="表示済みのハイパーリンク" xfId="477" builtinId="9" hidden="1"/>
    <cellStyle name="表示済みのハイパーリンク" xfId="479" builtinId="9" hidden="1"/>
    <cellStyle name="表示済みのハイパーリンク" xfId="481" builtinId="9" hidden="1"/>
    <cellStyle name="表示済みのハイパーリンク" xfId="483" builtinId="9" hidden="1"/>
    <cellStyle name="表示済みのハイパーリンク" xfId="485" builtinId="9" hidden="1"/>
    <cellStyle name="表示済みのハイパーリンク" xfId="487" builtinId="9" hidden="1"/>
    <cellStyle name="表示済みのハイパーリンク" xfId="489" builtinId="9" hidden="1"/>
    <cellStyle name="表示済みのハイパーリンク" xfId="491" builtinId="9" hidden="1"/>
    <cellStyle name="表示済みのハイパーリンク" xfId="493" builtinId="9" hidden="1"/>
    <cellStyle name="表示済みのハイパーリンク" xfId="495" builtinId="9" hidden="1"/>
    <cellStyle name="表示済みのハイパーリンク" xfId="497" builtinId="9" hidden="1"/>
    <cellStyle name="表示済みのハイパーリンク" xfId="499" builtinId="9" hidden="1"/>
    <cellStyle name="表示済みのハイパーリンク" xfId="501" builtinId="9" hidden="1"/>
    <cellStyle name="表示済みのハイパーリンク" xfId="503" builtinId="9" hidden="1"/>
    <cellStyle name="表示済みのハイパーリンク" xfId="505" builtinId="9" hidden="1"/>
    <cellStyle name="表示済みのハイパーリンク" xfId="507" builtinId="9" hidden="1"/>
    <cellStyle name="表示済みのハイパーリンク" xfId="509" builtinId="9" hidden="1"/>
    <cellStyle name="表示済みのハイパーリンク" xfId="511" builtinId="9" hidden="1"/>
    <cellStyle name="表示済みのハイパーリンク" xfId="513" builtinId="9" hidden="1"/>
    <cellStyle name="表示済みのハイパーリンク" xfId="515" builtinId="9" hidden="1"/>
    <cellStyle name="表示済みのハイパーリンク" xfId="517" builtinId="9" hidden="1"/>
    <cellStyle name="表示済みのハイパーリンク" xfId="519" builtinId="9" hidden="1"/>
    <cellStyle name="表示済みのハイパーリンク" xfId="521" builtinId="9" hidden="1"/>
    <cellStyle name="表示済みのハイパーリンク" xfId="523" builtinId="9" hidden="1"/>
    <cellStyle name="表示済みのハイパーリンク" xfId="525" builtinId="9" hidden="1"/>
    <cellStyle name="表示済みのハイパーリンク" xfId="527" builtinId="9" hidden="1"/>
    <cellStyle name="表示済みのハイパーリンク" xfId="529" builtinId="9" hidden="1"/>
    <cellStyle name="表示済みのハイパーリンク" xfId="531" builtinId="9" hidden="1"/>
    <cellStyle name="表示済みのハイパーリンク" xfId="533" builtinId="9" hidden="1"/>
    <cellStyle name="表示済みのハイパーリンク" xfId="535" builtinId="9" hidden="1"/>
    <cellStyle name="表示済みのハイパーリンク" xfId="537" builtinId="9" hidden="1"/>
    <cellStyle name="表示済みのハイパーリンク" xfId="539" builtinId="9" hidden="1"/>
    <cellStyle name="表示済みのハイパーリンク" xfId="541" builtinId="9" hidden="1"/>
    <cellStyle name="表示済みのハイパーリンク" xfId="543" builtinId="9" hidden="1"/>
    <cellStyle name="表示済みのハイパーリンク" xfId="545" builtinId="9" hidden="1"/>
    <cellStyle name="表示済みのハイパーリンク" xfId="547" builtinId="9" hidden="1"/>
    <cellStyle name="表示済みのハイパーリンク" xfId="549" builtinId="9" hidden="1"/>
    <cellStyle name="表示済みのハイパーリンク" xfId="551" builtinId="9" hidden="1"/>
    <cellStyle name="表示済みのハイパーリンク" xfId="553" builtinId="9" hidden="1"/>
    <cellStyle name="表示済みのハイパーリンク" xfId="555" builtinId="9" hidden="1"/>
    <cellStyle name="表示済みのハイパーリンク" xfId="557" builtinId="9" hidden="1"/>
    <cellStyle name="表示済みのハイパーリンク" xfId="559" builtinId="9" hidden="1"/>
    <cellStyle name="表示済みのハイパーリンク" xfId="561" builtinId="9" hidden="1"/>
    <cellStyle name="表示済みのハイパーリンク" xfId="563" builtinId="9" hidden="1"/>
    <cellStyle name="表示済みのハイパーリンク" xfId="565" builtinId="9" hidden="1"/>
    <cellStyle name="表示済みのハイパーリンク" xfId="567" builtinId="9" hidden="1"/>
    <cellStyle name="表示済みのハイパーリンク" xfId="569" builtinId="9" hidden="1"/>
    <cellStyle name="表示済みのハイパーリンク" xfId="571" builtinId="9" hidden="1"/>
    <cellStyle name="表示済みのハイパーリンク" xfId="573" builtinId="9" hidden="1"/>
    <cellStyle name="表示済みのハイパーリンク" xfId="575" builtinId="9" hidden="1"/>
    <cellStyle name="表示済みのハイパーリンク" xfId="577" builtinId="9" hidden="1"/>
    <cellStyle name="表示済みのハイパーリンク" xfId="579" builtinId="9" hidden="1"/>
    <cellStyle name="表示済みのハイパーリンク" xfId="581" builtinId="9" hidden="1"/>
    <cellStyle name="表示済みのハイパーリンク" xfId="583" builtinId="9" hidden="1"/>
    <cellStyle name="表示済みのハイパーリンク" xfId="585" builtinId="9" hidden="1"/>
    <cellStyle name="表示済みのハイパーリンク" xfId="587" builtinId="9" hidden="1"/>
    <cellStyle name="表示済みのハイパーリンク" xfId="589" builtinId="9" hidden="1"/>
    <cellStyle name="表示済みのハイパーリンク" xfId="591" builtinId="9" hidden="1"/>
    <cellStyle name="表示済みのハイパーリンク" xfId="593" builtinId="9" hidden="1"/>
    <cellStyle name="表示済みのハイパーリンク" xfId="595" builtinId="9" hidden="1"/>
    <cellStyle name="表示済みのハイパーリンク" xfId="597" builtinId="9" hidden="1"/>
    <cellStyle name="表示済みのハイパーリンク" xfId="599" builtinId="9" hidden="1"/>
    <cellStyle name="表示済みのハイパーリンク" xfId="601" builtinId="9" hidden="1"/>
    <cellStyle name="表示済みのハイパーリンク" xfId="603" builtinId="9" hidden="1"/>
    <cellStyle name="表示済みのハイパーリンク" xfId="605" builtinId="9" hidden="1"/>
    <cellStyle name="表示済みのハイパーリンク" xfId="607" builtinId="9" hidden="1"/>
    <cellStyle name="表示済みのハイパーリンク" xfId="609" builtinId="9" hidden="1"/>
    <cellStyle name="表示済みのハイパーリンク" xfId="611" builtinId="9" hidden="1"/>
    <cellStyle name="表示済みのハイパーリンク" xfId="61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4"/>
  <sheetViews>
    <sheetView tabSelected="1" zoomScaleNormal="100" zoomScaleSheetLayoutView="100" workbookViewId="0">
      <selection activeCell="E17" sqref="E17"/>
    </sheetView>
  </sheetViews>
  <sheetFormatPr baseColWidth="10" defaultColWidth="8.83203125" defaultRowHeight="14"/>
  <cols>
    <col min="1" max="1" width="3.33203125" style="2" customWidth="1"/>
    <col min="2" max="2" width="12.1640625" style="7" customWidth="1"/>
    <col min="3" max="3" width="72.6640625" style="2" bestFit="1" customWidth="1"/>
    <col min="4" max="4" width="23.33203125" style="2" customWidth="1"/>
    <col min="5" max="5" width="12.6640625" style="2" customWidth="1"/>
    <col min="6" max="6" width="26.1640625" style="2" customWidth="1"/>
    <col min="7" max="7" width="40.83203125" style="2" customWidth="1"/>
    <col min="8" max="16384" width="8.83203125" style="2"/>
  </cols>
  <sheetData>
    <row r="1" spans="2:6" ht="28" customHeight="1">
      <c r="B1" s="86" t="s">
        <v>104</v>
      </c>
      <c r="C1" s="86"/>
      <c r="D1" s="86"/>
      <c r="E1" s="86"/>
      <c r="F1" s="86"/>
    </row>
    <row r="2" spans="2:6" ht="19" customHeight="1"/>
    <row r="3" spans="2:6" ht="19" customHeight="1">
      <c r="B3" s="1" t="s">
        <v>102</v>
      </c>
    </row>
    <row r="4" spans="2:6" ht="19" customHeight="1">
      <c r="B4" s="87"/>
      <c r="C4" s="88"/>
      <c r="D4" s="88"/>
      <c r="E4" s="88"/>
      <c r="F4" s="89"/>
    </row>
    <row r="5" spans="2:6" ht="19" customHeight="1">
      <c r="B5" s="73"/>
      <c r="C5" s="74"/>
      <c r="D5" s="74"/>
      <c r="E5" s="74"/>
      <c r="F5" s="74"/>
    </row>
    <row r="6" spans="2:6" ht="19.5" customHeight="1">
      <c r="B6" s="1" t="s">
        <v>103</v>
      </c>
    </row>
    <row r="7" spans="2:6" ht="19" customHeight="1">
      <c r="B7" s="87"/>
      <c r="C7" s="88"/>
      <c r="D7" s="88"/>
      <c r="E7" s="88"/>
      <c r="F7" s="89"/>
    </row>
    <row r="8" spans="2:6" ht="19" customHeight="1"/>
    <row r="9" spans="2:6" ht="19" customHeight="1"/>
    <row r="10" spans="2:6" ht="19" customHeight="1">
      <c r="B10" s="1" t="s">
        <v>0</v>
      </c>
    </row>
    <row r="11" spans="2:6" ht="19" customHeight="1">
      <c r="B11" s="40"/>
      <c r="C11" s="41"/>
      <c r="D11" s="41"/>
      <c r="E11" s="42" t="s">
        <v>4</v>
      </c>
      <c r="F11" s="43" t="s">
        <v>5</v>
      </c>
    </row>
    <row r="12" spans="2:6" ht="19" customHeight="1">
      <c r="B12" s="44" t="s">
        <v>52</v>
      </c>
      <c r="C12" s="3" t="s">
        <v>38</v>
      </c>
      <c r="D12" s="4"/>
      <c r="E12" s="83">
        <f>Calculations!E4</f>
        <v>0</v>
      </c>
      <c r="F12" s="45" t="s">
        <v>53</v>
      </c>
    </row>
    <row r="13" spans="2:6" ht="19" customHeight="1">
      <c r="B13" s="81" t="s">
        <v>54</v>
      </c>
      <c r="C13" s="5" t="s">
        <v>1</v>
      </c>
      <c r="D13" s="6"/>
      <c r="E13" s="84">
        <f>Calculations!E5</f>
        <v>0</v>
      </c>
      <c r="F13" s="45" t="s">
        <v>55</v>
      </c>
    </row>
    <row r="14" spans="2:6" ht="19" customHeight="1">
      <c r="B14" s="90" t="s">
        <v>56</v>
      </c>
      <c r="C14" s="82" t="s">
        <v>2</v>
      </c>
      <c r="D14" s="6" t="s">
        <v>110</v>
      </c>
      <c r="E14" s="85">
        <f>Calculations!E21</f>
        <v>0</v>
      </c>
      <c r="F14" s="46" t="s">
        <v>15</v>
      </c>
    </row>
    <row r="15" spans="2:6" ht="18" customHeight="1">
      <c r="B15" s="91"/>
      <c r="C15" s="76"/>
      <c r="D15" s="77" t="s">
        <v>107</v>
      </c>
      <c r="E15" s="78">
        <f>ROUND(Calculations!E22+Calculations!E27+(Calculations!$E$35*Calculations!$E$36*Calculations!$E$37/10^6),0)</f>
        <v>0</v>
      </c>
      <c r="F15" s="79" t="s">
        <v>15</v>
      </c>
    </row>
    <row r="16" spans="2:6" ht="18" customHeight="1">
      <c r="B16" s="91"/>
      <c r="C16" s="76"/>
      <c r="D16" s="77" t="s">
        <v>108</v>
      </c>
      <c r="E16" s="78">
        <f>ROUND(Calculations!$E$34*Calculations!$E$17,0)</f>
        <v>0</v>
      </c>
      <c r="F16" s="79" t="s">
        <v>15</v>
      </c>
    </row>
    <row r="17" spans="2:7" ht="18" customHeight="1">
      <c r="B17" s="92"/>
      <c r="C17" s="80"/>
      <c r="D17" s="77" t="s">
        <v>109</v>
      </c>
      <c r="E17" s="93" t="s">
        <v>111</v>
      </c>
      <c r="F17" s="6" t="s">
        <v>15</v>
      </c>
    </row>
    <row r="18" spans="2:7" ht="19" customHeight="1"/>
    <row r="19" spans="2:7" ht="19" customHeight="1"/>
    <row r="20" spans="2:7" ht="19" customHeight="1">
      <c r="B20" s="1" t="s">
        <v>3</v>
      </c>
      <c r="C20" s="8"/>
      <c r="D20" s="8"/>
      <c r="E20" s="63" t="s">
        <v>6</v>
      </c>
      <c r="F20" s="9"/>
      <c r="G20" s="63" t="s">
        <v>81</v>
      </c>
    </row>
    <row r="21" spans="2:7" ht="19" customHeight="1">
      <c r="B21" s="47" t="s">
        <v>39</v>
      </c>
      <c r="C21" s="48" t="s">
        <v>35</v>
      </c>
      <c r="D21" s="49"/>
      <c r="E21" s="42" t="s">
        <v>4</v>
      </c>
      <c r="F21" s="43" t="s">
        <v>5</v>
      </c>
      <c r="G21" s="42" t="s">
        <v>80</v>
      </c>
    </row>
    <row r="22" spans="2:7" ht="16">
      <c r="B22" s="50" t="s">
        <v>97</v>
      </c>
      <c r="C22" s="20" t="s">
        <v>100</v>
      </c>
      <c r="D22" s="68"/>
      <c r="E22" s="26"/>
      <c r="F22" s="45" t="s">
        <v>23</v>
      </c>
      <c r="G22" s="64"/>
    </row>
    <row r="23" spans="2:7" ht="16">
      <c r="B23" s="50" t="s">
        <v>98</v>
      </c>
      <c r="C23" s="20" t="s">
        <v>99</v>
      </c>
      <c r="D23" s="68"/>
      <c r="E23" s="26"/>
      <c r="F23" s="45" t="s">
        <v>23</v>
      </c>
      <c r="G23" s="64"/>
    </row>
    <row r="24" spans="2:7" ht="19" customHeight="1">
      <c r="B24" s="51" t="s">
        <v>105</v>
      </c>
      <c r="C24" s="28" t="s">
        <v>57</v>
      </c>
      <c r="D24" s="20"/>
      <c r="E24" s="26"/>
      <c r="F24" s="45"/>
      <c r="G24" s="64"/>
    </row>
    <row r="25" spans="2:7" ht="19" customHeight="1">
      <c r="B25" s="50" t="s">
        <v>58</v>
      </c>
      <c r="C25" s="20" t="s">
        <v>19</v>
      </c>
      <c r="D25" s="10"/>
      <c r="E25" s="27"/>
      <c r="F25" s="45"/>
      <c r="G25" s="65"/>
    </row>
    <row r="26" spans="2:7" ht="19" customHeight="1">
      <c r="B26" s="50" t="s">
        <v>59</v>
      </c>
      <c r="C26" s="10" t="s">
        <v>34</v>
      </c>
      <c r="D26" s="10"/>
      <c r="E26" s="70">
        <v>0.89</v>
      </c>
      <c r="F26" s="45"/>
      <c r="G26" s="69" t="s">
        <v>88</v>
      </c>
    </row>
    <row r="27" spans="2:7" ht="19" customHeight="1">
      <c r="B27" s="50" t="s">
        <v>21</v>
      </c>
      <c r="C27" s="10" t="s">
        <v>20</v>
      </c>
      <c r="D27" s="10"/>
      <c r="E27" s="70">
        <v>0.5</v>
      </c>
      <c r="F27" s="45"/>
      <c r="G27" s="69" t="s">
        <v>88</v>
      </c>
    </row>
    <row r="28" spans="2:7" ht="19" customHeight="1">
      <c r="B28" s="50" t="s">
        <v>60</v>
      </c>
      <c r="C28" s="10" t="s">
        <v>22</v>
      </c>
      <c r="D28" s="10"/>
      <c r="E28" s="70">
        <v>0.5</v>
      </c>
      <c r="F28" s="45"/>
      <c r="G28" s="69" t="s">
        <v>88</v>
      </c>
    </row>
    <row r="29" spans="2:7" ht="19" customHeight="1">
      <c r="B29" s="50" t="s">
        <v>61</v>
      </c>
      <c r="C29" s="10" t="s">
        <v>9</v>
      </c>
      <c r="D29" s="10"/>
      <c r="E29" s="70">
        <v>25</v>
      </c>
      <c r="F29" s="56" t="s">
        <v>77</v>
      </c>
      <c r="G29" s="69" t="s">
        <v>88</v>
      </c>
    </row>
    <row r="30" spans="2:7" ht="19" customHeight="1">
      <c r="B30" s="50" t="s">
        <v>75</v>
      </c>
      <c r="C30" s="10" t="s">
        <v>76</v>
      </c>
      <c r="D30" s="10"/>
      <c r="E30" s="70">
        <v>298</v>
      </c>
      <c r="F30" s="56" t="s">
        <v>78</v>
      </c>
      <c r="G30" s="69" t="s">
        <v>88</v>
      </c>
    </row>
    <row r="31" spans="2:7" ht="19" customHeight="1">
      <c r="B31" s="50" t="s">
        <v>13</v>
      </c>
      <c r="C31" s="10" t="s">
        <v>11</v>
      </c>
      <c r="D31" s="10"/>
      <c r="E31" s="27"/>
      <c r="F31" s="45" t="s">
        <v>17</v>
      </c>
      <c r="G31" s="65"/>
    </row>
    <row r="32" spans="2:7" ht="19" customHeight="1">
      <c r="B32" s="50" t="s">
        <v>62</v>
      </c>
      <c r="C32" s="10" t="s">
        <v>63</v>
      </c>
      <c r="D32" s="10"/>
      <c r="E32" s="27"/>
      <c r="F32" s="45" t="s">
        <v>16</v>
      </c>
      <c r="G32" s="65"/>
    </row>
    <row r="33" spans="2:7" ht="19" customHeight="1">
      <c r="B33" s="50" t="s">
        <v>14</v>
      </c>
      <c r="C33" s="10" t="s">
        <v>12</v>
      </c>
      <c r="D33" s="10"/>
      <c r="E33" s="62"/>
      <c r="F33" s="45" t="s">
        <v>18</v>
      </c>
      <c r="G33" s="66"/>
    </row>
    <row r="34" spans="2:7" ht="30">
      <c r="B34" s="50" t="s">
        <v>64</v>
      </c>
      <c r="C34" s="20" t="s">
        <v>40</v>
      </c>
      <c r="D34" s="60"/>
      <c r="E34" s="71">
        <v>1</v>
      </c>
      <c r="F34" s="61">
        <v>1</v>
      </c>
      <c r="G34" s="69" t="s">
        <v>88</v>
      </c>
    </row>
    <row r="35" spans="2:7" ht="19" customHeight="1">
      <c r="B35" s="50" t="s">
        <v>89</v>
      </c>
      <c r="C35" s="20" t="s">
        <v>83</v>
      </c>
      <c r="D35" s="10"/>
      <c r="E35" s="26"/>
      <c r="F35" s="45" t="s">
        <v>86</v>
      </c>
      <c r="G35" s="64"/>
    </row>
    <row r="36" spans="2:7" ht="75">
      <c r="B36" s="51" t="s">
        <v>65</v>
      </c>
      <c r="C36" s="28" t="s">
        <v>37</v>
      </c>
      <c r="D36" s="68" t="s">
        <v>84</v>
      </c>
      <c r="E36" s="26"/>
      <c r="F36" s="45" t="s">
        <v>66</v>
      </c>
      <c r="G36" s="64"/>
    </row>
    <row r="37" spans="2:7" ht="19" customHeight="1">
      <c r="B37" s="50" t="s">
        <v>106</v>
      </c>
      <c r="C37" s="20" t="s">
        <v>67</v>
      </c>
      <c r="D37" s="10"/>
      <c r="E37" s="27"/>
      <c r="F37" s="45"/>
      <c r="G37" s="65"/>
    </row>
    <row r="38" spans="2:7" ht="19" customHeight="1">
      <c r="B38" s="50" t="s">
        <v>68</v>
      </c>
      <c r="C38" s="10" t="s">
        <v>90</v>
      </c>
      <c r="D38" s="10"/>
      <c r="E38" s="75">
        <v>1.1200000000000001</v>
      </c>
      <c r="F38" s="45"/>
      <c r="G38" s="69" t="s">
        <v>88</v>
      </c>
    </row>
    <row r="39" spans="2:7" ht="90">
      <c r="B39" s="52" t="s">
        <v>69</v>
      </c>
      <c r="C39" s="19" t="s">
        <v>91</v>
      </c>
      <c r="D39" s="68" t="s">
        <v>85</v>
      </c>
      <c r="E39" s="27"/>
      <c r="F39" s="53" t="s">
        <v>70</v>
      </c>
      <c r="G39" s="65"/>
    </row>
    <row r="40" spans="2:7" ht="90">
      <c r="B40" s="58" t="s">
        <v>79</v>
      </c>
      <c r="C40" s="19" t="s">
        <v>92</v>
      </c>
      <c r="D40" s="68" t="s">
        <v>85</v>
      </c>
      <c r="E40" s="27"/>
      <c r="F40" s="57" t="s">
        <v>74</v>
      </c>
      <c r="G40" s="65"/>
    </row>
    <row r="41" spans="2:7" ht="19" customHeight="1">
      <c r="B41" s="52" t="s">
        <v>71</v>
      </c>
      <c r="C41" s="19" t="s">
        <v>24</v>
      </c>
      <c r="D41" s="10"/>
      <c r="E41" s="27"/>
      <c r="F41" s="53" t="s">
        <v>25</v>
      </c>
      <c r="G41" s="65"/>
    </row>
    <row r="42" spans="2:7" ht="19" customHeight="1">
      <c r="B42" s="52" t="s">
        <v>72</v>
      </c>
      <c r="C42" s="19" t="s">
        <v>93</v>
      </c>
      <c r="D42" s="10"/>
      <c r="E42" s="27"/>
      <c r="F42" s="53" t="s">
        <v>26</v>
      </c>
      <c r="G42" s="65"/>
    </row>
    <row r="43" spans="2:7" ht="19" customHeight="1">
      <c r="B43" s="52" t="s">
        <v>96</v>
      </c>
      <c r="C43" s="19" t="s">
        <v>94</v>
      </c>
      <c r="D43" s="10"/>
      <c r="E43" s="27"/>
      <c r="F43" s="53" t="s">
        <v>87</v>
      </c>
      <c r="G43" s="65"/>
    </row>
    <row r="44" spans="2:7" ht="19" customHeight="1">
      <c r="B44" s="50" t="s">
        <v>73</v>
      </c>
      <c r="C44" s="20" t="s">
        <v>95</v>
      </c>
      <c r="D44" s="54"/>
      <c r="E44" s="55"/>
      <c r="F44" s="46" t="s">
        <v>86</v>
      </c>
      <c r="G44" s="67"/>
    </row>
  </sheetData>
  <mergeCells count="4">
    <mergeCell ref="B1:F1"/>
    <mergeCell ref="B4:F4"/>
    <mergeCell ref="B7:F7"/>
    <mergeCell ref="B14:B17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&amp;R&amp;"Times New Roman,標準"&amp;8&amp;K000000JICA Climate-FIT Version 5.1, March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7"/>
  <sheetViews>
    <sheetView zoomScaleNormal="100" zoomScaleSheetLayoutView="100" workbookViewId="0">
      <selection activeCell="E28" sqref="E28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64" style="2" customWidth="1"/>
    <col min="4" max="4" width="17.5" style="2" customWidth="1"/>
    <col min="5" max="5" width="12.6640625" style="2" customWidth="1"/>
    <col min="6" max="6" width="28.5" style="2" customWidth="1"/>
    <col min="7" max="7" width="8.83203125" style="11"/>
    <col min="8" max="16384" width="8.83203125" style="2"/>
  </cols>
  <sheetData>
    <row r="1" spans="2:6" ht="28" customHeight="1">
      <c r="B1" s="86" t="s">
        <v>82</v>
      </c>
      <c r="C1" s="86"/>
      <c r="D1" s="86"/>
      <c r="E1" s="86"/>
      <c r="F1" s="86"/>
    </row>
    <row r="2" spans="2:6" ht="19" customHeight="1"/>
    <row r="3" spans="2:6" ht="19" customHeight="1">
      <c r="B3" s="29"/>
      <c r="C3" s="30"/>
      <c r="D3" s="31"/>
      <c r="E3" s="32" t="s">
        <v>4</v>
      </c>
      <c r="F3" s="33" t="s">
        <v>5</v>
      </c>
    </row>
    <row r="4" spans="2:6" ht="19" customHeight="1">
      <c r="B4" s="34" t="s">
        <v>7</v>
      </c>
      <c r="C4" s="13"/>
      <c r="D4" s="14"/>
      <c r="E4" s="24">
        <f>E5-E21</f>
        <v>0</v>
      </c>
      <c r="F4" s="14" t="s">
        <v>41</v>
      </c>
    </row>
    <row r="5" spans="2:6" ht="19" customHeight="1">
      <c r="B5" s="35" t="s">
        <v>1</v>
      </c>
      <c r="C5" s="15"/>
      <c r="D5" s="16"/>
      <c r="E5" s="25">
        <f>E6+E15</f>
        <v>0</v>
      </c>
      <c r="F5" s="16" t="s">
        <v>41</v>
      </c>
    </row>
    <row r="6" spans="2:6" ht="19" customHeight="1">
      <c r="B6" s="36"/>
      <c r="C6" s="12" t="s">
        <v>27</v>
      </c>
      <c r="D6" s="16"/>
      <c r="E6" s="25">
        <f>ROUND(($E$7+E8)*$E$9*$E$10*$E$11*$E$12*$E$13*$E$14,0)</f>
        <v>0</v>
      </c>
      <c r="F6" s="16" t="s">
        <v>41</v>
      </c>
    </row>
    <row r="7" spans="2:6" ht="19" customHeight="1">
      <c r="B7" s="36"/>
      <c r="C7" s="20" t="str">
        <f>'Inputs &amp; Outputs'!C22</f>
        <v>Amount of sludge treated by methane recovery system in the project in year y</v>
      </c>
      <c r="D7" s="16"/>
      <c r="E7" s="25">
        <f>'Inputs &amp; Outputs'!E22</f>
        <v>0</v>
      </c>
      <c r="F7" s="16" t="s">
        <v>28</v>
      </c>
    </row>
    <row r="8" spans="2:6" ht="19" customHeight="1">
      <c r="B8" s="36"/>
      <c r="C8" s="20" t="str">
        <f>'Inputs &amp; Outputs'!C23</f>
        <v>Amount of sludge treated by composting facility in the project in year y</v>
      </c>
      <c r="D8" s="16"/>
      <c r="E8" s="25">
        <f>'Inputs &amp; Outputs'!E23</f>
        <v>0</v>
      </c>
      <c r="F8" s="16" t="s">
        <v>23</v>
      </c>
    </row>
    <row r="9" spans="2:6" ht="19" customHeight="1">
      <c r="B9" s="36"/>
      <c r="C9" s="20" t="str">
        <f>'Inputs &amp; Outputs'!C24</f>
        <v xml:space="preserve">CH4 correction factor sludge treatment in the baseline scenario </v>
      </c>
      <c r="D9" s="16"/>
      <c r="E9" s="25">
        <f>'Inputs &amp; Outputs'!E24</f>
        <v>0</v>
      </c>
      <c r="F9" s="16"/>
    </row>
    <row r="10" spans="2:6" ht="19" customHeight="1">
      <c r="B10" s="36"/>
      <c r="C10" s="20" t="str">
        <f>'Inputs &amp; Outputs'!C25</f>
        <v xml:space="preserve">Degradable organic content of the untreated sludge  </v>
      </c>
      <c r="D10" s="16"/>
      <c r="E10" s="25">
        <f>'Inputs &amp; Outputs'!E25</f>
        <v>0</v>
      </c>
      <c r="F10" s="16"/>
    </row>
    <row r="11" spans="2:6" ht="19" customHeight="1">
      <c r="B11" s="36"/>
      <c r="C11" s="20" t="str">
        <f>'Inputs &amp; Outputs'!C26</f>
        <v>Model correction factor to account for model uncertainties for baseline</v>
      </c>
      <c r="D11" s="16"/>
      <c r="E11" s="25">
        <f>'Inputs &amp; Outputs'!E26</f>
        <v>0.89</v>
      </c>
      <c r="F11" s="16"/>
    </row>
    <row r="12" spans="2:6" ht="19" customHeight="1">
      <c r="B12" s="36"/>
      <c r="C12" s="20" t="str">
        <f>'Inputs &amp; Outputs'!C27</f>
        <v>Fraction of methane in the biogas</v>
      </c>
      <c r="D12" s="16"/>
      <c r="E12" s="25">
        <f>'Inputs &amp; Outputs'!E27</f>
        <v>0.5</v>
      </c>
      <c r="F12" s="16"/>
    </row>
    <row r="13" spans="2:6" ht="19" customHeight="1">
      <c r="B13" s="36"/>
      <c r="C13" s="20" t="str">
        <f>'Inputs &amp; Outputs'!C28</f>
        <v>Fraction of DOC dissimilated to biogas</v>
      </c>
      <c r="D13" s="16"/>
      <c r="E13" s="25">
        <f>'Inputs &amp; Outputs'!E28</f>
        <v>0.5</v>
      </c>
      <c r="F13" s="16" t="s">
        <v>42</v>
      </c>
    </row>
    <row r="14" spans="2:6" ht="19" customHeight="1">
      <c r="B14" s="36"/>
      <c r="C14" s="20" t="str">
        <f>'Inputs &amp; Outputs'!C29</f>
        <v>Methane Global Warming Potential</v>
      </c>
      <c r="D14" s="16"/>
      <c r="E14" s="25">
        <f>'Inputs &amp; Outputs'!E29</f>
        <v>25</v>
      </c>
      <c r="F14" s="16" t="s">
        <v>43</v>
      </c>
    </row>
    <row r="15" spans="2:6" ht="47">
      <c r="B15" s="36"/>
      <c r="C15" s="21" t="s">
        <v>45</v>
      </c>
      <c r="D15" s="23" t="s">
        <v>31</v>
      </c>
      <c r="E15" s="25">
        <f>ROUND(($E$16*$E$17)+(($E$18/$E$19*$E$20/10^3)),0)</f>
        <v>0</v>
      </c>
      <c r="F15" s="16" t="s">
        <v>44</v>
      </c>
    </row>
    <row r="16" spans="2:6" ht="19" customHeight="1">
      <c r="B16" s="36"/>
      <c r="C16" s="20" t="str">
        <f>'Inputs &amp; Outputs'!C31</f>
        <v>Amount of electricity generated by the project in year y</v>
      </c>
      <c r="D16" s="16"/>
      <c r="E16" s="25">
        <f>'Inputs &amp; Outputs'!E31</f>
        <v>0</v>
      </c>
      <c r="F16" s="16" t="s">
        <v>29</v>
      </c>
    </row>
    <row r="17" spans="2:6" ht="19" customHeight="1">
      <c r="B17" s="36"/>
      <c r="C17" s="20" t="str">
        <f>'Inputs &amp; Outputs'!C32</f>
        <v>CO2 emission factor of electricity</v>
      </c>
      <c r="D17" s="16"/>
      <c r="E17" s="25">
        <f>'Inputs &amp; Outputs'!E32</f>
        <v>0</v>
      </c>
      <c r="F17" s="16" t="s">
        <v>46</v>
      </c>
    </row>
    <row r="18" spans="2:6" ht="19" customHeight="1">
      <c r="B18" s="36"/>
      <c r="C18" s="20" t="str">
        <f>'Inputs &amp; Outputs'!C33</f>
        <v>Amount of thermal energy generated by the project in year y</v>
      </c>
      <c r="D18" s="16"/>
      <c r="E18" s="25">
        <f>'Inputs &amp; Outputs'!E33</f>
        <v>0</v>
      </c>
      <c r="F18" s="16" t="s">
        <v>30</v>
      </c>
    </row>
    <row r="19" spans="2:6" ht="30">
      <c r="B19" s="36"/>
      <c r="C19" s="20" t="str">
        <f>'Inputs &amp; Outputs'!C34</f>
        <v>Energy efficiency of the boiler/air heater used in the absence of the project activity to generate the thermal energy. It will be “1” as a conservative value.</v>
      </c>
      <c r="D19" s="16"/>
      <c r="E19" s="25">
        <v>1</v>
      </c>
      <c r="F19" s="22">
        <f>'Inputs &amp; Outputs'!F34</f>
        <v>1</v>
      </c>
    </row>
    <row r="20" spans="2:6" ht="19" customHeight="1">
      <c r="B20" s="36"/>
      <c r="C20" s="20" t="str">
        <f>'Inputs &amp; Outputs'!C35</f>
        <v>CO2 emission factor of fuel i for the boiler in the baseline scenario</v>
      </c>
      <c r="D20" s="16"/>
      <c r="E20" s="25">
        <f>'Inputs &amp; Outputs'!E35</f>
        <v>0</v>
      </c>
      <c r="F20" s="16" t="s">
        <v>86</v>
      </c>
    </row>
    <row r="21" spans="2:6" ht="19" customHeight="1">
      <c r="B21" s="35" t="s">
        <v>8</v>
      </c>
      <c r="C21" s="17"/>
      <c r="D21" s="16"/>
      <c r="E21" s="25">
        <f>$E$22+$E$27+$E$33</f>
        <v>0</v>
      </c>
      <c r="F21" s="16" t="s">
        <v>47</v>
      </c>
    </row>
    <row r="22" spans="2:6" ht="45">
      <c r="B22" s="36"/>
      <c r="C22" s="12" t="s">
        <v>32</v>
      </c>
      <c r="D22" s="23" t="s">
        <v>31</v>
      </c>
      <c r="E22" s="25">
        <f>ROUND($E$24*$E$23*$E$25*$E$10*$E$26*$E$13*16/12*$E$14,0)</f>
        <v>0</v>
      </c>
      <c r="F22" s="16" t="s">
        <v>47</v>
      </c>
    </row>
    <row r="23" spans="2:6" ht="15">
      <c r="B23" s="36"/>
      <c r="C23" s="20" t="str">
        <f>'Inputs &amp; Outputs'!C22</f>
        <v>Amount of sludge treated by methane recovery system in the project in year y</v>
      </c>
      <c r="D23" s="23"/>
      <c r="E23" s="25">
        <f>'Inputs &amp; Outputs'!E22</f>
        <v>0</v>
      </c>
      <c r="F23" s="16"/>
    </row>
    <row r="24" spans="2:6" ht="19" customHeight="1">
      <c r="B24" s="36"/>
      <c r="C24" s="20" t="str">
        <f>'Inputs &amp; Outputs'!C36</f>
        <v>Methane leakage factor of methane recovery system</v>
      </c>
      <c r="D24" s="16"/>
      <c r="E24" s="25">
        <f>'Inputs &amp; Outputs'!E36</f>
        <v>0</v>
      </c>
      <c r="F24" s="16" t="s">
        <v>48</v>
      </c>
    </row>
    <row r="25" spans="2:6" ht="19" customHeight="1">
      <c r="B25" s="36"/>
      <c r="C25" s="20" t="str">
        <f>'Inputs &amp; Outputs'!C37</f>
        <v xml:space="preserve">CH4 correction factor for the sludge treatment system in the project </v>
      </c>
      <c r="E25" s="25">
        <f>'Inputs &amp; Outputs'!E37</f>
        <v>0</v>
      </c>
      <c r="F25" s="16"/>
    </row>
    <row r="26" spans="2:6" ht="19" customHeight="1">
      <c r="B26" s="37"/>
      <c r="C26" s="20" t="str">
        <f>'Inputs &amp; Outputs'!C38</f>
        <v xml:space="preserve">Model correction factor to account for model uncertainties for the project </v>
      </c>
      <c r="D26" s="18"/>
      <c r="E26" s="25">
        <f>'Inputs &amp; Outputs'!E38</f>
        <v>1.1200000000000001</v>
      </c>
      <c r="F26" s="16"/>
    </row>
    <row r="27" spans="2:6" ht="45">
      <c r="B27" s="36"/>
      <c r="C27" s="12" t="s">
        <v>33</v>
      </c>
      <c r="D27" s="23" t="s">
        <v>101</v>
      </c>
      <c r="E27" s="25">
        <f>ROUND($E$28*($E$29*$E$30+$E$31*$E$32),0)</f>
        <v>0</v>
      </c>
      <c r="F27" s="16"/>
    </row>
    <row r="28" spans="2:6" ht="16.75" customHeight="1">
      <c r="B28" s="36"/>
      <c r="C28" s="20" t="str">
        <f>'Inputs &amp; Outputs'!C23</f>
        <v>Amount of sludge treated by composting facility in the project in year y</v>
      </c>
      <c r="D28" s="72"/>
      <c r="E28" s="25">
        <f>'Inputs &amp; Outputs'!E23</f>
        <v>0</v>
      </c>
      <c r="F28" s="16"/>
    </row>
    <row r="29" spans="2:6" ht="19" customHeight="1">
      <c r="B29" s="36"/>
      <c r="C29" s="20" t="str">
        <f>'Inputs &amp; Outputs'!C39</f>
        <v>Methane leakage factor of composting process</v>
      </c>
      <c r="D29" s="18"/>
      <c r="E29" s="25">
        <f>'Inputs &amp; Outputs'!E39</f>
        <v>0</v>
      </c>
      <c r="F29" s="16" t="s">
        <v>49</v>
      </c>
    </row>
    <row r="30" spans="2:6" ht="19" customHeight="1">
      <c r="B30" s="36"/>
      <c r="C30" s="20" t="str">
        <f>'Inputs &amp; Outputs'!C29</f>
        <v>Methane Global Warming Potential</v>
      </c>
      <c r="D30" s="16"/>
      <c r="E30" s="25">
        <f>'Inputs &amp; Outputs'!E29</f>
        <v>25</v>
      </c>
      <c r="F30" s="16"/>
    </row>
    <row r="31" spans="2:6" ht="19" customHeight="1">
      <c r="B31" s="36"/>
      <c r="C31" s="20" t="str">
        <f>'Inputs &amp; Outputs'!C40</f>
        <v>Nitrous oxide  leakage factor of composting process</v>
      </c>
      <c r="D31" s="18"/>
      <c r="E31" s="25">
        <f>'Inputs &amp; Outputs'!E40</f>
        <v>0</v>
      </c>
      <c r="F31" s="59" t="s">
        <v>74</v>
      </c>
    </row>
    <row r="32" spans="2:6" ht="19" customHeight="1">
      <c r="B32" s="36"/>
      <c r="C32" s="20" t="str">
        <f>'Inputs &amp; Outputs'!C30</f>
        <v>Nitrous oxide  Global Warming Potential</v>
      </c>
      <c r="D32" s="18"/>
      <c r="E32" s="25">
        <f>'Inputs &amp; Outputs'!E30</f>
        <v>298</v>
      </c>
      <c r="F32" s="16"/>
    </row>
    <row r="33" spans="2:6" ht="19" customHeight="1">
      <c r="B33" s="36"/>
      <c r="C33" s="12" t="s">
        <v>50</v>
      </c>
      <c r="D33" s="18"/>
      <c r="E33" s="25">
        <f>ROUND(($E$34*$E$17)+($E$35*$E$36*$E$37/10^6),0)</f>
        <v>0</v>
      </c>
      <c r="F33" s="16" t="s">
        <v>51</v>
      </c>
    </row>
    <row r="34" spans="2:6" ht="19" customHeight="1">
      <c r="B34" s="36"/>
      <c r="C34" s="20" t="str">
        <f>'Inputs &amp; Outputs'!C41</f>
        <v>Electricity consumed by the project in year y</v>
      </c>
      <c r="D34" s="18"/>
      <c r="E34" s="25">
        <f>'Inputs &amp; Outputs'!E41</f>
        <v>0</v>
      </c>
      <c r="F34" s="16" t="s">
        <v>10</v>
      </c>
    </row>
    <row r="35" spans="2:6" ht="19" customHeight="1">
      <c r="B35" s="36"/>
      <c r="C35" s="20" t="str">
        <f>'Inputs &amp; Outputs'!C42</f>
        <v>Amount of fuel i consumed by the project in year y</v>
      </c>
      <c r="D35" s="18"/>
      <c r="E35" s="25">
        <f>'Inputs &amp; Outputs'!E42</f>
        <v>0</v>
      </c>
      <c r="F35" s="16" t="s">
        <v>36</v>
      </c>
    </row>
    <row r="36" spans="2:6" ht="19" customHeight="1">
      <c r="B36" s="36"/>
      <c r="C36" s="20" t="str">
        <f>'Inputs &amp; Outputs'!C43</f>
        <v>Net calorific value of the fuel i used in the project</v>
      </c>
      <c r="D36" s="18"/>
      <c r="E36" s="25">
        <f>'Inputs &amp; Outputs'!E43</f>
        <v>0</v>
      </c>
      <c r="F36" s="16" t="s">
        <v>87</v>
      </c>
    </row>
    <row r="37" spans="2:6" ht="19" customHeight="1">
      <c r="B37" s="38"/>
      <c r="C37" s="20" t="str">
        <f>'Inputs &amp; Outputs'!C44</f>
        <v>CO2 emission factor of fuel i used in the project</v>
      </c>
      <c r="D37" s="39"/>
      <c r="E37" s="25">
        <f>'Inputs &amp; Outputs'!E44</f>
        <v>0</v>
      </c>
      <c r="F37" s="16" t="s">
        <v>86</v>
      </c>
    </row>
  </sheetData>
  <mergeCells count="1">
    <mergeCell ref="B1:F1"/>
  </mergeCells>
  <phoneticPr fontId="3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&amp;R&amp;"Times New Roman,標準"&amp;8JICA Climate-FIT Version 5.0, March 2024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Inputs &amp; Outputs</vt:lpstr>
      <vt:lpstr>Calculations</vt:lpstr>
      <vt:lpstr>Calculations!Print_Area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Motoda</dc:creator>
  <cp:lastModifiedBy>Yasuki Shirakawa</cp:lastModifiedBy>
  <cp:lastPrinted>2019-09-01T23:45:53Z</cp:lastPrinted>
  <dcterms:created xsi:type="dcterms:W3CDTF">2012-01-13T02:28:29Z</dcterms:created>
  <dcterms:modified xsi:type="dcterms:W3CDTF">2025-02-25T09:33:14Z</dcterms:modified>
</cp:coreProperties>
</file>